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tables/table1.xml" ContentType="application/vnd.openxmlformats-officedocument.spreadsheetml.table+xml"/>
  <Override PartName="/xl/drawings/drawing25.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fileSharing readOnlyRecommended="1"/>
  <workbookPr codeName="ThisWorkbook" hidePivotFieldList="1"/>
  <mc:AlternateContent xmlns:mc="http://schemas.openxmlformats.org/markup-compatibility/2006">
    <mc:Choice Requires="x15">
      <x15ac:absPath xmlns:x15ac="http://schemas.microsoft.com/office/spreadsheetml/2010/11/ac" url="https://apamscloud.sharepoint.com/sites/RegulatoryReportingTeam/Shared Documents/Part 23/FY26/1. Non Scheme Financial Reporting Template/6. NGI (WA)/z. Publication/"/>
    </mc:Choice>
  </mc:AlternateContent>
  <xr:revisionPtr revIDLastSave="3" documentId="8_{A5F567BC-3E00-45E1-9FC8-FB5204B7AE4F}" xr6:coauthVersionLast="47" xr6:coauthVersionMax="47" xr10:uidLastSave="{4EB58730-A74C-4C1B-8CB2-763F858848A2}"/>
  <bookViews>
    <workbookView xWindow="-120" yWindow="-120" windowWidth="57840" windowHeight="23520" tabRatio="822" xr2:uid="{00000000-000D-0000-FFFF-FFFF00000000}"/>
  </bookViews>
  <sheets>
    <sheet name="Cover" sheetId="11" r:id="rId1"/>
    <sheet name="Contents" sheetId="71" r:id="rId2"/>
    <sheet name="Summary" sheetId="68" r:id="rId3"/>
    <sheet name="1. Pipeline information" sheetId="44" r:id="rId4"/>
    <sheet name="1.1 Financial performance" sheetId="52" r:id="rId5"/>
    <sheet name="2. Revenues and expenses" sheetId="5" r:id="rId6"/>
    <sheet name="2.1 Revenue by service" sheetId="56" r:id="rId7"/>
    <sheet name="2.2 Revenue contributions " sheetId="57" r:id="rId8"/>
    <sheet name="2.3 Indirect revenue" sheetId="45" r:id="rId9"/>
    <sheet name="2.4 Shared costs" sheetId="16" r:id="rId10"/>
    <sheet name="3. Statement of pipeline assets" sheetId="6" r:id="rId11"/>
    <sheet name="3.1 Asset useful life" sheetId="55" r:id="rId12"/>
    <sheet name="3.2 Asset impairment" sheetId="63" r:id="rId13"/>
    <sheet name="3.3 Depreciation amortisation" sheetId="34" r:id="rId14"/>
    <sheet name="3.4 Shared supporting assets" sheetId="59" r:id="rId15"/>
    <sheet name="Auditor's Report Statements" sheetId="101" r:id="rId16"/>
    <sheet name="4. Recovered capital" sheetId="47" r:id="rId17"/>
    <sheet name="4.1 Pipelines capex" sheetId="66" r:id="rId18"/>
    <sheet name="Auditor's Review Report RCM" sheetId="102" r:id="rId19"/>
    <sheet name="5. Weighted average price" sheetId="54" r:id="rId20"/>
    <sheet name="5.1 Exempt WAP services" sheetId="60" r:id="rId21"/>
    <sheet name="Auditor's Review Report WAP" sheetId="103" r:id="rId22"/>
    <sheet name="6. Notes" sheetId="64" r:id="rId23"/>
    <sheet name="Amendment record" sheetId="96" r:id="rId24"/>
    <sheet name="APA Amendment record" sheetId="97" r:id="rId25"/>
    <sheet name="CrossfireHiddenWorksheet" sheetId="123" state="veryHidden" r:id="rId26"/>
    <sheet name="OfficeConnectCellHighlights" sheetId="124" state="veryHidden" r:id="rId27"/>
  </sheets>
  <externalReferences>
    <externalReference r:id="rId28"/>
  </externalReferences>
  <definedNames>
    <definedName name="\0">#REF!</definedName>
    <definedName name="\A">#REF!</definedName>
    <definedName name="\B">#REF!</definedName>
    <definedName name="\C">#REF!</definedName>
    <definedName name="\M">#REF!</definedName>
    <definedName name="______UAG99">#REF!</definedName>
    <definedName name="_____cpi1">#REF!</definedName>
    <definedName name="_____CPI2">#REF!</definedName>
    <definedName name="_____IRR1">#REF!</definedName>
    <definedName name="_____LUT1">#REF!</definedName>
    <definedName name="_____NPV1">#REF!</definedName>
    <definedName name="_____UAG99">#REF!</definedName>
    <definedName name="____cpi1">#REF!</definedName>
    <definedName name="____CPI2">#REF!</definedName>
    <definedName name="____IRR1">#REF!</definedName>
    <definedName name="____IZS2">#REF!</definedName>
    <definedName name="____LUT1">#REF!</definedName>
    <definedName name="____NPV1">#REF!</definedName>
    <definedName name="____NPV2">#REF!</definedName>
    <definedName name="____UAG99">#REF!</definedName>
    <definedName name="___cpi1">#REF!</definedName>
    <definedName name="___CPI2">#REF!</definedName>
    <definedName name="___IRR1">#REF!</definedName>
    <definedName name="___IZS2">#REF!</definedName>
    <definedName name="___LUT1">#REF!</definedName>
    <definedName name="___May08">#REF!</definedName>
    <definedName name="___NPV1">#REF!</definedName>
    <definedName name="___NPV2">#REF!</definedName>
    <definedName name="___Tot220">#REF!</definedName>
    <definedName name="___Tot237">#REF!</definedName>
    <definedName name="___Tot257">#REF!</definedName>
    <definedName name="___Tot258">#REF!</definedName>
    <definedName name="___UAG99">#REF!</definedName>
    <definedName name="__123Graph_A" hidden="1">#REF!</definedName>
    <definedName name="__123Graph_A5YRAVER" hidden="1">#REF!</definedName>
    <definedName name="__123Graph_AAVDDAYS" hidden="1">#REF!</definedName>
    <definedName name="__123Graph_B" hidden="1">#REF!</definedName>
    <definedName name="__123Graph_B5YRAVER" hidden="1">#REF!</definedName>
    <definedName name="__123Graph_BAVDDAYS" hidden="1">#REF!</definedName>
    <definedName name="__123Graph_C" hidden="1">#REF!</definedName>
    <definedName name="__123Graph_CAVDDAYS" hidden="1">#REF!</definedName>
    <definedName name="__123Graph_D5YRAVER" hidden="1">#REF!</definedName>
    <definedName name="__123Graph_X" hidden="1">#REF!</definedName>
    <definedName name="__123Graph_X5YRAVER" hidden="1">#REF!</definedName>
    <definedName name="__123Graph_XAVDDAYS" hidden="1">#REF!</definedName>
    <definedName name="__cpi1">#REF!</definedName>
    <definedName name="__CPI2">#REF!</definedName>
    <definedName name="__DAT1">#REF!</definedName>
    <definedName name="__DAT14">#REF!</definedName>
    <definedName name="__DAT5">#REF!</definedName>
    <definedName name="__DAT6">#REF!</definedName>
    <definedName name="__DataSet1__">#REF!</definedName>
    <definedName name="__DataSet2__">#REF!</definedName>
    <definedName name="__DataSet3__">#REF!</definedName>
    <definedName name="__DataSet4__">#REF!</definedName>
    <definedName name="__int997">#REF!</definedName>
    <definedName name="__IRR1">#REF!</definedName>
    <definedName name="__IZS2">#REF!</definedName>
    <definedName name="__JUN09">#REF!</definedName>
    <definedName name="__LUT1">#REF!</definedName>
    <definedName name="__MAIN__">#REF!</definedName>
    <definedName name="__May08">#REF!</definedName>
    <definedName name="__NPV1">#REF!</definedName>
    <definedName name="__NPV2">#REF!</definedName>
    <definedName name="__PL1">#REF!</definedName>
    <definedName name="__TableData__">#REF!</definedName>
    <definedName name="__TB1">#REF!</definedName>
    <definedName name="__Tot220">#REF!</definedName>
    <definedName name="__Tot221">#REF!</definedName>
    <definedName name="__Tot232">#REF!</definedName>
    <definedName name="__Tot237">#REF!</definedName>
    <definedName name="__Tot257">#REF!</definedName>
    <definedName name="__Tot258">#REF!</definedName>
    <definedName name="__UAG99">#REF!</definedName>
    <definedName name="_0020">#REF!</definedName>
    <definedName name="_0030">#REF!</definedName>
    <definedName name="_0270">#REF!</definedName>
    <definedName name="_0700">#REF!</definedName>
    <definedName name="_0701">#REF!</definedName>
    <definedName name="_0710">#REF!</definedName>
    <definedName name="_1__123Graph_ACHART_1" hidden="1">#REF!</definedName>
    <definedName name="_10__123Graph_ACHART_2" hidden="1">#REF!</definedName>
    <definedName name="_10__123Graph_ACHART_3" hidden="1">#REF!</definedName>
    <definedName name="_10__123Graph_ACHART_9" hidden="1">#REF!</definedName>
    <definedName name="_100__123Graph_ACHART_9" hidden="1">#REF!</definedName>
    <definedName name="_100__123Graph_DCHART_25" hidden="1">#REF!</definedName>
    <definedName name="_101__123Graph_CCHART_2" hidden="1">#REF!</definedName>
    <definedName name="_102__123Graph_CCHART_26" hidden="1">#REF!</definedName>
    <definedName name="_103__123Graph_BCHART_5" hidden="1">#REF!</definedName>
    <definedName name="_104__123Graph_DCHART_7" hidden="1">#REF!</definedName>
    <definedName name="_105__123Graph_ECHART_26" hidden="1">#REF!</definedName>
    <definedName name="_107__123Graph_CCHART_4" hidden="1">#REF!</definedName>
    <definedName name="_109__123Graph_XCHART_1" hidden="1">#REF!</definedName>
    <definedName name="_11__123Graph_ACHART_1" hidden="1">#REF!</definedName>
    <definedName name="_11__123Graph_ACHART_25" hidden="1">#REF!</definedName>
    <definedName name="_11__123Graph_ACHART_5" hidden="1">#REF!</definedName>
    <definedName name="_11__123Graph_BCHART_1" hidden="1">#REF!</definedName>
    <definedName name="_110__123Graph_BCHART_6" hidden="1">#REF!</definedName>
    <definedName name="_111__123Graph_BCHART_1" hidden="1">#REF!</definedName>
    <definedName name="_112__123Graph_BCHART_13" hidden="1">#REF!</definedName>
    <definedName name="_112__123Graph_CCHART_5" hidden="1">#REF!</definedName>
    <definedName name="_113__123Graph_BCHART_19" hidden="1">#REF!</definedName>
    <definedName name="_113__123Graph_XCHART_8" hidden="1">#REF!</definedName>
    <definedName name="_117__123Graph_BCHART_7" hidden="1">#REF!</definedName>
    <definedName name="_117__123Graph_CCHART_6" hidden="1">#REF!</definedName>
    <definedName name="_12__123Graph_BCHART_13" hidden="1">#REF!</definedName>
    <definedName name="_122__123Graph_CCHART_7" hidden="1">#REF!</definedName>
    <definedName name="_123__123Graph_DCHART_25" hidden="1">#REF!</definedName>
    <definedName name="_123Graph_A1" hidden="1">#REF!</definedName>
    <definedName name="_124__123Graph_BCHART_2" hidden="1">#REF!</definedName>
    <definedName name="_124__123Graph_BCHART_8" hidden="1">#REF!</definedName>
    <definedName name="_125__123Graph_BCHART_25" hidden="1">#REF!</definedName>
    <definedName name="_126__123Graph_BCHART_26" hidden="1">#REF!</definedName>
    <definedName name="_128__123Graph_DCHART_7" hidden="1">#REF!</definedName>
    <definedName name="_129__123Graph_ECHART_26" hidden="1">#REF!</definedName>
    <definedName name="_13__123Graph_ACHART_3" hidden="1">#REF!</definedName>
    <definedName name="_13__123Graph_ACHART_4" hidden="1">#REF!</definedName>
    <definedName name="_13__123Graph_ACHART_6" hidden="1">#REF!</definedName>
    <definedName name="_13__123Graph_BCHART_19" hidden="1">#REF!</definedName>
    <definedName name="_131__123Graph_BCHART_9" hidden="1">#REF!</definedName>
    <definedName name="_132__123Graph_CCHART_12" hidden="1">#REF!</definedName>
    <definedName name="_134__123Graph_XCHART_1" hidden="1">#REF!</definedName>
    <definedName name="_137__123Graph_BCHART_3" hidden="1">#REF!</definedName>
    <definedName name="_139__123Graph_CCHART_2" hidden="1">#REF!</definedName>
    <definedName name="_139__123Graph_XCHART_8" hidden="1">#REF!</definedName>
    <definedName name="_14__123Graph_ACHART_2" hidden="1">#REF!</definedName>
    <definedName name="_14__123Graph_BCHART_2" hidden="1">#REF!</definedName>
    <definedName name="_140__123Graph_CCHART_26" hidden="1">#REF!</definedName>
    <definedName name="_147__123Graph_CCHART_4" hidden="1">#REF!</definedName>
    <definedName name="_148__123Graph_BCHART_4" hidden="1">#REF!</definedName>
    <definedName name="_15__123Graph_ACHART_25" hidden="1">#REF!</definedName>
    <definedName name="_15__123Graph_ACHART_7" hidden="1">#REF!</definedName>
    <definedName name="_15__123Graph_BCHART_25" hidden="1">#REF!</definedName>
    <definedName name="_154__123Graph_CCHART_5" hidden="1">#REF!</definedName>
    <definedName name="_159__123Graph_BCHART_5" hidden="1">#REF!</definedName>
    <definedName name="_16__123Graph_ACHART_3" hidden="1">#REF!</definedName>
    <definedName name="_16__123Graph_ACHART_5" hidden="1">#REF!</definedName>
    <definedName name="_16__123Graph_BCHART_26" hidden="1">#REF!</definedName>
    <definedName name="_161__123Graph_CCHART_6" hidden="1">#REF!</definedName>
    <definedName name="_1620">#REF!</definedName>
    <definedName name="_1621">#REF!</definedName>
    <definedName name="_1630">#REF!</definedName>
    <definedName name="_1631">#REF!</definedName>
    <definedName name="_1632">#REF!</definedName>
    <definedName name="_1633">#REF!</definedName>
    <definedName name="_1636">#REF!</definedName>
    <definedName name="_1638">#REF!</definedName>
    <definedName name="_1640">#REF!</definedName>
    <definedName name="_1642">#REF!</definedName>
    <definedName name="_1649">#REF!</definedName>
    <definedName name="_1670">#REF!</definedName>
    <definedName name="_1671">#REF!</definedName>
    <definedName name="_168__123Graph_CCHART_7" hidden="1">#REF!</definedName>
    <definedName name="_169__123Graph_DCHART_25" hidden="1">#REF!</definedName>
    <definedName name="_17__123Graph_ACHART_4" hidden="1">#REF!</definedName>
    <definedName name="_17__123Graph_ACHART_8" hidden="1">#REF!</definedName>
    <definedName name="_17__123Graph_BCHART_3" hidden="1">#REF!</definedName>
    <definedName name="_170__123Graph_BCHART_6" hidden="1">#REF!</definedName>
    <definedName name="_1711">#REF!</definedName>
    <definedName name="_1720">#REF!</definedName>
    <definedName name="_176__123Graph_DCHART_7" hidden="1">#REF!</definedName>
    <definedName name="_177__123Graph_ECHART_26" hidden="1">#REF!</definedName>
    <definedName name="_18__123Graph_BCHART_4" hidden="1">#REF!</definedName>
    <definedName name="_181__123Graph_BCHART_7" hidden="1">#REF!</definedName>
    <definedName name="_184__123Graph_XCHART_1" hidden="1">#REF!</definedName>
    <definedName name="_19__123Graph_ACHART_6" hidden="1">#REF!</definedName>
    <definedName name="_19__123Graph_ACHART_9" hidden="1">#REF!</definedName>
    <definedName name="_19__123Graph_BCHART_5" hidden="1">#REF!</definedName>
    <definedName name="_191__123Graph_XCHART_8" hidden="1">#REF!</definedName>
    <definedName name="_192__123Graph_BCHART_8" hidden="1">#REF!</definedName>
    <definedName name="_1BriCY">OFFSET(#REF!,,COUNT(#REF!)-36,,36)</definedName>
    <definedName name="_1BriMAT">OFFSET(#REF!,,COUNT(#REF!)-36,,36)</definedName>
    <definedName name="_1BriPY">OFFSET(#REF!,,COUNT(#REF!)-36,,24)</definedName>
    <definedName name="_1GlaCY">OFFSET(#REF!,,COUNT(#REF!)-36,,36)</definedName>
    <definedName name="_1GlaMAT">OFFSET(#REF!,,COUNT(#REF!)-36,,36)</definedName>
    <definedName name="_1GlaPY">OFFSET(#REF!,,COUNT(#REF!)-36,,24)</definedName>
    <definedName name="_1Ips_RivCY">OFFSET(#REF!,,COUNT(#REF!)-36,,36)</definedName>
    <definedName name="_1Ips_RivMAT">OFFSET(#REF!,,COUNT(#REF!)-36,,36)</definedName>
    <definedName name="_1Ips_RivPY">OFFSET(#REF!,,COUNT(#REF!)-36,,24)</definedName>
    <definedName name="_1IpsCY">OFFSET(#REF!,,COUNT(#REF!)-36,,36)</definedName>
    <definedName name="_1IpsMAT">OFFSET(#REF!,,COUNT(#REF!)-36,,36)</definedName>
    <definedName name="_1IpsPY">OFFSET(#REF!,,COUNT(#REF!)-36,,24)</definedName>
    <definedName name="_1LocCY">OFFSET(#REF!,,COUNT(#REF!)-36,,36)</definedName>
    <definedName name="_1LocMAT">OFFSET(#REF!,,COUNT(#REF!)-36,,36)</definedName>
    <definedName name="_1LocPY">OFFSET(#REF!,,COUNT(#REF!)-36,,24)</definedName>
    <definedName name="_1QldCY">OFFSET(#REF!,,COUNT(#REF!)-36,,36)</definedName>
    <definedName name="_1QldMAT">OFFSET(#REF!,,COUNT(#REF!)-36,,36)</definedName>
    <definedName name="_1QldPY">OFFSET(#REF!,,COUNT(#REF!)-36,,24)</definedName>
    <definedName name="_1RocCY">OFFSET(#REF!,,COUNT(#REF!)-36,,36)</definedName>
    <definedName name="_1RocMAT">OFFSET(#REF!,,COUNT(#REF!)-36,,36)</definedName>
    <definedName name="_1RocPY">OFFSET(#REF!,,COUNT(#REF!)-36,,24)</definedName>
    <definedName name="_1WidCY">OFFSET(#REF!,,COUNT(#REF!)-36,,36)</definedName>
    <definedName name="_1WidMAT">OFFSET(#REF!,,COUNT(#REF!)-36,,36)</definedName>
    <definedName name="_1WidPY">OFFSET(#REF!,,COUNT(#REF!)-36,,24)</definedName>
    <definedName name="_2__123Graph_ACHART_1" hidden="1">#REF!</definedName>
    <definedName name="_2__123Graph_ACHART_2" hidden="1">#REF!</definedName>
    <definedName name="_20__123Graph_BCHART_6" hidden="1">#REF!</definedName>
    <definedName name="_200501">#REF!</definedName>
    <definedName name="_203__123Graph_BCHART_9" hidden="1">#REF!</definedName>
    <definedName name="_204__123Graph_CCHART_12" hidden="1">#REF!</definedName>
    <definedName name="_21__123Graph_ACHART_4" hidden="1">#REF!</definedName>
    <definedName name="_21__123Graph_ACHART_5" hidden="1">#REF!</definedName>
    <definedName name="_21__123Graph_BCHART_1" hidden="1">#REF!</definedName>
    <definedName name="_21__123Graph_BCHART_7" hidden="1">#REF!</definedName>
    <definedName name="_215__123Graph_CCHART_2" hidden="1">#REF!</definedName>
    <definedName name="_216__123Graph_CCHART_26" hidden="1">#REF!</definedName>
    <definedName name="_22__123Graph_ACHART_2" hidden="1">#REF!</definedName>
    <definedName name="_22__123Graph_ACHART_3" hidden="1">#REF!</definedName>
    <definedName name="_22__123Graph_ACHART_7" hidden="1">#REF!</definedName>
    <definedName name="_22__123Graph_BCHART_13" hidden="1">#REF!</definedName>
    <definedName name="_22__123Graph_BCHART_8" hidden="1">#REF!</definedName>
    <definedName name="_227__123Graph_CCHART_4" hidden="1">#REF!</definedName>
    <definedName name="_23__123Graph_ACHART_25" hidden="1">#REF!</definedName>
    <definedName name="_23__123Graph_BCHART_19" hidden="1">#REF!</definedName>
    <definedName name="_23__123Graph_BCHART_9" hidden="1">#REF!</definedName>
    <definedName name="_238__123Graph_CCHART_5" hidden="1">#REF!</definedName>
    <definedName name="_24__123Graph_CCHART_12" hidden="1">#REF!</definedName>
    <definedName name="_249__123Graph_CCHART_6" hidden="1">#REF!</definedName>
    <definedName name="_25__123Graph_ACHART_6" hidden="1">#REF!</definedName>
    <definedName name="_25__123Graph_ACHART_8" hidden="1">#REF!</definedName>
    <definedName name="_25__123Graph_BCHART_2" hidden="1">#REF!</definedName>
    <definedName name="_25__123Graph_CCHART_2" hidden="1">#REF!</definedName>
    <definedName name="_2500">#REF!</definedName>
    <definedName name="_26__123Graph_ACHART_5" hidden="1">#REF!</definedName>
    <definedName name="_26__123Graph_BCHART_25" hidden="1">#REF!</definedName>
    <definedName name="_26__123Graph_CCHART_26" hidden="1">#REF!</definedName>
    <definedName name="_260__123Graph_CCHART_7" hidden="1">#REF!</definedName>
    <definedName name="_261__123Graph_DCHART_25" hidden="1">#REF!</definedName>
    <definedName name="_2632">#REF!</definedName>
    <definedName name="_2636">#REF!</definedName>
    <definedName name="_27__123Graph_BCHART_26" hidden="1">#REF!</definedName>
    <definedName name="_27__123Graph_CCHART_4" hidden="1">#REF!</definedName>
    <definedName name="_272__123Graph_DCHART_7" hidden="1">#REF!</definedName>
    <definedName name="_273__123Graph_ECHART_26" hidden="1">#REF!</definedName>
    <definedName name="_28__123Graph_ACHART_9" hidden="1">#REF!</definedName>
    <definedName name="_28__123Graph_CCHART_5" hidden="1">#REF!</definedName>
    <definedName name="_284__123Graph_XCHART_1" hidden="1">#REF!</definedName>
    <definedName name="_29__123Graph_ACHART_4" hidden="1">#REF!</definedName>
    <definedName name="_29__123Graph_ACHART_7" hidden="1">#REF!</definedName>
    <definedName name="_29__123Graph_BCHART_3" hidden="1">#REF!</definedName>
    <definedName name="_29__123Graph_CCHART_6" hidden="1">#REF!</definedName>
    <definedName name="_295__123Graph_XCHART_8" hidden="1">#REF!</definedName>
    <definedName name="_2981">#REF!</definedName>
    <definedName name="_2TJ_Day">#REF!</definedName>
    <definedName name="_3__123Graph_ACHART_1" hidden="1">#REF!</definedName>
    <definedName name="_3__123Graph_ACHART_25" hidden="1">#REF!</definedName>
    <definedName name="_30__123Graph_CCHART_7" hidden="1">#REF!</definedName>
    <definedName name="_30_Sep_08">#REF!</definedName>
    <definedName name="_31__123Graph_ACHART_6" hidden="1">#REF!</definedName>
    <definedName name="_31__123Graph_BCHART_1" hidden="1">#REF!</definedName>
    <definedName name="_31__123Graph_BCHART_4" hidden="1">#REF!</definedName>
    <definedName name="_31__123Graph_DCHART_25" hidden="1">#REF!</definedName>
    <definedName name="_3110">#REF!</definedName>
    <definedName name="_3133_313301">#REF!</definedName>
    <definedName name="_32__123Graph_BCHART_13" hidden="1">#REF!</definedName>
    <definedName name="_32__123Graph_DCHART_7" hidden="1">#REF!</definedName>
    <definedName name="_3200">#REF!</definedName>
    <definedName name="_3201">#REF!</definedName>
    <definedName name="_3231">#REF!</definedName>
    <definedName name="_3270">#REF!</definedName>
    <definedName name="_3271">#REF!</definedName>
    <definedName name="_33__123Graph_ACHART_8" hidden="1">#REF!</definedName>
    <definedName name="_33__123Graph_BCHART_19" hidden="1">#REF!</definedName>
    <definedName name="_33__123Graph_BCHART_5" hidden="1">#REF!</definedName>
    <definedName name="_33__123Graph_ECHART_26" hidden="1">#REF!</definedName>
    <definedName name="_34__123Graph_ACHART_3" hidden="1">#REF!</definedName>
    <definedName name="_34__123Graph_XCHART_1" hidden="1">#REF!</definedName>
    <definedName name="_35__123Graph_BCHART_6" hidden="1">#REF!</definedName>
    <definedName name="_35__123Graph_XCHART_8" hidden="1">#REF!</definedName>
    <definedName name="_3500">#REF!</definedName>
    <definedName name="_3503">#REF!</definedName>
    <definedName name="_3509">#REF!</definedName>
    <definedName name="_36__123Graph_ACHART_5" hidden="1">#REF!</definedName>
    <definedName name="_36__123Graph_ACHART_7" hidden="1">#REF!</definedName>
    <definedName name="_36__123Graph_BCHART_2" hidden="1">#REF!</definedName>
    <definedName name="_37__123Graph_ACHART_9" hidden="1">#REF!</definedName>
    <definedName name="_37__123Graph_BCHART_25" hidden="1">#REF!</definedName>
    <definedName name="_37__123Graph_BCHART_7" hidden="1">#REF!</definedName>
    <definedName name="_38__123Graph_BCHART_26" hidden="1">#REF!</definedName>
    <definedName name="_39__123Graph_BCHART_8" hidden="1">#REF!</definedName>
    <definedName name="_4__123Graph_ACHART_1" hidden="1">#REF!</definedName>
    <definedName name="_4__123Graph_ACHART_2" hidden="1">#REF!</definedName>
    <definedName name="_4__123Graph_ACHART_3" hidden="1">#REF!</definedName>
    <definedName name="_41__123Graph_ACHART_8" hidden="1">#REF!</definedName>
    <definedName name="_41__123Graph_BCHART_1" hidden="1">#REF!</definedName>
    <definedName name="_41__123Graph_BCHART_3" hidden="1">#REF!</definedName>
    <definedName name="_41__123Graph_BCHART_9" hidden="1">#REF!</definedName>
    <definedName name="_42__123Graph_BCHART_13" hidden="1">#REF!</definedName>
    <definedName name="_42__123Graph_CCHART_12" hidden="1">#REF!</definedName>
    <definedName name="_43__123Graph_ACHART_6" hidden="1">#REF!</definedName>
    <definedName name="_43__123Graph_BCHART_19" hidden="1">#REF!</definedName>
    <definedName name="_44__123Graph_BCHART_4" hidden="1">#REF!</definedName>
    <definedName name="_44__123Graph_CCHART_2" hidden="1">#REF!</definedName>
    <definedName name="_45__123Graph_ACHART_4" hidden="1">#REF!</definedName>
    <definedName name="_45__123Graph_CCHART_26" hidden="1">#REF!</definedName>
    <definedName name="_46__123Graph_ACHART_9" hidden="1">#REF!</definedName>
    <definedName name="_47__123Graph_BCHART_2" hidden="1">#REF!</definedName>
    <definedName name="_47__123Graph_BCHART_5" hidden="1">#REF!</definedName>
    <definedName name="_47__123Graph_CCHART_4" hidden="1">#REF!</definedName>
    <definedName name="_48__123Graph_BCHART_25" hidden="1">#REF!</definedName>
    <definedName name="_49__123Graph_BCHART_26" hidden="1">#REF!</definedName>
    <definedName name="_49__123Graph_CCHART_5" hidden="1">#REF!</definedName>
    <definedName name="_5__123Graph_ACHART_1" hidden="1">#REF!</definedName>
    <definedName name="_5__123Graph_ACHART_25" hidden="1">#REF!</definedName>
    <definedName name="_5__123Graph_ACHART_4" hidden="1">#REF!</definedName>
    <definedName name="_5_day_Peak">#REF!</definedName>
    <definedName name="_50__123Graph_ACHART_7" hidden="1">#REF!</definedName>
    <definedName name="_50__123Graph_BCHART_6" hidden="1">#REF!</definedName>
    <definedName name="_51__123Graph_BCHART_1" hidden="1">#REF!</definedName>
    <definedName name="_51__123Graph_CCHART_6" hidden="1">#REF!</definedName>
    <definedName name="_52__123Graph_BCHART_13" hidden="1">#REF!</definedName>
    <definedName name="_53__123Graph_BCHART_19" hidden="1">#REF!</definedName>
    <definedName name="_53__123Graph_BCHART_3" hidden="1">#REF!</definedName>
    <definedName name="_53__123Graph_BCHART_7" hidden="1">#REF!</definedName>
    <definedName name="_53__123Graph_CCHART_7" hidden="1">#REF!</definedName>
    <definedName name="_54__123Graph_DCHART_25" hidden="1">#REF!</definedName>
    <definedName name="_56__123Graph_ACHART_5" hidden="1">#REF!</definedName>
    <definedName name="_56__123Graph_BCHART_8" hidden="1">#REF!</definedName>
    <definedName name="_56__123Graph_DCHART_7" hidden="1">#REF!</definedName>
    <definedName name="_57__123Graph_ACHART_8" hidden="1">#REF!</definedName>
    <definedName name="_57__123Graph_BCHART_4" hidden="1">#REF!</definedName>
    <definedName name="_57__123Graph_ECHART_26" hidden="1">#REF!</definedName>
    <definedName name="_58__123Graph_BCHART_2" hidden="1">#REF!</definedName>
    <definedName name="_59__123Graph_BCHART_25" hidden="1">#REF!</definedName>
    <definedName name="_59__123Graph_BCHART_9" hidden="1">#REF!</definedName>
    <definedName name="_59__123Graph_XCHART_1" hidden="1">#REF!</definedName>
    <definedName name="_6__123Graph_ACHART_2" hidden="1">#REF!</definedName>
    <definedName name="_6__123Graph_ACHART_5" hidden="1">#REF!</definedName>
    <definedName name="_60__123Graph_BCHART_26" hidden="1">#REF!</definedName>
    <definedName name="_60__123Graph_CCHART_12" hidden="1">#REF!</definedName>
    <definedName name="_61__123Graph_BCHART_5" hidden="1">#REF!</definedName>
    <definedName name="_61__123Graph_XCHART_8" hidden="1">#REF!</definedName>
    <definedName name="_63__123Graph_CCHART_2" hidden="1">#REF!</definedName>
    <definedName name="_64__123Graph_ACHART_9" hidden="1">#REF!</definedName>
    <definedName name="_64__123Graph_CCHART_26" hidden="1">#REF!</definedName>
    <definedName name="_65__123Graph_BCHART_3" hidden="1">#REF!</definedName>
    <definedName name="_65__123Graph_BCHART_6" hidden="1">#REF!</definedName>
    <definedName name="_67__123Graph_ACHART_6" hidden="1">#REF!</definedName>
    <definedName name="_67__123Graph_CCHART_4" hidden="1">#REF!</definedName>
    <definedName name="_69__123Graph_BCHART_7" hidden="1">#REF!</definedName>
    <definedName name="_7__123Graph_ACHART_1" hidden="1">#REF!</definedName>
    <definedName name="_7__123Graph_ACHART_25" hidden="1">#REF!</definedName>
    <definedName name="_7__123Graph_ACHART_3" hidden="1">#REF!</definedName>
    <definedName name="_7__123Graph_ACHART_6" hidden="1">#REF!</definedName>
    <definedName name="_70__123Graph_BCHART_4" hidden="1">#REF!</definedName>
    <definedName name="_70__123Graph_CCHART_5" hidden="1">#REF!</definedName>
    <definedName name="_71__123Graph_BCHART_1" hidden="1">#REF!</definedName>
    <definedName name="_72__123Graph_BCHART_13" hidden="1">#REF!</definedName>
    <definedName name="_73__123Graph_BCHART_19" hidden="1">#REF!</definedName>
    <definedName name="_73__123Graph_BCHART_8" hidden="1">#REF!</definedName>
    <definedName name="_73__123Graph_CCHART_6" hidden="1">#REF!</definedName>
    <definedName name="_75__123Graph_BCHART_5" hidden="1">#REF!</definedName>
    <definedName name="_76__123Graph_CCHART_7" hidden="1">#REF!</definedName>
    <definedName name="_77__123Graph_BCHART_9" hidden="1">#REF!</definedName>
    <definedName name="_77__123Graph_DCHART_25" hidden="1">#REF!</definedName>
    <definedName name="_78__123Graph_ACHART_7" hidden="1">#REF!</definedName>
    <definedName name="_78__123Graph_CCHART_12" hidden="1">#REF!</definedName>
    <definedName name="_8__123Graph_ACHART_2" hidden="1">#REF!</definedName>
    <definedName name="_8__123Graph_ACHART_7" hidden="1">#REF!</definedName>
    <definedName name="_80__123Graph_BCHART_2" hidden="1">#REF!</definedName>
    <definedName name="_80__123Graph_BCHART_6" hidden="1">#REF!</definedName>
    <definedName name="_80__123Graph_DCHART_7" hidden="1">#REF!</definedName>
    <definedName name="_81__123Graph_BCHART_25" hidden="1">#REF!</definedName>
    <definedName name="_81__123Graph_ECHART_26" hidden="1">#REF!</definedName>
    <definedName name="_82__123Graph_BCHART_26" hidden="1">#REF!</definedName>
    <definedName name="_82__123Graph_CCHART_2" hidden="1">#REF!</definedName>
    <definedName name="_83__123Graph_CCHART_26" hidden="1">#REF!</definedName>
    <definedName name="_84__123Graph_XCHART_1" hidden="1">#REF!</definedName>
    <definedName name="_85__123Graph_BCHART_7" hidden="1">#REF!</definedName>
    <definedName name="_87__123Graph_CCHART_4" hidden="1">#REF!</definedName>
    <definedName name="_87__123Graph_XCHART_8" hidden="1">#REF!</definedName>
    <definedName name="_89__123Graph_ACHART_8" hidden="1">#REF!</definedName>
    <definedName name="_89__123Graph_BCHART_3" hidden="1">#REF!</definedName>
    <definedName name="_9__123Graph_ACHART_25" hidden="1">#REF!</definedName>
    <definedName name="_9__123Graph_ACHART_4" hidden="1">#REF!</definedName>
    <definedName name="_9__123Graph_ACHART_8" hidden="1">#REF!</definedName>
    <definedName name="_90__123Graph_BCHART_8" hidden="1">#REF!</definedName>
    <definedName name="_91__123Graph_CCHART_5" hidden="1">#REF!</definedName>
    <definedName name="_95__123Graph_BCHART_9" hidden="1">#REF!</definedName>
    <definedName name="_95__123Graph_CCHART_6" hidden="1">#REF!</definedName>
    <definedName name="_96__123Graph_BCHART_4" hidden="1">#REF!</definedName>
    <definedName name="_96__123Graph_CCHART_12" hidden="1">#REF!</definedName>
    <definedName name="_99__123Graph_CCHART_7" hidden="1">#REF!</definedName>
    <definedName name="_ADDIN_LOAD__L_">#REF!</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cpi1">#REF!</definedName>
    <definedName name="_CPI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3">#REF!</definedName>
    <definedName name="_DAT4">#REF!</definedName>
    <definedName name="_DAT5">#REF!</definedName>
    <definedName name="_DAT500">#REF!</definedName>
    <definedName name="_DAT6">#REF!</definedName>
    <definedName name="_DAT7">#REF!</definedName>
    <definedName name="_DAT8">#REF!</definedName>
    <definedName name="_DAT9">#REF!</definedName>
    <definedName name="_Fill" hidden="1">#REF!</definedName>
    <definedName name="_INT22">#REF!</definedName>
    <definedName name="_int997">#REF!</definedName>
    <definedName name="_IRR1">#REF!</definedName>
    <definedName name="_IZS2">#REF!</definedName>
    <definedName name="_Jnl26">#REF!</definedName>
    <definedName name="_JUN09">#REF!</definedName>
    <definedName name="_Key1" hidden="1">#REF!</definedName>
    <definedName name="_Key2" hidden="1">#REF!</definedName>
    <definedName name="_LUT1">#REF!</definedName>
    <definedName name="_May08">#REF!</definedName>
    <definedName name="_MAY09">#REF!</definedName>
    <definedName name="_NPV1">#REF!</definedName>
    <definedName name="_NPV2">#REF!</definedName>
    <definedName name="_Order1" hidden="1">255</definedName>
    <definedName name="_Order2" hidden="1">255</definedName>
    <definedName name="_pdCalendarDate">#REF!</definedName>
    <definedName name="_pdCalendarDay">#REF!</definedName>
    <definedName name="_pdCommencementDate">#REF!</definedName>
    <definedName name="_pdFirstPaymentDate">#REF!</definedName>
    <definedName name="_pdFrequency">#REF!</definedName>
    <definedName name="_pdInstrumentCalendarDate">#REF!</definedName>
    <definedName name="_pdInstrumentCommencement">#REF!</definedName>
    <definedName name="_pdInstrumentFirstRegularDate">#REF!</definedName>
    <definedName name="_pdInstrumentNoOfPayments">#REF!</definedName>
    <definedName name="_pdNoOfPayments">#REF!</definedName>
    <definedName name="_pdPaymentFrequency">#REF!</definedName>
    <definedName name="_pdUnadjustedDates">OFFSET(#REF!,1,0,_pdNoOfPayments+1,1)</definedName>
    <definedName name="_PL1">#REF!</definedName>
    <definedName name="_sch2">#REF!</definedName>
    <definedName name="_sch3">#REF!</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_tab1">#REF!</definedName>
    <definedName name="_TB1">#REF!</definedName>
    <definedName name="_Tot199">#REF!</definedName>
    <definedName name="_Tot20015">#REF!</definedName>
    <definedName name="_Tot20686">#REF!</definedName>
    <definedName name="_Tot20983">#REF!</definedName>
    <definedName name="_Tot21233">#REF!</definedName>
    <definedName name="_Tot220">#REF!</definedName>
    <definedName name="_Tot221">#REF!</definedName>
    <definedName name="_Tot222">#REF!</definedName>
    <definedName name="_Tot229">#REF!</definedName>
    <definedName name="_Tot230">#REF!</definedName>
    <definedName name="_Tot232">#REF!</definedName>
    <definedName name="_Tot237">#REF!</definedName>
    <definedName name="_Tot238">#REF!</definedName>
    <definedName name="_Tot241">#REF!</definedName>
    <definedName name="_Tot242">#REF!</definedName>
    <definedName name="_Tot243">#REF!</definedName>
    <definedName name="_Tot244">#REF!</definedName>
    <definedName name="_tot245">#REF!</definedName>
    <definedName name="_tot253">#REF!</definedName>
    <definedName name="_Tot255">#REF!</definedName>
    <definedName name="_Tot257">#REF!</definedName>
    <definedName name="_Tot258">#REF!</definedName>
    <definedName name="_Tot259">#REF!</definedName>
    <definedName name="_Tot261">#REF!</definedName>
    <definedName name="_Tot262">#REF!</definedName>
    <definedName name="_Tot263">#REF!</definedName>
    <definedName name="_Tot265">#REF!</definedName>
    <definedName name="_Tot266">#REF!</definedName>
    <definedName name="_Tot30235">#REF!</definedName>
    <definedName name="_Tot30241">#REF!</definedName>
    <definedName name="_Tot30242">#REF!</definedName>
    <definedName name="_Tot30243">#REF!</definedName>
    <definedName name="_Tot30357">#REF!</definedName>
    <definedName name="_Tot30490">#REF!</definedName>
    <definedName name="_UAG99">#REF!</definedName>
    <definedName name="_User">#REF!</definedName>
    <definedName name="_WP234">#REF!</definedName>
    <definedName name="a">#REF!</definedName>
    <definedName name="A_Resid_Input">#REF!</definedName>
    <definedName name="A_Resid_Mrgins">#REF!</definedName>
    <definedName name="A10remlife">#REF!</definedName>
    <definedName name="A10stdlife">#REF!</definedName>
    <definedName name="A10taxremlife">#REF!</definedName>
    <definedName name="A10taxstdlife">#REF!</definedName>
    <definedName name="A10taxvalue">#REF!</definedName>
    <definedName name="A10value">#REF!</definedName>
    <definedName name="A11remlife">#REF!</definedName>
    <definedName name="A11stdlife">#REF!</definedName>
    <definedName name="A11taxremlife">#REF!</definedName>
    <definedName name="A11taxstdlife">#REF!</definedName>
    <definedName name="A11taxvalue">#REF!</definedName>
    <definedName name="A11value">#REF!</definedName>
    <definedName name="A12remlife">#REF!</definedName>
    <definedName name="A12stdlife">#REF!</definedName>
    <definedName name="A12taxremlife">#REF!</definedName>
    <definedName name="A12taxstdlife">#REF!</definedName>
    <definedName name="A12taxvalue">#REF!</definedName>
    <definedName name="A12value">#REF!</definedName>
    <definedName name="A13remlife">#REF!</definedName>
    <definedName name="A13stdlife">#REF!</definedName>
    <definedName name="A13taxremlife">#REF!</definedName>
    <definedName name="A13taxstdlife">#REF!</definedName>
    <definedName name="A13taxvalue">#REF!</definedName>
    <definedName name="A13value">#REF!</definedName>
    <definedName name="A14remlife">#REF!</definedName>
    <definedName name="A14stdlife">#REF!</definedName>
    <definedName name="A14taxremlife">#REF!</definedName>
    <definedName name="A14taxstdlife">#REF!</definedName>
    <definedName name="A14taxvalue">#REF!</definedName>
    <definedName name="A14value">#REF!</definedName>
    <definedName name="A15remlife">#REF!</definedName>
    <definedName name="A15stdlife">#REF!</definedName>
    <definedName name="A15taxremlife">#REF!</definedName>
    <definedName name="A15taxstdlife">#REF!</definedName>
    <definedName name="A15taxvalue">#REF!</definedName>
    <definedName name="A15value">#REF!</definedName>
    <definedName name="A16remlife">#REF!</definedName>
    <definedName name="A16stdlife">#REF!</definedName>
    <definedName name="A16taxremlife">#REF!</definedName>
    <definedName name="A16taxstdlife">#REF!</definedName>
    <definedName name="A16taxvalue">#REF!</definedName>
    <definedName name="A16value">#REF!</definedName>
    <definedName name="A17remlife">#REF!</definedName>
    <definedName name="A17stdlife">#REF!</definedName>
    <definedName name="A17taxremlife">#REF!</definedName>
    <definedName name="A17taxstdlife">#REF!</definedName>
    <definedName name="A17taxvalue">#REF!</definedName>
    <definedName name="A17value">#REF!</definedName>
    <definedName name="A18remlife">#REF!</definedName>
    <definedName name="A18stdlife">#REF!</definedName>
    <definedName name="A18taxremlife">#REF!</definedName>
    <definedName name="A18taxstdlife">#REF!</definedName>
    <definedName name="A18taxvalue">#REF!</definedName>
    <definedName name="A18value">#REF!</definedName>
    <definedName name="A19remlife">#REF!</definedName>
    <definedName name="A19stdlife">#REF!</definedName>
    <definedName name="A19taxremlife">#REF!</definedName>
    <definedName name="A19taxstdlife">#REF!</definedName>
    <definedName name="A19taxvalue">#REF!</definedName>
    <definedName name="A19value">#REF!</definedName>
    <definedName name="A1remlife">#REF!</definedName>
    <definedName name="A1stdlife">#REF!</definedName>
    <definedName name="A1taxremlife">#REF!</definedName>
    <definedName name="A1taxstdlife">#REF!</definedName>
    <definedName name="A1taxvalue">#REF!</definedName>
    <definedName name="A1value">#REF!</definedName>
    <definedName name="A20remlife">#REF!</definedName>
    <definedName name="A20stdlife">#REF!</definedName>
    <definedName name="A20taxremlife">#REF!</definedName>
    <definedName name="A20taxstdlife">#REF!</definedName>
    <definedName name="A20taxvalue">#REF!</definedName>
    <definedName name="A20value">#REF!</definedName>
    <definedName name="A21remlife">#REF!</definedName>
    <definedName name="A21stdlife">#REF!</definedName>
    <definedName name="A21taxremlife">#REF!</definedName>
    <definedName name="A21taxstdlife">#REF!</definedName>
    <definedName name="A21taxvalue">#REF!</definedName>
    <definedName name="A21value">#REF!</definedName>
    <definedName name="A22remlife">#REF!</definedName>
    <definedName name="A22stdlife">#REF!</definedName>
    <definedName name="A22taxremlife">#REF!</definedName>
    <definedName name="A22taxstdlife">#REF!</definedName>
    <definedName name="A22taxvalue">#REF!</definedName>
    <definedName name="A22value">#REF!</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A2325891R">#REF!,#REF!</definedName>
    <definedName name="A2325892T">#REF!,#REF!</definedName>
    <definedName name="A2325895X">#REF!,#REF!</definedName>
    <definedName name="A2325936J">#REF!,#REF!</definedName>
    <definedName name="A2325937K">#REF!,#REF!</definedName>
    <definedName name="A2325940X">#REF!,#REF!</definedName>
    <definedName name="A2325981V">#REF!,#REF!</definedName>
    <definedName name="A2325982W">#REF!,#REF!</definedName>
    <definedName name="A2325985C">#REF!,#REF!</definedName>
    <definedName name="A2326026R">#REF!,#REF!</definedName>
    <definedName name="A2326027T">#REF!,#REF!</definedName>
    <definedName name="A2326030F">#REF!,#REF!</definedName>
    <definedName name="A2326071A">#REF!,#REF!</definedName>
    <definedName name="A2326072C">#REF!,#REF!</definedName>
    <definedName name="A2326075K">#REF!,#REF!</definedName>
    <definedName name="A2326116V">#REF!,#REF!</definedName>
    <definedName name="A2326117W">#REF!,#REF!</definedName>
    <definedName name="A2326120K">#REF!,#REF!</definedName>
    <definedName name="A2331111C">#REF!,#REF!</definedName>
    <definedName name="A2331112F">#REF!,#REF!</definedName>
    <definedName name="A2331115L">#REF!,#REF!</definedName>
    <definedName name="A2331201J">#REF!,#REF!</definedName>
    <definedName name="A2331202K">#REF!,#REF!</definedName>
    <definedName name="A2331205T">#REF!,#REF!</definedName>
    <definedName name="A2331246L">#REF!,#REF!</definedName>
    <definedName name="A2331247R">#REF!,#REF!</definedName>
    <definedName name="A2331250C">#REF!,#REF!</definedName>
    <definedName name="A2331426W">#REF!,#REF!</definedName>
    <definedName name="A2331427X">#REF!,#REF!</definedName>
    <definedName name="A2331430L">#REF!,#REF!</definedName>
    <definedName name="A2332596F">#REF!,#REF!</definedName>
    <definedName name="A2332597J">#REF!,#REF!</definedName>
    <definedName name="A2332600K">#REF!,#REF!</definedName>
    <definedName name="A23remlife">#REF!</definedName>
    <definedName name="A23stdlife">#REF!</definedName>
    <definedName name="A23taxremlife">#REF!</definedName>
    <definedName name="A23taxstdlife">#REF!</definedName>
    <definedName name="A23taxvalue">#REF!</definedName>
    <definedName name="A23value">#REF!</definedName>
    <definedName name="A24remlife">#REF!</definedName>
    <definedName name="A24stdlife">#REF!</definedName>
    <definedName name="A24taxremlife">#REF!</definedName>
    <definedName name="A24taxstdlife">#REF!</definedName>
    <definedName name="A24taxvalue">#REF!</definedName>
    <definedName name="A24value">#REF!</definedName>
    <definedName name="A25remlife">#REF!</definedName>
    <definedName name="A25stdlife">#REF!</definedName>
    <definedName name="A25taxremlife">#REF!</definedName>
    <definedName name="A25taxstdlife">#REF!</definedName>
    <definedName name="A25taxvalue">#REF!</definedName>
    <definedName name="A25value">#REF!</definedName>
    <definedName name="A26remlife">#REF!</definedName>
    <definedName name="A26stdlife">#REF!</definedName>
    <definedName name="A26taxremlife">#REF!</definedName>
    <definedName name="A26taxstdlife">#REF!</definedName>
    <definedName name="A26taxvalue">#REF!</definedName>
    <definedName name="A26value">#REF!</definedName>
    <definedName name="A27remlife">#REF!</definedName>
    <definedName name="A27stdlife">#REF!</definedName>
    <definedName name="A27taxremlife">#REF!</definedName>
    <definedName name="A27taxstdlife">#REF!</definedName>
    <definedName name="A27taxvalue">#REF!</definedName>
    <definedName name="A27value">#REF!</definedName>
    <definedName name="A28remlife">#REF!</definedName>
    <definedName name="A28stdlife">#REF!</definedName>
    <definedName name="A28taxremlife">#REF!</definedName>
    <definedName name="A28taxstdlife">#REF!</definedName>
    <definedName name="A28taxvalue">#REF!</definedName>
    <definedName name="A28value">#REF!</definedName>
    <definedName name="A29remlife">#REF!</definedName>
    <definedName name="A29stdlife">#REF!</definedName>
    <definedName name="A29taxremlife">#REF!</definedName>
    <definedName name="A29taxstdlife">#REF!</definedName>
    <definedName name="A29taxvalue">#REF!</definedName>
    <definedName name="A29value">#REF!</definedName>
    <definedName name="A2remlife">#REF!</definedName>
    <definedName name="A2stdlife">#REF!</definedName>
    <definedName name="A2taxremlife">#REF!</definedName>
    <definedName name="A2taxstdlife">#REF!</definedName>
    <definedName name="A2taxvalue">#REF!</definedName>
    <definedName name="A2value">#REF!</definedName>
    <definedName name="A30remlife">#REF!</definedName>
    <definedName name="A30stdlife">#REF!</definedName>
    <definedName name="A30taxremlife">#REF!</definedName>
    <definedName name="A30taxstdlife">#REF!</definedName>
    <definedName name="A30taxvalue">#REF!</definedName>
    <definedName name="A30value">#REF!</definedName>
    <definedName name="A3remlife">#REF!</definedName>
    <definedName name="A3stdlife">#REF!</definedName>
    <definedName name="A3taxremlife">#REF!</definedName>
    <definedName name="A3taxstdlife">#REF!</definedName>
    <definedName name="A3taxvalue">#REF!</definedName>
    <definedName name="A3value">#REF!</definedName>
    <definedName name="A4remlife">#REF!</definedName>
    <definedName name="A4stdlife">#REF!</definedName>
    <definedName name="A4taxremlife">#REF!</definedName>
    <definedName name="A4taxstdlife">#REF!</definedName>
    <definedName name="A4taxvalue">#REF!</definedName>
    <definedName name="A4value">#REF!</definedName>
    <definedName name="A5remlife">#REF!</definedName>
    <definedName name="A5stdlife">#REF!</definedName>
    <definedName name="A5taxremlife">#REF!</definedName>
    <definedName name="A5taxstdlife">#REF!</definedName>
    <definedName name="A5taxvalue">#REF!</definedName>
    <definedName name="A5value">#REF!</definedName>
    <definedName name="A6remlife">#REF!</definedName>
    <definedName name="A6stdlife">#REF!</definedName>
    <definedName name="A6taxremlife">#REF!</definedName>
    <definedName name="A6taxstdlife">#REF!</definedName>
    <definedName name="A6taxvalue">#REF!</definedName>
    <definedName name="A6value">#REF!</definedName>
    <definedName name="A7remlife">#REF!</definedName>
    <definedName name="A7stdlife">#REF!</definedName>
    <definedName name="A7taxremlife">#REF!</definedName>
    <definedName name="A7taxstdlife">#REF!</definedName>
    <definedName name="A7taxvalue">#REF!</definedName>
    <definedName name="A7value">#REF!</definedName>
    <definedName name="A8remlife">#REF!</definedName>
    <definedName name="A8stdlife">#REF!</definedName>
    <definedName name="A8taxremlife">#REF!</definedName>
    <definedName name="A8taxstdlife">#REF!</definedName>
    <definedName name="A8taxvalue">#REF!</definedName>
    <definedName name="A8value">#REF!</definedName>
    <definedName name="A9remlife">#REF!</definedName>
    <definedName name="A9stdlife">#REF!</definedName>
    <definedName name="A9taxremlife">#REF!</definedName>
    <definedName name="A9taxstdlife">#REF!</definedName>
    <definedName name="A9taxvalue">#REF!</definedName>
    <definedName name="A9value">#REF!</definedName>
    <definedName name="aa">#REF!</definedName>
    <definedName name="AAabove_tbl">#REF!</definedName>
    <definedName name="AB">INDEX(INDIRECT(CountryShortCode&amp;"Codes"),MATCH(Item,INDIRECT(CountryShortCode&amp;"Desc"),0))</definedName>
    <definedName name="ABN">Cover!$C$17</definedName>
    <definedName name="acc_prepay">#REF!</definedName>
    <definedName name="ACCAUST">#REF!</definedName>
    <definedName name="ACCC_CAPMLookupValue">#REF!</definedName>
    <definedName name="ACCC_ColIndexNum">#REF!</definedName>
    <definedName name="ACCC_CumActInflIndex">#REF!</definedName>
    <definedName name="ACCC_DebtValue">#REF!</definedName>
    <definedName name="ACCC_EquityValue">#REF!</definedName>
    <definedName name="ACCC_InflationRate">#REF!</definedName>
    <definedName name="ACCC_NominalVanillaWACC">#REF!</definedName>
    <definedName name="ACCC_PerfBonus1">#REF!</definedName>
    <definedName name="ACCC_PerfBonus2">#REF!</definedName>
    <definedName name="ACCC_PerfBonus3">#REF!</definedName>
    <definedName name="ACCC_PerfSens">#REF!</definedName>
    <definedName name="ACCC_PostTaxNominalReturnOnEquity">#REF!</definedName>
    <definedName name="ACCC_RAB">#REF!</definedName>
    <definedName name="Account_Manager">#REF!</definedName>
    <definedName name="ACCOUNTEDPERIODTYPE1">#REF!</definedName>
    <definedName name="ACCOUNTING">#REF!</definedName>
    <definedName name="Acct_Names">#REF!</definedName>
    <definedName name="AcctCodes">#REF!</definedName>
    <definedName name="AcctngDist">#REF!</definedName>
    <definedName name="Acquisition_NCA">#REF!</definedName>
    <definedName name="Act_LPGD">#REF!</definedName>
    <definedName name="ACTDEC09">#REF!</definedName>
    <definedName name="ActFinClose">#REF!</definedName>
    <definedName name="ACTIVITY">#REF!</definedName>
    <definedName name="activityview">#REF!</definedName>
    <definedName name="ActOTDAMDStartDate">#REF!</definedName>
    <definedName name="ACTPRICE">#REF!</definedName>
    <definedName name="ActTaxDepn">#REF!</definedName>
    <definedName name="Actual___by_month">#REF!</definedName>
    <definedName name="Actual___Year_to_date">#REF!</definedName>
    <definedName name="Actual_CBIT98">#REF!</definedName>
    <definedName name="ACTUAL_PRICE">#REF!</definedName>
    <definedName name="ACTUAL_REVENUE">#REF!</definedName>
    <definedName name="ACTUAL_TRANSPORT1">#REF!</definedName>
    <definedName name="ACTUAL_TRANSPORT2">#REF!</definedName>
    <definedName name="ACTUAL_YTDMIL">#REF!</definedName>
    <definedName name="ACTUAL_YTDTJ">#REF!</definedName>
    <definedName name="ActualCBIT">#REF!</definedName>
    <definedName name="Actuals">#REF!</definedName>
    <definedName name="Additional_MDQ">#REF!</definedName>
    <definedName name="AdditionalOM">#REF!</definedName>
    <definedName name="AdditionalOMDate">#REF!</definedName>
    <definedName name="Adelaide_Postcodes_Table">#REF!</definedName>
    <definedName name="AdelFixedAA_tbl">#REF!</definedName>
    <definedName name="AdelVarAA_tbl">#REF!</definedName>
    <definedName name="Adjustment">#REF!</definedName>
    <definedName name="adsc">#REF!</definedName>
    <definedName name="ADSWAPCount">#REF!</definedName>
    <definedName name="AEP">#REF!</definedName>
    <definedName name="afdvwrt">#REF!</definedName>
    <definedName name="AgencyFeePaymentMonths">#REF!</definedName>
    <definedName name="AGL_GAS_NETWORKS">"YTD-ACTUAL99"</definedName>
    <definedName name="AGLEIntProfit">#REF!</definedName>
    <definedName name="Agreed_Fees_Actual___by_month">#REF!</definedName>
    <definedName name="Agreed_Fees_Actual___Year_to_date">#REF!</definedName>
    <definedName name="Agreed_Fees_Budget___by_month">#REF!</definedName>
    <definedName name="Agreed_Fees_Budget___Year_to_date">#REF!</definedName>
    <definedName name="Agreed_Fees_Prior_Year___2000_2001____by_month">#REF!</definedName>
    <definedName name="Agreed_Fees_Prior_Year___2000_2001____Year_to_date">#REF!</definedName>
    <definedName name="Albury_April">#REF!</definedName>
    <definedName name="Albury_August">#REF!</definedName>
    <definedName name="Albury_December">#REF!</definedName>
    <definedName name="Albury_February">#REF!</definedName>
    <definedName name="Albury_January">#REF!</definedName>
    <definedName name="Albury_July">#REF!</definedName>
    <definedName name="Albury_June">#REF!</definedName>
    <definedName name="Albury_March">#REF!</definedName>
    <definedName name="Albury_May">#REF!</definedName>
    <definedName name="Albury_November">#REF!</definedName>
    <definedName name="Albury_October">#REF!</definedName>
    <definedName name="Albury_September">#REF!</definedName>
    <definedName name="ALFG">#REF!,#REF!</definedName>
    <definedName name="Allc">#REF!</definedName>
    <definedName name="Allco">#REF!</definedName>
    <definedName name="Alloc">#REF!</definedName>
    <definedName name="am">#REF!</definedName>
    <definedName name="amadeuscons">#REF!</definedName>
    <definedName name="amadeusdetailed">#REF!</definedName>
    <definedName name="AMADEUSSUMMARY">#REF!</definedName>
    <definedName name="Amcor">#REF!</definedName>
    <definedName name="AMDQ">#REF!</definedName>
    <definedName name="AMT">#REF!</definedName>
    <definedName name="AnalysisCommencementDate">#REF!</definedName>
    <definedName name="AnalysisFirstRegularDate">#REF!</definedName>
    <definedName name="AnalysisNoOfPayments">#REF!</definedName>
    <definedName name="AnalysisPaymentFrequency">#REF!</definedName>
    <definedName name="Ann">#REF!</definedName>
    <definedName name="AnnOverheadCosts">#REF!</definedName>
    <definedName name="Annual_Load">#REF!</definedName>
    <definedName name="ANP2_Holding">#REF!</definedName>
    <definedName name="ANP3_Holding">#REF!</definedName>
    <definedName name="ANZISDevFee">#REF!</definedName>
    <definedName name="AOS_1">#REF!</definedName>
    <definedName name="AOS_2">#REF!</definedName>
    <definedName name="AP">OFFSET(CalculatedDatesHeading,2,0,_pdNoOfPayments+1,1)</definedName>
    <definedName name="APA_op_savings">#REF!</definedName>
    <definedName name="APA_Performance_Factor">#REF!</definedName>
    <definedName name="APARefundIndicator">#REF!</definedName>
    <definedName name="APARefundNonAPAPerc">#REF!</definedName>
    <definedName name="APARefundofPurchasePrice">#REF!</definedName>
    <definedName name="APAShare">#REF!</definedName>
    <definedName name="APBriCY">OFFSET(#REF!,,#REF!-24,,24)</definedName>
    <definedName name="APBriMAT">OFFSET(#REF!,,#REF!-24,,24)</definedName>
    <definedName name="APBriPY">OFFSET(#REF!,,#REF!-24,,12)</definedName>
    <definedName name="APN">#REF!</definedName>
    <definedName name="APOakCY">OFFSET(#REF!,,#REF!-24,,24)</definedName>
    <definedName name="APOakMAT">OFFSET(#REF!,,#REF!-24,,24)</definedName>
    <definedName name="APOakPY">OFFSET(#REF!,,#REF!-24,,12)</definedName>
    <definedName name="Approvals">#REF!</definedName>
    <definedName name="APPSUSERNAME1">#REF!</definedName>
    <definedName name="APQldCY">OFFSET(#REF!,,#REF!-24,,24)</definedName>
    <definedName name="APQldMAT">OFFSET(#REF!,,#REF!-24,,24)</definedName>
    <definedName name="APQldPY">OFFSET(#REF!,,#REF!-24,,12)</definedName>
    <definedName name="Apr">#REF!</definedName>
    <definedName name="APR09SPEND">#REF!</definedName>
    <definedName name="APRivCY">OFFSET(#REF!,,#REF!-24,,24)</definedName>
    <definedName name="APRivMAT">OFFSET(#REF!,,#REF!-24,,24)</definedName>
    <definedName name="APRivPY">OFFSET(#REF!,,#REF!-24,,12)</definedName>
    <definedName name="APTIT_Profit">#REF!</definedName>
    <definedName name="APTooCY">OFFSET(#REF!,,#REF!-24,,24)</definedName>
    <definedName name="APTooMAT">OFFSET(#REF!,,#REF!-24,,24)</definedName>
    <definedName name="APTooPY">OFFSET(#REF!,,#REF!-24,,12)</definedName>
    <definedName name="APXAXIS">OFFSET(#REF!,,#REF!-24,,24)</definedName>
    <definedName name="arb">#REF!</definedName>
    <definedName name="Area">#REF!</definedName>
    <definedName name="AS2DocOpenMode" hidden="1">"AS2DocumentEdit"</definedName>
    <definedName name="ASD">#REF!</definedName>
    <definedName name="asdads">#REF!</definedName>
    <definedName name="asdc">#REF!</definedName>
    <definedName name="asdcasd">#REF!</definedName>
    <definedName name="Asset_Code_WA">#REF!</definedName>
    <definedName name="Asset_Life">#REF!</definedName>
    <definedName name="Asset1">#REF!</definedName>
    <definedName name="Asset10">#REF!</definedName>
    <definedName name="Asset10Life">#REF!</definedName>
    <definedName name="Asset10TaxLife">#REF!</definedName>
    <definedName name="Asset11">#REF!</definedName>
    <definedName name="Asset12">#REF!</definedName>
    <definedName name="Asset13">#REF!</definedName>
    <definedName name="Asset14">#REF!</definedName>
    <definedName name="Asset15">#REF!</definedName>
    <definedName name="Asset16">#REF!</definedName>
    <definedName name="Asset17">#REF!</definedName>
    <definedName name="Asset18">#REF!</definedName>
    <definedName name="Asset19">#REF!</definedName>
    <definedName name="Asset1Life">#REF!</definedName>
    <definedName name="Asset1TaxLife">#REF!</definedName>
    <definedName name="Asset2">#REF!</definedName>
    <definedName name="Asset20">#REF!</definedName>
    <definedName name="Asset21">#REF!</definedName>
    <definedName name="Asset22">#REF!</definedName>
    <definedName name="Asset23">#REF!</definedName>
    <definedName name="Asset24">#REF!</definedName>
    <definedName name="Asset25">#REF!</definedName>
    <definedName name="Asset26">#REF!</definedName>
    <definedName name="Asset27">#REF!</definedName>
    <definedName name="Asset28">#REF!</definedName>
    <definedName name="Asset29">#REF!</definedName>
    <definedName name="Asset2Life">#REF!</definedName>
    <definedName name="Asset2TaxLife">#REF!</definedName>
    <definedName name="Asset3">#REF!</definedName>
    <definedName name="Asset30">#REF!</definedName>
    <definedName name="Asset3Life">#REF!</definedName>
    <definedName name="Asset3TaxLife">#REF!</definedName>
    <definedName name="Asset4">#REF!</definedName>
    <definedName name="Asset4Life">#REF!</definedName>
    <definedName name="Asset4TaxLife">#REF!</definedName>
    <definedName name="Asset5">#REF!</definedName>
    <definedName name="Asset5Life">#REF!</definedName>
    <definedName name="Asset5TaxLife">#REF!</definedName>
    <definedName name="Asset6">#REF!</definedName>
    <definedName name="Asset6Life">#REF!</definedName>
    <definedName name="Asset6TaxLife">#REF!</definedName>
    <definedName name="Asset7">#REF!</definedName>
    <definedName name="Asset7Life">#REF!</definedName>
    <definedName name="Asset7TaxLife">#REF!</definedName>
    <definedName name="Asset8">#REF!</definedName>
    <definedName name="Asset8Life">#REF!</definedName>
    <definedName name="Asset8TaxLife">#REF!</definedName>
    <definedName name="Asset9">#REF!</definedName>
    <definedName name="Asset9Life">#REF!</definedName>
    <definedName name="Asset9TaxLife">#REF!</definedName>
    <definedName name="Assumed_MDQ_MAP">#REF!</definedName>
    <definedName name="Assumed_MDQ_SE">#REF!</definedName>
    <definedName name="Aug">#REF!</definedName>
    <definedName name="AUG08SPEND">#REF!</definedName>
    <definedName name="augvar">#REF!,#REF!,#REF!,#REF!,#REF!,#REF!,#REF!,#REF!,#REF!,#REF!,#REF!,#REF!,#REF!,#REF!,#REF!,#REF!,#REF!,#REF!,#REF!,#REF!,#REF!</definedName>
    <definedName name="AUSTDIVS">#REF!</definedName>
    <definedName name="Austicks">#REF!</definedName>
    <definedName name="AustralBricks">#REF!</definedName>
    <definedName name="AustralianFarmCorporation">#REF!</definedName>
    <definedName name="AustralianMeatHoldings">#REF!</definedName>
    <definedName name="AUTable">#REF!</definedName>
    <definedName name="Author">#REF!</definedName>
    <definedName name="Avail4SaleMTM_B002">#REF!</definedName>
    <definedName name="Avail4SaleMTM_B003">#REF!</definedName>
    <definedName name="b">#REF!</definedName>
    <definedName name="B002_BH_Equity">#REF!</definedName>
    <definedName name="B002_BH_Units">#REF!</definedName>
    <definedName name="B003_DebtMTM">#REF!</definedName>
    <definedName name="B003_FECMTM">#REF!</definedName>
    <definedName name="balancesheet">#REF!</definedName>
    <definedName name="Balancing_Margin">#REF!</definedName>
    <definedName name="BAPAYR">#REF!</definedName>
    <definedName name="BaseDeal">1000000</definedName>
    <definedName name="BaseSwapRateInput">#REF!</definedName>
    <definedName name="bb">#REF!</definedName>
    <definedName name="BBSW3M">#REF!</definedName>
    <definedName name="BBSW6M">#REF!</definedName>
    <definedName name="BBSY">#REF!</definedName>
    <definedName name="BBSY1M">#REF!</definedName>
    <definedName name="BBSY3M">#REF!</definedName>
    <definedName name="BBSY3MAllco">#REF!</definedName>
    <definedName name="BBSY6M">#REF!</definedName>
    <definedName name="BCCToowong">#REF!</definedName>
    <definedName name="Bcost_B003">#REF!</definedName>
    <definedName name="BCost_B014">#REF!</definedName>
    <definedName name="BCost_B094">#REF!</definedName>
    <definedName name="BCost_Total">#REF!</definedName>
    <definedName name="Be">#REF!</definedName>
    <definedName name="BEL">#REF!</definedName>
    <definedName name="BEP">#REF!</definedName>
    <definedName name="BH">#REF!</definedName>
    <definedName name="BHole_B003">#REF!</definedName>
    <definedName name="BHole_B007">#REF!</definedName>
    <definedName name="BHole_B009">#REF!</definedName>
    <definedName name="BHole_B010">#REF!</definedName>
    <definedName name="BHole_B014">#REF!</definedName>
    <definedName name="BHole_B022">#REF!</definedName>
    <definedName name="BHole_B028">#REF!</definedName>
    <definedName name="BHole_B036">#REF!</definedName>
    <definedName name="BHole_B047">#REF!</definedName>
    <definedName name="BHole_B055">#REF!</definedName>
    <definedName name="BHole_B082">#REF!</definedName>
    <definedName name="BHole_B094">#REF!</definedName>
    <definedName name="BHole_B121">#REF!</definedName>
    <definedName name="BHole_B122">#REF!</definedName>
    <definedName name="BHole_B124">#REF!</definedName>
    <definedName name="BHole_B135">#REF!</definedName>
    <definedName name="BHole_B136">#REF!</definedName>
    <definedName name="BHole_B151">#REF!</definedName>
    <definedName name="BHole_B152">#REF!</definedName>
    <definedName name="BHole_B159">#REF!</definedName>
    <definedName name="BHole_B162">#REF!</definedName>
    <definedName name="BHole_Equity">#REF!</definedName>
    <definedName name="BHole_Units">#REF!</definedName>
    <definedName name="Bill">#REF!</definedName>
    <definedName name="Bill_Start">#REF!</definedName>
    <definedName name="Billed_Margin">#REF!</definedName>
    <definedName name="Billion">#REF!</definedName>
    <definedName name="Billions">#REF!</definedName>
    <definedName name="BkPymtDate">#REF!</definedName>
    <definedName name="BLUE">#REF!</definedName>
    <definedName name="BonaparteAdditionalCapex2008">#REF!</definedName>
    <definedName name="BonaparteAdditionalDrawdownDate">#REF!</definedName>
    <definedName name="BonaparteAdditionalOpex2008">#REF!</definedName>
    <definedName name="BonaparteCapexBookDepnRate">#REF!</definedName>
    <definedName name="BonaparteCapexFacAmtExclInt">#REF!</definedName>
    <definedName name="BonaparteCapexSens">#REF!</definedName>
    <definedName name="BonaparteContractEnd">#REF!</definedName>
    <definedName name="BonaparteContractEndDate">#REF!</definedName>
    <definedName name="BonaparteEndDateFlag">#REF!</definedName>
    <definedName name="BonaparteNLCOptionDate">#REF!</definedName>
    <definedName name="BonaparteOMMargin">#REF!</definedName>
    <definedName name="BonaparteOpexContingency">#REF!</definedName>
    <definedName name="BonaparteOpexSens">#REF!</definedName>
    <definedName name="BonaparteOpsFlag">#REF!</definedName>
    <definedName name="BonaparteOptionSolveIndicator">#REF!</definedName>
    <definedName name="BonaparteRealYrlyRevenue">#REF!</definedName>
    <definedName name="BonaparteRevPerc">#REF!</definedName>
    <definedName name="BonaparteRevPostContract">#REF!</definedName>
    <definedName name="BonaparteRevPostContractEndDate">#REF!</definedName>
    <definedName name="BonaparteRevSens">#REF!</definedName>
    <definedName name="BonaparteStartOps">#REF!</definedName>
    <definedName name="Bookedgas">#REF!</definedName>
    <definedName name="BP_1">#REF!</definedName>
    <definedName name="BP_2">#REF!</definedName>
    <definedName name="BP_StandBy">#REF!</definedName>
    <definedName name="brad1">#REF!</definedName>
    <definedName name="brad10">#REF!</definedName>
    <definedName name="brad11">#REF!</definedName>
    <definedName name="brad12">#REF!</definedName>
    <definedName name="brad2">#REF!</definedName>
    <definedName name="brad3">#REF!</definedName>
    <definedName name="brad4">#REF!</definedName>
    <definedName name="brad5">#REF!</definedName>
    <definedName name="brad6">#REF!</definedName>
    <definedName name="brad7">#REF!</definedName>
    <definedName name="brad8">#REF!</definedName>
    <definedName name="brad9">#REF!</definedName>
    <definedName name="Brisbane">#REF!</definedName>
    <definedName name="Brisbane_cost">#REF!</definedName>
    <definedName name="BrisbaneCityCouncil">#REF!</definedName>
    <definedName name="BrisStep1">#REF!</definedName>
    <definedName name="BrisStep2">#REF!</definedName>
    <definedName name="BrisStep3">#REF!</definedName>
    <definedName name="BrisStep4">#REF!</definedName>
    <definedName name="BrisStep5">#REF!</definedName>
    <definedName name="BrisStep6">#REF!</definedName>
    <definedName name="BS">#REF!</definedName>
    <definedName name="BS_RepItems">#REF!</definedName>
    <definedName name="bssumm">#REF!</definedName>
    <definedName name="BTARIFF_BUD99">#REF!</definedName>
    <definedName name="Bud_catergory">#REF!</definedName>
    <definedName name="BUD_PRICE">#REF!</definedName>
    <definedName name="BUD_RECEIPTS">#REF!</definedName>
    <definedName name="BUD_YTDMIL">#REF!</definedName>
    <definedName name="BUD_YTDTJ">#REF!</definedName>
    <definedName name="BUD_YTTJ">#REF!</definedName>
    <definedName name="Budget">#REF!</definedName>
    <definedName name="Budget___by_month">#REF!</definedName>
    <definedName name="Budget___Year_to_date">#REF!</definedName>
    <definedName name="BUDGET_TRANSPORT1">#REF!</definedName>
    <definedName name="BUDGET_TRANSPORT2">#REF!</definedName>
    <definedName name="budget_variance9900">#REF!</definedName>
    <definedName name="BudgetCBIT">#REF!</definedName>
    <definedName name="BudgetCurrencyCode1">#REF!</definedName>
    <definedName name="BudgetName1">#REF!</definedName>
    <definedName name="BudgetOrg1">#REF!</definedName>
    <definedName name="BUDSTAT">#REF!</definedName>
    <definedName name="BUDVARTJ">#REF!</definedName>
    <definedName name="Bundaberg">#REF!</definedName>
    <definedName name="Bundaberg_Cost">#REF!</definedName>
    <definedName name="Bundled_Fixed_Allocation">#REF!</definedName>
    <definedName name="Bundled_Uplift">#REF!</definedName>
    <definedName name="business99">#REF!</definedName>
    <definedName name="BWIZS">#REF!</definedName>
    <definedName name="BWIZS2">#REF!</definedName>
    <definedName name="BWMLP">#REF!</definedName>
    <definedName name="C_">#REF!</definedName>
    <definedName name="C_unit">#REF!</definedName>
    <definedName name="CADEOMSPOT">#REF!</definedName>
    <definedName name="Cairns">#REF!</definedName>
    <definedName name="Cairns_Cost">#REF!</definedName>
    <definedName name="CalculatedDatesHeading">#REF!</definedName>
    <definedName name="CAMS_equity">#REF!</definedName>
    <definedName name="CAMS_equity1">#REF!</definedName>
    <definedName name="Cap_June">#REF!</definedName>
    <definedName name="CAPACT_98">#REF!</definedName>
    <definedName name="CAPACT98">#REF!</definedName>
    <definedName name="CAPACT99">#REF!</definedName>
    <definedName name="CAPBUD99">#REF!</definedName>
    <definedName name="capex">#REF!,#REF!</definedName>
    <definedName name="capex_proj">#REF!</definedName>
    <definedName name="capex_types">#REF!</definedName>
    <definedName name="CapexDepn">#REF!</definedName>
    <definedName name="CapexSensitivityInd">#REF!</definedName>
    <definedName name="CapexSensitivityTable">#REF!</definedName>
    <definedName name="Capital_Category">#REF!</definedName>
    <definedName name="CAPITAL_EXPENDITURE">#REF!</definedName>
    <definedName name="CAPITALMAY09">#REF!</definedName>
    <definedName name="Capral">#REF!</definedName>
    <definedName name="CAPVAR99">#REF!</definedName>
    <definedName name="CARPDETAILED">#REF!</definedName>
    <definedName name="carpsumm">#REF!</definedName>
    <definedName name="CashAccrualIndicator">#REF!</definedName>
    <definedName name="CashAcctIndicator">#REF!</definedName>
    <definedName name="CashAcctOpen">#REF!</definedName>
    <definedName name="CASHBOOK">#REF!</definedName>
    <definedName name="CastlemainePerkins">#REF!</definedName>
    <definedName name="Category">#REF!</definedName>
    <definedName name="CBIT99">#REF!</definedName>
    <definedName name="cBoard">1</definedName>
    <definedName name="Charge">#REF!</definedName>
    <definedName name="CHART">#REF!</definedName>
    <definedName name="CHARTOFACCOUNTSID1">#REF!</definedName>
    <definedName name="CHQREQ">#REF!</definedName>
    <definedName name="CINo_Tbl">#REF!</definedName>
    <definedName name="citysheet">#REF!</definedName>
    <definedName name="Claimed_to_Date">#REF!,#REF!,#REF!,#REF!,#REF!,#REF!</definedName>
    <definedName name="CLIENTCODE">#REF!</definedName>
    <definedName name="CLIENTTAB">#REF!</definedName>
    <definedName name="CM">#REF!</definedName>
    <definedName name="cManual">0</definedName>
    <definedName name="Code">INDEX(INDIRECT(CountryShortCode&amp;"Codes"),MATCH(Item,INDIRECT(CountryShortCode&amp;"Desc"),0))</definedName>
    <definedName name="CoG">#REF!</definedName>
    <definedName name="COG_2000">#REF!</definedName>
    <definedName name="COG_Fixed">#REF!</definedName>
    <definedName name="col">#REF!</definedName>
    <definedName name="combine">#REF!</definedName>
    <definedName name="Companies">#REF!</definedName>
    <definedName name="COMPANY">#REF!</definedName>
    <definedName name="COMPANY1">#REF!</definedName>
    <definedName name="Compressor">#REF!</definedName>
    <definedName name="CONAME">#REF!</definedName>
    <definedName name="ConInt_B007">#REF!</definedName>
    <definedName name="ConInt_B008">#REF!</definedName>
    <definedName name="ConInt_B010">#REF!</definedName>
    <definedName name="ConInt_B015">#REF!</definedName>
    <definedName name="ConInt_B022">#REF!</definedName>
    <definedName name="ConInt_B027">#REF!</definedName>
    <definedName name="ConInt_B028">#REF!</definedName>
    <definedName name="ConInt_B036">#REF!</definedName>
    <definedName name="ConInt_Total">#REF!</definedName>
    <definedName name="CONNECTSTRING1">#REF!</definedName>
    <definedName name="cons">#REF!</definedName>
    <definedName name="consdetailed">#REF!</definedName>
    <definedName name="ConsolidateRutile">#REF!</definedName>
    <definedName name="consRT2">#REF!</definedName>
    <definedName name="ConsRT3">#REF!</definedName>
    <definedName name="ConsRT4">#REF!</definedName>
    <definedName name="ConsRT5">#REF!</definedName>
    <definedName name="CONSSUMMARY">#REF!</definedName>
    <definedName name="ContIntang_J117">#REF!</definedName>
    <definedName name="CONTRACT">#REF!</definedName>
    <definedName name="Contract_Lift">#REF!</definedName>
    <definedName name="Contract_Term">#REF!</definedName>
    <definedName name="Contract_TOP">#REF!</definedName>
    <definedName name="Contract_Values">#REF!,#REF!,#REF!,#REF!,#REF!,#REF!</definedName>
    <definedName name="CONTRACTCUST_BUD99">#REF!</definedName>
    <definedName name="ContractMDQ">#REF!</definedName>
    <definedName name="ContractsIntangible">#REF!</definedName>
    <definedName name="CONTRACTTRANSPORT">#REF!</definedName>
    <definedName name="CONTROL">#REF!</definedName>
    <definedName name="Copy_Area">#REF!</definedName>
    <definedName name="cor_var">#REF!</definedName>
    <definedName name="CorporateRevDSCRTable">#REF!</definedName>
    <definedName name="CorpTaxRate">#REF!</definedName>
    <definedName name="counter">COUNTA(INDEX(valdata,,MATCH(#REF!,#REF!,0)))</definedName>
    <definedName name="counter2">COUNTA(INDEX(valdata2,,MATCH(#REF!,#REF!,0)))</definedName>
    <definedName name="counter3">COUNTA(INDEX(valdata3,,MATCH(#REF!,#REF!,0)))</definedName>
    <definedName name="counter4">COUNTA(INDEX(valdata4,,MATCH(#REF!,#REF!,0)))</definedName>
    <definedName name="Countries">#REF!</definedName>
    <definedName name="Country">#REF!</definedName>
    <definedName name="CountryShortCode">VLOOKUP(Country,CountryTable,2,FALSE)</definedName>
    <definedName name="CountryTable">#REF!</definedName>
    <definedName name="CPI">#REF!</definedName>
    <definedName name="CPI_Indexation">#REF!</definedName>
    <definedName name="CPI_tbl">#REF!</definedName>
    <definedName name="Cr_Int_Rate">#REF!</definedName>
    <definedName name="CRCP_y4">#REF!</definedName>
    <definedName name="CRCP_y5">#REF!</definedName>
    <definedName name="CREATESUMMARYJNLS1">#REF!</definedName>
    <definedName name="CredEntAcqu_NC_J117">#REF!</definedName>
    <definedName name="CreditorDays">#REF!</definedName>
    <definedName name="CRITERIACOLUMN1">#REF!</definedName>
    <definedName name="CT">#REF!</definedName>
    <definedName name="CtnAgencyFees">#REF!</definedName>
    <definedName name="CtnAgencySecurityFees">#REF!</definedName>
    <definedName name="CtnAmount">#REF!</definedName>
    <definedName name="CtnCommitmentFeePerc">#REF!</definedName>
    <definedName name="CtnEndDate">#REF!</definedName>
    <definedName name="CtnEndDateMonth">#REF!</definedName>
    <definedName name="CtnMarginTable">#REF!</definedName>
    <definedName name="CtnMinHedgeLevelTable">#REF!</definedName>
    <definedName name="CtnMonths">#REF!</definedName>
    <definedName name="CtnProjectCostsBookDepn">#REF!</definedName>
    <definedName name="CtnSecurityFees">#REF!</definedName>
    <definedName name="CtnStartDate">#REF!</definedName>
    <definedName name="CtnSwapRateTable">#REF!</definedName>
    <definedName name="CtnYieldReqt">#REF!</definedName>
    <definedName name="Cur_Catergory">#REF!</definedName>
    <definedName name="Cur_period">#REF!</definedName>
    <definedName name="Currency">#REF!</definedName>
    <definedName name="Current_valuations">#REF!</definedName>
    <definedName name="CurrentMonth">#REF!</definedName>
    <definedName name="CurrentYear">#REF!</definedName>
    <definedName name="Cust_Status">#REF!</definedName>
    <definedName name="Cust_Table">#REF!</definedName>
    <definedName name="CUSTBUD99">#REF!</definedName>
    <definedName name="CUSTGAINS">#REF!</definedName>
    <definedName name="CUSTGAINS99">#REF!</definedName>
    <definedName name="CUSTMENU">#REF!</definedName>
    <definedName name="Customer_Name">#REF!</definedName>
    <definedName name="CUSTOMER_SITES">#REF!</definedName>
    <definedName name="Customer_Table">#REF!</definedName>
    <definedName name="CUSTOMER_TABLE_2">#REF!</definedName>
    <definedName name="Customer_Type">#REF!</definedName>
    <definedName name="CUSTOMERS">#REF!</definedName>
    <definedName name="CUSTOMERSITES">#REF!</definedName>
    <definedName name="CUSTOMERTABLE">#REF!</definedName>
    <definedName name="Cylinder">#REF!</definedName>
    <definedName name="d">#REF!</definedName>
    <definedName name="DaandineAdminFee">#REF!</definedName>
    <definedName name="DaandineAnnualVariableOM">#REF!</definedName>
    <definedName name="DaandineBookBase">#REF!</definedName>
    <definedName name="DaandineBookLife">#REF!</definedName>
    <definedName name="DaandineEndOps">#REF!</definedName>
    <definedName name="DaandineOMMargin">#REF!</definedName>
    <definedName name="DaandineOpexContingency">#REF!</definedName>
    <definedName name="DaandineOpexSens">#REF!</definedName>
    <definedName name="DaandineOpsFlag">#REF!</definedName>
    <definedName name="DaandineOpsStart">#REF!</definedName>
    <definedName name="DaandineOptionAmount">#REF!</definedName>
    <definedName name="DaandineOptionExerciseDate">#REF!</definedName>
    <definedName name="DaandineOptionIndicator">#REF!</definedName>
    <definedName name="DaandineRealInsurance">#REF!</definedName>
    <definedName name="DaandineRealRev">#REF!</definedName>
    <definedName name="DaandineRevSens">#REF!</definedName>
    <definedName name="DaandineTaxBase">#REF!</definedName>
    <definedName name="data">#REF!</definedName>
    <definedName name="data_budget">IF(UPPER(#REF!)="JULY",#REF!,#REF!)</definedName>
    <definedName name="data_chart">IF(UPPER(#REF!)="JULY",#REF!,IF(UPPER(#REF!)="AUGUST",#REF!,#REF!))</definedName>
    <definedName name="data2">#REF!</definedName>
    <definedName name="data3">#REF!</definedName>
    <definedName name="Data30Jun">#REF!</definedName>
    <definedName name="Data31Dec">#REF!</definedName>
    <definedName name="data4">#REF!</definedName>
    <definedName name="_xlnm.Database">#REF!</definedName>
    <definedName name="DataRange">#REF!</definedName>
    <definedName name="DATE">#REF!</definedName>
    <definedName name="date_">#REF!</definedName>
    <definedName name="Date_Range">#REF!,#REF!</definedName>
    <definedName name="Date_Range_Data">#REF!</definedName>
    <definedName name="DateColumn">OFFSET(DateHeading,0,0,_pdNoOfPayments+3,1)</definedName>
    <definedName name="DateHeading">#REF!</definedName>
    <definedName name="Dates">OFFSET(CalculatedDatesHeading,2,0,_pdNoOfPayments+1,1)</definedName>
    <definedName name="DATOk">#REF!</definedName>
    <definedName name="DATXS">#REF!</definedName>
    <definedName name="days">#REF!</definedName>
    <definedName name="Days_In_Wk">#REF!</definedName>
    <definedName name="DaysWhole">#REF!</definedName>
    <definedName name="DB">"WIREAUPROD"</definedName>
    <definedName name="DBNAME1">#REF!</definedName>
    <definedName name="DBPath">#REF!</definedName>
    <definedName name="DBUSERNAME1">#REF!</definedName>
    <definedName name="DD_Denom">#REF!</definedName>
    <definedName name="DD_Ent_Val_CF_Timing">#REF!</definedName>
    <definedName name="DD_Fin_YE_Mth">#REF!</definedName>
    <definedName name="DD_Model_Per_Type">#REF!</definedName>
    <definedName name="dDaysSeniorPymt">#REF!</definedName>
    <definedName name="dddd">#REF!</definedName>
    <definedName name="DealerSwapInput">#REF!</definedName>
    <definedName name="DEALLIST">#REF!</definedName>
    <definedName name="Debt_Case">#REF!</definedName>
    <definedName name="DebtorDays">#REF!</definedName>
    <definedName name="DebtRepaymentDate">#REF!</definedName>
    <definedName name="Dec">#REF!</definedName>
    <definedName name="Dec08spend">#REF!</definedName>
    <definedName name="DEC09SPEND">#REF!</definedName>
    <definedName name="Ded_Div43">#REF!</definedName>
    <definedName name="DefA1">#REF!</definedName>
    <definedName name="DefA2">#REF!</definedName>
    <definedName name="degrates10">#REF!</definedName>
    <definedName name="DELETELOGICTYPE1">#REF!</definedName>
    <definedName name="DepositRateTable">#REF!</definedName>
    <definedName name="DEPT">#REF!</definedName>
    <definedName name="desc">#REF!</definedName>
    <definedName name="DETAILEDCONSOLIDATION">#REF!</definedName>
    <definedName name="Details">#REF!</definedName>
    <definedName name="DF_GRID_2">Movement #REF!</definedName>
    <definedName name="DinStep1">#REF!</definedName>
    <definedName name="DinStep2">#REF!</definedName>
    <definedName name="DinStep3">#REF!</definedName>
    <definedName name="DinStep4">#REF!</definedName>
    <definedName name="DinStep5">#REF!</definedName>
    <definedName name="DinStep6">#REF!</definedName>
    <definedName name="disc_rate">#REF!</definedName>
    <definedName name="Discount">#REF!</definedName>
    <definedName name="DiscR">#REF!</definedName>
    <definedName name="Distn_Envestra">#REF!</definedName>
    <definedName name="DistnRec_ANPSPV">#REF!</definedName>
    <definedName name="DistnRec_Eii">#REF!</definedName>
    <definedName name="DistnRec_Envestra">#REF!</definedName>
    <definedName name="Distributor">#REF!</definedName>
    <definedName name="Div43Claim_B055">#REF!</definedName>
    <definedName name="DLACCC_CorpTaxRate">#REF!</definedName>
    <definedName name="DLACCC_InflationRate">#REF!</definedName>
    <definedName name="DLACCC_LTPropDebtFunding">#REF!</definedName>
    <definedName name="DLACCC_LTPropEquityFunding">#REF!</definedName>
    <definedName name="DLACCC_NomPreTaxCostOfDebt">#REF!</definedName>
    <definedName name="DLACCC_PerfBonus1">#REF!</definedName>
    <definedName name="DLACCC_PerfBonus2">#REF!</definedName>
    <definedName name="DLACCC_PerfBonus3">#REF!</definedName>
    <definedName name="DLACCC_PropFrankingCredits">#REF!</definedName>
    <definedName name="DLACCC_RealAssetLife_1">#REF!</definedName>
    <definedName name="DLACCC_RealAssetLife_2">#REF!</definedName>
    <definedName name="DLACCC_RealAssetLife_3">#REF!</definedName>
    <definedName name="DLACCC_RealAssetValue_1">#REF!</definedName>
    <definedName name="DLACCC_RealAssetValue_2">#REF!</definedName>
    <definedName name="DLACCC_RealAssetValue_3">#REF!</definedName>
    <definedName name="DLACCC_RealAssetValueOB_1">#REF!</definedName>
    <definedName name="DLACCC_RealAssetValueOB_2">#REF!</definedName>
    <definedName name="DLACCC_RealAssetValueOB_3">#REF!</definedName>
    <definedName name="DLACCC_Sens">#REF!</definedName>
    <definedName name="DLACCC_TaxAssetLife_1">#REF!</definedName>
    <definedName name="DLACCC_TaxAssetLife_2">#REF!</definedName>
    <definedName name="DLACCC_TaxAssetLife_3">#REF!</definedName>
    <definedName name="DLACCC_TaxAssetValue_1">#REF!</definedName>
    <definedName name="DLACCC_TaxAssetValue_2">#REF!</definedName>
    <definedName name="DLACCC_TaxAssetValue_3">#REF!</definedName>
    <definedName name="DLACCC_TaxAssetValueOB_1">#REF!</definedName>
    <definedName name="DLACCC_TaxAssetValueOB_2">#REF!</definedName>
    <definedName name="DLACCC_TaxAssetValueOB_3">#REF!</definedName>
    <definedName name="DLAssetClass_1BookOriginal">#REF!</definedName>
    <definedName name="DLAssetClass_1TaxOriginal">#REF!</definedName>
    <definedName name="DLAssetClass_2BookOriginal">#REF!</definedName>
    <definedName name="DLAssetClass_2TaxOriginal">#REF!</definedName>
    <definedName name="DLAssetClass_3BookOriginal">#REF!</definedName>
    <definedName name="DLAssetClass_3TaxOriginal">#REF!</definedName>
    <definedName name="DLAssetClass_4BookOriginal">#REF!</definedName>
    <definedName name="DLAssetClass_4TaxOriginal">#REF!</definedName>
    <definedName name="DLAssetClass_5BookOriginal">#REF!</definedName>
    <definedName name="DLBookDepnRateAssetClass_1">#REF!</definedName>
    <definedName name="DLBookDepnRateAssetClass_2">#REF!</definedName>
    <definedName name="DLBookDepnRateAssetClass_3">#REF!</definedName>
    <definedName name="DLBookDepnRateAssetClass_4">#REF!</definedName>
    <definedName name="DLBookDepnRateAssetClass_5">#REF!</definedName>
    <definedName name="DLBookDepnRateCapex">#REF!</definedName>
    <definedName name="DLCapexBaseDate">#REF!</definedName>
    <definedName name="DLCapexInd">#REF!</definedName>
    <definedName name="DLEndOps">#REF!</definedName>
    <definedName name="DLFifthRegResetDate">#REF!</definedName>
    <definedName name="DLFirstRegResetDate">#REF!</definedName>
    <definedName name="DLFourthRegResetDate">#REF!</definedName>
    <definedName name="DLOMMargin">#REF!</definedName>
    <definedName name="DLOMPerformancePerc">#REF!</definedName>
    <definedName name="DLOpexContingency">#REF!</definedName>
    <definedName name="DLOpexEscDate">#REF!</definedName>
    <definedName name="DLOpexSens">#REF!</definedName>
    <definedName name="DLOpsFlag">#REF!</definedName>
    <definedName name="DLRABCapexAssetLife">#REF!</definedName>
    <definedName name="DLRegCostsInd">#REF!</definedName>
    <definedName name="DLRegPeriodStart">#REF!</definedName>
    <definedName name="DLRegResetAssTable">#REF!</definedName>
    <definedName name="DLTaxDepnRateAssetClass_1">#REF!</definedName>
    <definedName name="DLTaxDepnRateAssetClass_2">#REF!</definedName>
    <definedName name="DLTaxDepnRateAssetClass_3">#REF!</definedName>
    <definedName name="DLTaxDepnRateAssetClass_4">#REF!</definedName>
    <definedName name="DLTaxDepnRateCapex">#REF!</definedName>
    <definedName name="DLThirdRegResetDate">#REF!</definedName>
    <definedName name="DLYearsRegReset">#REF!</definedName>
    <definedName name="dms_DollarReal">#REF!</definedName>
    <definedName name="dms_Header_Span">#REF!</definedName>
    <definedName name="dms_Model">#REF!</definedName>
    <definedName name="dms_Model_List">#REF!</definedName>
    <definedName name="dms_MultiYear_ResponseFlag">#REF!</definedName>
    <definedName name="dms_TradingName">#REF!</definedName>
    <definedName name="dms_TradingName_List">#REF!</definedName>
    <definedName name="dms_TradingNameFull_List">#REF!</definedName>
    <definedName name="dms_Worksheet_List">#REF!</definedName>
    <definedName name="Doc_number">#REF!</definedName>
    <definedName name="dOldSFAdt">#REF!</definedName>
    <definedName name="Dollars">#REF!</definedName>
    <definedName name="DomLF">#REF!</definedName>
    <definedName name="DownArrow">#REF!</definedName>
    <definedName name="dProjCompDt">#REF!</definedName>
    <definedName name="Dr">#REF!</definedName>
    <definedName name="dRefidate1">#REF!</definedName>
    <definedName name="dRefiDate2">#REF!</definedName>
    <definedName name="Drp">#REF!</definedName>
    <definedName name="DRR">#REF!</definedName>
    <definedName name="DSRA_CF_Diff">#REF!</definedName>
    <definedName name="DSRA_Pasted">#REF!</definedName>
    <definedName name="DSRA_Target">#REF!</definedName>
    <definedName name="DSRADrawdownDate">#REF!</definedName>
    <definedName name="DSRAEndDate">#REF!</definedName>
    <definedName name="DSRAFlag">#REF!</definedName>
    <definedName name="DSRAPeriods">#REF!</definedName>
    <definedName name="DTA_ChgToEquity">#REF!</definedName>
    <definedName name="DTA_ClosBal">#REF!</definedName>
    <definedName name="Duke">#REF!</definedName>
    <definedName name="DUOSRIVPL">#REF!</definedName>
    <definedName name="Dv">#REF!</definedName>
    <definedName name="DZone">#REF!</definedName>
    <definedName name="e">#REF!</definedName>
    <definedName name="ear">OFFSET(InstrumentPeriodNumberHeading,2,0,_pdInstrumentNoOfPayments+1,1)</definedName>
    <definedName name="efqwef">OFFSET(ADSWAPCount,0,1+ItemsCols,1,ADSWAPCount)</definedName>
    <definedName name="Elgas">#REF!</definedName>
    <definedName name="EMPBUD99">#REF!</definedName>
    <definedName name="EMPLOYEES">#REF!</definedName>
    <definedName name="EN">#REF!</definedName>
    <definedName name="End_Date">#REF!</definedName>
    <definedName name="EndPeriodName1">#REF!</definedName>
    <definedName name="ene_var">#REF!</definedName>
    <definedName name="Engineering">#REF!</definedName>
    <definedName name="ENT">#REF!</definedName>
    <definedName name="EntNotTaxEffected">#REF!</definedName>
    <definedName name="Env_Servfee">#REF!</definedName>
    <definedName name="Envestra_equity">#REF!</definedName>
    <definedName name="Epic_PLcharge">#REF!</definedName>
    <definedName name="EqAcctInvest_B111">#REF!</definedName>
    <definedName name="EqAcctInvest_J002">#REF!</definedName>
    <definedName name="EqAcctInvest_J074">#REF!</definedName>
    <definedName name="EqiInjDate">#REF!</definedName>
    <definedName name="EqInc_Cams">#REF!</definedName>
    <definedName name="EqInc_Cams1">#REF!</definedName>
    <definedName name="EqInc_SeaGas">#REF!</definedName>
    <definedName name="EqInc_SeaGas1">#REF!</definedName>
    <definedName name="Equipment_Environmental_Requirements">#REF!</definedName>
    <definedName name="EquityAcc_Envestra">#REF!</definedName>
    <definedName name="EquityLCAmount">#REF!</definedName>
    <definedName name="EquityLCEstabFee">#REF!</definedName>
    <definedName name="EquityOrdinary">#REF!</definedName>
    <definedName name="Esc_Date">#REF!</definedName>
    <definedName name="ESTIMATED_REVENUE">#REF!</definedName>
    <definedName name="Ethane_other_3P">#REF!</definedName>
    <definedName name="EUREOMSPOT">#REF!</definedName>
    <definedName name="EUSWECodes">#REF!</definedName>
    <definedName name="EUSWECount">#REF!</definedName>
    <definedName name="EUSWEItems">#REF!</definedName>
    <definedName name="EUTable">#REF!</definedName>
    <definedName name="EXECUTIVE_SUMMARY">#REF!</definedName>
    <definedName name="Exit_Date">#REF!</definedName>
    <definedName name="Exit_PE_Multiple">#REF!</definedName>
    <definedName name="Export_Member_Data_by_PLAN">#REF!</definedName>
    <definedName name="EYRFlag">#REF!</definedName>
    <definedName name="EYRInterestInput">#REF!</definedName>
    <definedName name="f">#REF!</definedName>
    <definedName name="F_Capex_Expense_Type_Forecast">#REF!</definedName>
    <definedName name="F_Other_Income_Forecast">#REF!</definedName>
    <definedName name="FAFee">#REF!</definedName>
    <definedName name="FAFeeDiff">#REF!</definedName>
    <definedName name="FAFeePaste">#REF!</definedName>
    <definedName name="fbt_total_operating_cost">#REF!</definedName>
    <definedName name="Fcast_Pers">#REF!</definedName>
    <definedName name="FCMIYAUG05D">#REF!</definedName>
    <definedName name="FCMIYAUG95D">#REF!</definedName>
    <definedName name="FCMIYAUG98D">#REF!</definedName>
    <definedName name="FCMYAPR00D">#REF!</definedName>
    <definedName name="FCMYAPR95D">#REF!</definedName>
    <definedName name="FCMYAUG03D">#REF!</definedName>
    <definedName name="FCMYAUG08D">#REF!</definedName>
    <definedName name="FCMYAUG98D">#REF!</definedName>
    <definedName name="FCMYFEB06D">#REF!</definedName>
    <definedName name="FCMYJAN01D">#REF!</definedName>
    <definedName name="FCMYJAN98D">#REF!</definedName>
    <definedName name="FCMYJUL00D">#REF!</definedName>
    <definedName name="FCMYJUL05D">#REF!</definedName>
    <definedName name="FCMYJUL96D">#REF!</definedName>
    <definedName name="FCMYJUL99D">#REF!</definedName>
    <definedName name="FCMYMAR02D">#REF!</definedName>
    <definedName name="FCMYMAR97D">#REF!</definedName>
    <definedName name="FCMYMAR99D">#REF!</definedName>
    <definedName name="FCMYNOV01D">#REF!</definedName>
    <definedName name="FCMYNOV06D">#REF!</definedName>
    <definedName name="FCMYOCT02D">#REF!</definedName>
    <definedName name="FCMYOCT07D">#REF!</definedName>
    <definedName name="FCMYSEP04D">#REF!</definedName>
    <definedName name="FCMYSEP94D">#REF!</definedName>
    <definedName name="FCMYSEP95D">#REF!</definedName>
    <definedName name="FCMYSEP97D">#REF!</definedName>
    <definedName name="FDS">#REF!</definedName>
    <definedName name="Feb">#REF!</definedName>
    <definedName name="FEB10_SPEND">#REF!</definedName>
    <definedName name="FFAPPCOLNAME1_1">#REF!</definedName>
    <definedName name="FFAPPCOLNAME2_1">#REF!</definedName>
    <definedName name="FFAPPCOLNAME3_1">#REF!</definedName>
    <definedName name="FFAPPCOLNAME4_1">#REF!</definedName>
    <definedName name="FFAPPCOLNAME5_1">#REF!</definedName>
    <definedName name="FFAPPCOLNAME6_1">#REF!</definedName>
    <definedName name="FFAPPCOLNAME7_1">#REF!</definedName>
    <definedName name="ffgfgf">#REF!,#REF!</definedName>
    <definedName name="FFSEGMENT1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SEPARATOR1">#REF!</definedName>
    <definedName name="FIELDNAMECOLUMN1">#REF!</definedName>
    <definedName name="FIELDNAMEROW1">#REF!</definedName>
    <definedName name="FinClose">#REF!</definedName>
    <definedName name="FinCloseEqInjInd">#REF!</definedName>
    <definedName name="FinCloseQtr">#REF!</definedName>
    <definedName name="FIRSTDATAROW1">#REF!</definedName>
    <definedName name="FirstDistDate">#REF!</definedName>
    <definedName name="FixedAA_tbl">#REF!</definedName>
    <definedName name="FloatingRateTable">#REF!</definedName>
    <definedName name="FNDNAM1">#REF!</definedName>
    <definedName name="FNDUSERID1">#REF!</definedName>
    <definedName name="Fone">#REF!</definedName>
    <definedName name="FormatOffset">#REF!</definedName>
    <definedName name="FRCP_y1">#REF!</definedName>
    <definedName name="FRCP_y2">#REF!</definedName>
    <definedName name="FRCP_y3">#REF!</definedName>
    <definedName name="FRCP_y4">#REF!</definedName>
    <definedName name="FRCP_y5">#REF!</definedName>
    <definedName name="FREQ">#REF!</definedName>
    <definedName name="FSFSDGSFGH">#REF!</definedName>
    <definedName name="Fthree">#REF!</definedName>
    <definedName name="Ftwo">#REF!</definedName>
    <definedName name="FUEL">#REF!</definedName>
    <definedName name="Full_year">#REF!</definedName>
    <definedName name="FULLAUSTDIV">#REF!</definedName>
    <definedName name="Function_Code">#REF!</definedName>
    <definedName name="FUNCTIONALCURRENCY1">#REF!</definedName>
    <definedName name="FutIncRights_B082">#REF!</definedName>
    <definedName name="FVU_Actual___by_month">#REF!</definedName>
    <definedName name="FVU_Actual___Year_to_date">#REF!</definedName>
    <definedName name="FVU_Budget___by_month">#REF!</definedName>
    <definedName name="FVU_Budget___Year_to_date">#REF!</definedName>
    <definedName name="FVU_Prior_Year___2000_2001____by_month">#REF!</definedName>
    <definedName name="FVU_Prior_Year___2000_2001____Year_to_date">#REF!</definedName>
    <definedName name="FY">#REF!</definedName>
    <definedName name="g">#REF!</definedName>
    <definedName name="Gamma">#REF!</definedName>
    <definedName name="GasP1">#REF!</definedName>
    <definedName name="GasP2">#REF!</definedName>
    <definedName name="GASRECEIPTS">#REF!</definedName>
    <definedName name="GASSALES">#REF!</definedName>
    <definedName name="GASTRANSPORT">#REF!</definedName>
    <definedName name="GBPEOMSPOT">#REF!</definedName>
    <definedName name="Gdwill_Impairment">#REF!</definedName>
    <definedName name="Gearing">#REF!</definedName>
    <definedName name="george">#REF!</definedName>
    <definedName name="Gladstone">#REF!</definedName>
    <definedName name="Gladstone_Costs">#REF!</definedName>
    <definedName name="GoalMargin">#REF!</definedName>
    <definedName name="Gold_Coast">#REF!</definedName>
    <definedName name="Gold_Coast_Cost">#REF!</definedName>
    <definedName name="Governance">#REF!</definedName>
    <definedName name="GPE">#REF!</definedName>
    <definedName name="Grade">#REF!</definedName>
    <definedName name="Graphs">#REF!</definedName>
    <definedName name="gst">#REF!</definedName>
    <definedName name="GSTCredit">#REF!</definedName>
    <definedName name="GWYUID1">#REF!</definedName>
    <definedName name="Gympie">#REF!</definedName>
    <definedName name="Gympie_Cost">#REF!</definedName>
    <definedName name="H4PurchaseConsideration">#REF!</definedName>
    <definedName name="Half_1">#REF!</definedName>
    <definedName name="Half_2">#REF!</definedName>
    <definedName name="Half_Yr_Name">#REF!</definedName>
    <definedName name="Halves_In_Yr">#REF!</definedName>
    <definedName name="HealthIndicators">#REF!</definedName>
    <definedName name="HedgeAssetMTM_B003">#REF!</definedName>
    <definedName name="HES">#REF!</definedName>
    <definedName name="HPRINT">#REF!</definedName>
    <definedName name="HR_Structure">#REF!</definedName>
    <definedName name="HRESPONSE">#REF!</definedName>
    <definedName name="Hrs_In_Day">#REF!</definedName>
    <definedName name="Hundred">#REF!</definedName>
    <definedName name="Hybrid_Conversion">#REF!</definedName>
    <definedName name="hyperion">#REF!</definedName>
    <definedName name="HYPWORK">#REF!</definedName>
    <definedName name="I_CLF">#REF!</definedName>
    <definedName name="ia_qld_other_income">#REF!</definedName>
    <definedName name="ia_sa_other_income">#REF!</definedName>
    <definedName name="ia_vic_other_income">#REF!</definedName>
    <definedName name="ib_qld_other_income">#REF!</definedName>
    <definedName name="ib_sa_other_income">#REF!</definedName>
    <definedName name="ib_vic_other_income">#REF!</definedName>
    <definedName name="ICT">#REF!</definedName>
    <definedName name="IDC">#REF!</definedName>
    <definedName name="IEProfit_ShareSales">#REF!</definedName>
    <definedName name="if_Other_income_full_year_forcast">#REF!</definedName>
    <definedName name="impact">#REF!</definedName>
    <definedName name="impact_rating">#REF!</definedName>
    <definedName name="Impact_Values">#REF!</definedName>
    <definedName name="ImpCredits_B002">#REF!</definedName>
    <definedName name="ImpCredits_B074">#REF!</definedName>
    <definedName name="implicitrate">#REF!</definedName>
    <definedName name="IMPORTDFF1">#REF!</definedName>
    <definedName name="Importrange">#REF!</definedName>
    <definedName name="INDACT98">#REF!</definedName>
    <definedName name="INDACT99">#REF!</definedName>
    <definedName name="INDBUD99">#REF!</definedName>
    <definedName name="INDVAR99">#REF!</definedName>
    <definedName name="inflation">#REF!</definedName>
    <definedName name="InstrumentCalculatedDatesHeading">#REF!</definedName>
    <definedName name="InstrumentDateColumn">OFFSET(InstrumentDateHeading,0,0,_pdInstrumentNoOfPayments+3,1)</definedName>
    <definedName name="InstrumentDateColumn2">OFFSET(InstrumentDateHeading,0,0,_pdInstrumentNoOfPayments+3,1)</definedName>
    <definedName name="InstrumentDateHeading">#REF!</definedName>
    <definedName name="InstrumentDates">OFFSET(InstrumentCalculatedDatesHeading,2,0,_pdInstrumentNoOfPayments+1,1)</definedName>
    <definedName name="InstrumentPeriodNumberColumn">OFFSET(InstrumentPeriodNumberHeading,0,0,_pdInstrumentNoOfPayments+3,1)</definedName>
    <definedName name="InstrumentPeriodNumberHeading">#REF!</definedName>
    <definedName name="InstrumentPeriodNumbers">OFFSET(InstrumentPeriodNumberHeading,2,0,_pdInstrumentNoOfPayments+1,1)</definedName>
    <definedName name="Insurance">#REF!</definedName>
    <definedName name="InsuranceFlag">#REF!</definedName>
    <definedName name="InsuranceSensitivity">#REF!</definedName>
    <definedName name="InsurRec_B002">#REF!</definedName>
    <definedName name="InsurRec_B007">#REF!</definedName>
    <definedName name="int_rate">#REF!</definedName>
    <definedName name="InterestbtwActModFinClose">#REF!</definedName>
    <definedName name="InterestTiming">#REF!</definedName>
    <definedName name="INVENTORY">#REF!</definedName>
    <definedName name="InvestAllow">#REF!</definedName>
    <definedName name="InvestmentAllowanceAmount">#REF!</definedName>
    <definedName name="InvoiceA27">#REF!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Z_SCORE" hidden="1">"c1339"</definedName>
    <definedName name="IS">#REF!</definedName>
    <definedName name="IS_RIBBON_CREATE_SUCCESS">TRUE</definedName>
    <definedName name="IS_RIBBON_SHOW_GRAPH_GROUP">FALSE</definedName>
    <definedName name="IS_RIBBON_SHOW_MAIN_GROUP">TRUE</definedName>
    <definedName name="IssuesForDiscussion">#REF!</definedName>
    <definedName name="Item">#REF!</definedName>
    <definedName name="item3">#REF!</definedName>
    <definedName name="item4_5">#REF!</definedName>
    <definedName name="ItemsCols">COLUMN(#REF!)-COLUMN(#REF!)</definedName>
    <definedName name="Iterations">#REF!</definedName>
    <definedName name="ixRange0">#REF!</definedName>
    <definedName name="ixRange0_1">#REF!</definedName>
    <definedName name="ixRange1">#REF!</definedName>
    <definedName name="ixRange1_1">#REF!</definedName>
    <definedName name="ixRange10">#REF!</definedName>
    <definedName name="ixRange10_1">#REF!</definedName>
    <definedName name="ixRange100">#REF!</definedName>
    <definedName name="ixRange100_1">#REF!</definedName>
    <definedName name="ixRange101">#REF!</definedName>
    <definedName name="ixRange101_1">#REF!</definedName>
    <definedName name="ixRange102">#REF!</definedName>
    <definedName name="ixRange102_1">#REF!</definedName>
    <definedName name="ixRange103">#REF!</definedName>
    <definedName name="ixRange103_1">#REF!</definedName>
    <definedName name="ixRange104">#REF!</definedName>
    <definedName name="ixRange104_1">#REF!</definedName>
    <definedName name="ixRange105">#REF!</definedName>
    <definedName name="ixRange105_1">#REF!</definedName>
    <definedName name="ixRange106">#REF!</definedName>
    <definedName name="ixRange106_1">#REF!</definedName>
    <definedName name="ixRange107">#REF!</definedName>
    <definedName name="ixRange107_1">#REF!</definedName>
    <definedName name="ixRange108">#REF!</definedName>
    <definedName name="ixRange108_1">#REF!</definedName>
    <definedName name="ixRange109">#REF!</definedName>
    <definedName name="ixRange109_1">#REF!</definedName>
    <definedName name="ixRange11">#REF!</definedName>
    <definedName name="ixRange11_1">#REF!</definedName>
    <definedName name="ixRange110">#REF!</definedName>
    <definedName name="ixRange110_1">#REF!</definedName>
    <definedName name="ixRange111">#REF!</definedName>
    <definedName name="ixRange111_1">#REF!</definedName>
    <definedName name="ixRange112">#REF!</definedName>
    <definedName name="ixRange112_1">#REF!</definedName>
    <definedName name="ixRange113">#REF!</definedName>
    <definedName name="ixRange113_1">#REF!</definedName>
    <definedName name="ixRange114">#REF!</definedName>
    <definedName name="ixRange114_1">#REF!</definedName>
    <definedName name="ixRange115">#REF!</definedName>
    <definedName name="ixRange115_1">#REF!</definedName>
    <definedName name="ixRange116">#REF!</definedName>
    <definedName name="ixRange116_1">#REF!</definedName>
    <definedName name="ixRange117">#REF!</definedName>
    <definedName name="ixRange117_1">#REF!</definedName>
    <definedName name="ixRange118">#REF!</definedName>
    <definedName name="ixRange118_1">#REF!</definedName>
    <definedName name="ixRange119">#REF!</definedName>
    <definedName name="ixRange119_1">#REF!</definedName>
    <definedName name="ixRange12">#REF!</definedName>
    <definedName name="ixRange12_1">#REF!</definedName>
    <definedName name="ixRange120">#REF!</definedName>
    <definedName name="ixRange120_1">#REF!</definedName>
    <definedName name="ixRange121">#REF!</definedName>
    <definedName name="ixRange121_1">#REF!</definedName>
    <definedName name="ixRange122">#REF!</definedName>
    <definedName name="ixRange122_1">#REF!</definedName>
    <definedName name="ixRange123">#REF!</definedName>
    <definedName name="ixRange123_1">#REF!</definedName>
    <definedName name="ixRange124">#REF!</definedName>
    <definedName name="ixRange124_1">#REF!</definedName>
    <definedName name="ixRange125">#REF!</definedName>
    <definedName name="ixRange125_1">#REF!</definedName>
    <definedName name="ixRange126">#REF!</definedName>
    <definedName name="ixRange126_1">#REF!</definedName>
    <definedName name="ixRange127">#REF!</definedName>
    <definedName name="ixRange127_1">#REF!</definedName>
    <definedName name="ixRange128">#REF!</definedName>
    <definedName name="ixRange128_1">#REF!</definedName>
    <definedName name="ixRange129">#REF!</definedName>
    <definedName name="ixRange129_1">#REF!</definedName>
    <definedName name="ixRange13">#REF!</definedName>
    <definedName name="ixRange13_1">#REF!</definedName>
    <definedName name="ixRange130">#REF!</definedName>
    <definedName name="ixRange130_1">#REF!</definedName>
    <definedName name="ixRange131">#REF!</definedName>
    <definedName name="ixRange131_1">#REF!</definedName>
    <definedName name="ixRange132">#REF!</definedName>
    <definedName name="ixRange132_1">#REF!</definedName>
    <definedName name="ixRange133">#REF!</definedName>
    <definedName name="ixRange133_1">#REF!</definedName>
    <definedName name="ixRange134">#REF!</definedName>
    <definedName name="ixRange134_1">#REF!</definedName>
    <definedName name="ixRange135">#REF!</definedName>
    <definedName name="ixRange135_1">#REF!</definedName>
    <definedName name="ixRange136">#REF!</definedName>
    <definedName name="ixRange136_1">#REF!</definedName>
    <definedName name="ixRange137">#REF!</definedName>
    <definedName name="ixRange137_1">#REF!</definedName>
    <definedName name="ixRange138">#REF!</definedName>
    <definedName name="ixRange138_1">#REF!</definedName>
    <definedName name="ixRange139">#REF!</definedName>
    <definedName name="ixRange139_1">#REF!</definedName>
    <definedName name="ixRange14">#REF!</definedName>
    <definedName name="ixRange14_1">#REF!</definedName>
    <definedName name="ixRange140">#REF!</definedName>
    <definedName name="ixRange140_1">#REF!</definedName>
    <definedName name="ixRange141">#REF!</definedName>
    <definedName name="ixRange141_1">#REF!</definedName>
    <definedName name="ixRange142">#REF!</definedName>
    <definedName name="ixRange142_1">#REF!</definedName>
    <definedName name="ixRange143">#REF!</definedName>
    <definedName name="ixRange143_1">#REF!</definedName>
    <definedName name="ixRange144">#REF!</definedName>
    <definedName name="ixRange144_1">#REF!</definedName>
    <definedName name="ixRange145">#REF!</definedName>
    <definedName name="ixRange145_1">#REF!</definedName>
    <definedName name="ixRange146">#REF!</definedName>
    <definedName name="ixRange146_1">#REF!</definedName>
    <definedName name="ixRange147">#REF!</definedName>
    <definedName name="ixRange147_1">#REF!</definedName>
    <definedName name="ixRange148">#REF!</definedName>
    <definedName name="ixRange148_1">#REF!</definedName>
    <definedName name="ixRange149">#REF!</definedName>
    <definedName name="ixRange149_1">#REF!</definedName>
    <definedName name="ixRange15">#REF!</definedName>
    <definedName name="ixRange15_1">#REF!</definedName>
    <definedName name="ixRange150">#REF!</definedName>
    <definedName name="ixRange150_1">#REF!</definedName>
    <definedName name="ixRange151">#REF!</definedName>
    <definedName name="ixRange151_1">#REF!</definedName>
    <definedName name="ixRange152">#REF!</definedName>
    <definedName name="ixRange152_1">#REF!</definedName>
    <definedName name="ixRange153">#REF!</definedName>
    <definedName name="ixRange153_1">#REF!</definedName>
    <definedName name="ixRange154">#REF!</definedName>
    <definedName name="ixRange154_1">#REF!</definedName>
    <definedName name="ixRange155">#REF!</definedName>
    <definedName name="ixRange155_1">#REF!</definedName>
    <definedName name="ixRange156">#REF!</definedName>
    <definedName name="ixRange156_1">#REF!</definedName>
    <definedName name="ixRange157">#REF!</definedName>
    <definedName name="ixRange157_1">#REF!</definedName>
    <definedName name="ixRange158">#REF!</definedName>
    <definedName name="ixRange158_1">#REF!</definedName>
    <definedName name="ixRange159">#REF!</definedName>
    <definedName name="ixRange159_1">#REF!</definedName>
    <definedName name="ixRange16">#REF!</definedName>
    <definedName name="ixRange16_1">#REF!</definedName>
    <definedName name="ixRange160">#REF!</definedName>
    <definedName name="ixRange160_1">#REF!</definedName>
    <definedName name="ixRange161">#REF!</definedName>
    <definedName name="ixRange161_1">#REF!</definedName>
    <definedName name="ixRange162">#REF!</definedName>
    <definedName name="ixRange162_1">#REF!</definedName>
    <definedName name="ixRange163">#REF!</definedName>
    <definedName name="ixRange163_1">#REF!</definedName>
    <definedName name="ixRange164">#REF!</definedName>
    <definedName name="ixRange164_1">#REF!</definedName>
    <definedName name="ixRange165">#REF!</definedName>
    <definedName name="ixRange165_1">#REF!</definedName>
    <definedName name="ixRange166">#REF!</definedName>
    <definedName name="ixRange166_1">#REF!</definedName>
    <definedName name="ixRange167">#REF!</definedName>
    <definedName name="ixRange167_1">#REF!</definedName>
    <definedName name="ixRange168">#REF!</definedName>
    <definedName name="ixRange168_1">#REF!</definedName>
    <definedName name="ixRange169">#REF!</definedName>
    <definedName name="ixRange169_1">#REF!</definedName>
    <definedName name="ixRange17">#REF!</definedName>
    <definedName name="ixRange17_1">#REF!</definedName>
    <definedName name="ixRange170">#REF!</definedName>
    <definedName name="ixRange170_1">#REF!</definedName>
    <definedName name="ixRange171">#REF!</definedName>
    <definedName name="ixRange171_1">#REF!</definedName>
    <definedName name="ixRange172">#REF!</definedName>
    <definedName name="ixRange172_1">#REF!</definedName>
    <definedName name="ixRange173">#REF!</definedName>
    <definedName name="ixRange173_1">#REF!</definedName>
    <definedName name="ixRange174">#REF!</definedName>
    <definedName name="ixRange174_1">#REF!</definedName>
    <definedName name="ixRange175">#REF!</definedName>
    <definedName name="ixRange175_1">#REF!</definedName>
    <definedName name="ixRange176">#REF!</definedName>
    <definedName name="ixRange176_1">#REF!</definedName>
    <definedName name="ixRange177">#REF!</definedName>
    <definedName name="ixRange177_1">#REF!</definedName>
    <definedName name="ixRange178">#REF!</definedName>
    <definedName name="ixRange178_1">#REF!</definedName>
    <definedName name="ixRange179">#REF!</definedName>
    <definedName name="ixRange179_1">#REF!</definedName>
    <definedName name="ixRange18">#REF!</definedName>
    <definedName name="ixRange18_1">#REF!</definedName>
    <definedName name="ixRange180">#REF!</definedName>
    <definedName name="ixRange180_1">#REF!</definedName>
    <definedName name="ixRange181">#REF!</definedName>
    <definedName name="ixRange181_1">#REF!</definedName>
    <definedName name="ixRange182">#REF!</definedName>
    <definedName name="ixRange182_1">#REF!</definedName>
    <definedName name="ixRange183">#REF!</definedName>
    <definedName name="ixRange183_1">#REF!</definedName>
    <definedName name="ixRange184">#REF!</definedName>
    <definedName name="ixRange184_1">#REF!</definedName>
    <definedName name="ixRange185">#REF!</definedName>
    <definedName name="ixRange185_1">#REF!</definedName>
    <definedName name="ixRange186">#REF!</definedName>
    <definedName name="ixRange186_1">#REF!</definedName>
    <definedName name="ixRange187">#REF!</definedName>
    <definedName name="ixRange187_1">#REF!</definedName>
    <definedName name="ixRange188">#REF!</definedName>
    <definedName name="ixRange188_1">#REF!</definedName>
    <definedName name="ixRange189">#REF!</definedName>
    <definedName name="ixRange189_1">#REF!</definedName>
    <definedName name="ixRange19">#REF!</definedName>
    <definedName name="ixRange19_1">#REF!</definedName>
    <definedName name="ixRange190">#REF!</definedName>
    <definedName name="ixRange190_1">#REF!</definedName>
    <definedName name="ixRange191">#REF!</definedName>
    <definedName name="ixRange191_1">#REF!</definedName>
    <definedName name="ixRange192">#REF!</definedName>
    <definedName name="ixRange192_1">#REF!</definedName>
    <definedName name="ixRange193">#REF!</definedName>
    <definedName name="ixRange193_1">#REF!</definedName>
    <definedName name="ixRange194">#REF!</definedName>
    <definedName name="ixRange194_1">#REF!</definedName>
    <definedName name="ixRange195">#REF!</definedName>
    <definedName name="ixRange195_1">#REF!</definedName>
    <definedName name="ixRange196">#REF!</definedName>
    <definedName name="ixRange196_1">#REF!</definedName>
    <definedName name="ixRange197">#REF!</definedName>
    <definedName name="ixRange197_1">#REF!</definedName>
    <definedName name="ixRange198">#REF!</definedName>
    <definedName name="ixRange198_1">#REF!</definedName>
    <definedName name="ixRange199">#REF!</definedName>
    <definedName name="ixRange199_1">#REF!</definedName>
    <definedName name="ixRange2">#REF!</definedName>
    <definedName name="ixRange2_1">#REF!</definedName>
    <definedName name="ixRange20">#REF!</definedName>
    <definedName name="ixRange20_1">#REF!</definedName>
    <definedName name="ixRange200">#REF!</definedName>
    <definedName name="ixRange200_1">#REF!</definedName>
    <definedName name="ixRange201">#REF!</definedName>
    <definedName name="ixRange201_1">#REF!</definedName>
    <definedName name="ixRange202">#REF!</definedName>
    <definedName name="ixRange202_1">#REF!</definedName>
    <definedName name="ixRange203">#REF!</definedName>
    <definedName name="ixRange203_1">#REF!</definedName>
    <definedName name="ixRange204">#REF!</definedName>
    <definedName name="ixRange204_1">#REF!</definedName>
    <definedName name="ixRange205">#REF!</definedName>
    <definedName name="ixRange205_1">#REF!</definedName>
    <definedName name="ixRange206">#REF!</definedName>
    <definedName name="ixRange206_1">#REF!</definedName>
    <definedName name="ixRange207">#REF!</definedName>
    <definedName name="ixRange207_1">#REF!</definedName>
    <definedName name="ixRange208">#REF!</definedName>
    <definedName name="ixRange208_1">#REF!</definedName>
    <definedName name="ixRange209">#REF!</definedName>
    <definedName name="ixRange209_1">#REF!</definedName>
    <definedName name="ixRange21">#REF!</definedName>
    <definedName name="ixRange21_1">#REF!</definedName>
    <definedName name="ixRange210">#REF!</definedName>
    <definedName name="ixRange210_1">#REF!</definedName>
    <definedName name="ixRange211">#REF!</definedName>
    <definedName name="ixRange211_1">#REF!</definedName>
    <definedName name="ixRange212">#REF!</definedName>
    <definedName name="ixRange212_1">#REF!</definedName>
    <definedName name="ixRange213">#REF!</definedName>
    <definedName name="ixRange213_1">#REF!</definedName>
    <definedName name="ixRange214">#REF!</definedName>
    <definedName name="ixRange214_1">#REF!</definedName>
    <definedName name="ixRange215">#REF!</definedName>
    <definedName name="ixRange215_1">#REF!</definedName>
    <definedName name="ixRange216">#REF!</definedName>
    <definedName name="ixRange216_1">#REF!</definedName>
    <definedName name="ixRange217">#REF!</definedName>
    <definedName name="ixRange217_1">#REF!</definedName>
    <definedName name="ixRange218">#REF!</definedName>
    <definedName name="ixRange218_1">#REF!</definedName>
    <definedName name="ixRange219">#REF!</definedName>
    <definedName name="ixRange219_1">#REF!</definedName>
    <definedName name="ixRange22">#REF!</definedName>
    <definedName name="ixRange22_1">#REF!</definedName>
    <definedName name="ixRange220">#REF!</definedName>
    <definedName name="ixRange220_1">#REF!</definedName>
    <definedName name="ixRange221">#REF!</definedName>
    <definedName name="ixRange221_1">#REF!</definedName>
    <definedName name="ixRange222">#REF!</definedName>
    <definedName name="ixRange222_1">#REF!</definedName>
    <definedName name="ixRange223">#REF!</definedName>
    <definedName name="ixRange223_1">#REF!</definedName>
    <definedName name="ixRange224">#REF!</definedName>
    <definedName name="ixRange224_1">#REF!</definedName>
    <definedName name="ixRange225">#REF!</definedName>
    <definedName name="ixRange225_1">#REF!</definedName>
    <definedName name="ixRange226">#REF!</definedName>
    <definedName name="ixRange226_1">#REF!</definedName>
    <definedName name="ixRange227">#REF!</definedName>
    <definedName name="ixRange227_1">#REF!</definedName>
    <definedName name="ixRange228">#REF!</definedName>
    <definedName name="ixRange228_1">#REF!</definedName>
    <definedName name="ixRange229">#REF!</definedName>
    <definedName name="ixRange229_1">#REF!</definedName>
    <definedName name="ixRange23">#REF!</definedName>
    <definedName name="ixRange23_1">#REF!</definedName>
    <definedName name="ixRange230">#REF!</definedName>
    <definedName name="ixRange230_1">#REF!</definedName>
    <definedName name="ixRange231">#REF!</definedName>
    <definedName name="ixRange231_1">#REF!</definedName>
    <definedName name="ixRange232">#REF!</definedName>
    <definedName name="ixRange232_1">#REF!</definedName>
    <definedName name="ixRange233">#REF!</definedName>
    <definedName name="ixRange233_1">#REF!</definedName>
    <definedName name="ixRange234">#REF!</definedName>
    <definedName name="ixRange234_1">#REF!</definedName>
    <definedName name="ixRange235">#REF!</definedName>
    <definedName name="ixRange235_1">#REF!</definedName>
    <definedName name="ixRange236">#REF!</definedName>
    <definedName name="ixRange236_1">#REF!</definedName>
    <definedName name="ixRange237">#REF!</definedName>
    <definedName name="ixRange237_1">#REF!</definedName>
    <definedName name="ixRange238">#REF!</definedName>
    <definedName name="ixRange238_1">#REF!</definedName>
    <definedName name="ixRange239">#REF!</definedName>
    <definedName name="ixRange239_1">#REF!</definedName>
    <definedName name="ixRange24">#REF!</definedName>
    <definedName name="ixRange24_1">#REF!</definedName>
    <definedName name="ixRange240">#REF!</definedName>
    <definedName name="ixRange240_1">#REF!</definedName>
    <definedName name="ixRange241">#REF!</definedName>
    <definedName name="ixRange241_1">#REF!</definedName>
    <definedName name="ixRange242">#REF!</definedName>
    <definedName name="ixRange242_1">#REF!</definedName>
    <definedName name="ixRange243">#REF!</definedName>
    <definedName name="ixRange243_1">#REF!</definedName>
    <definedName name="ixRange244">#REF!</definedName>
    <definedName name="ixRange244_1">#REF!</definedName>
    <definedName name="ixRange245">#REF!</definedName>
    <definedName name="ixRange245_1">#REF!</definedName>
    <definedName name="ixRange246">#REF!</definedName>
    <definedName name="ixRange246_1">#REF!</definedName>
    <definedName name="ixRange247">#REF!</definedName>
    <definedName name="ixRange247_1">#REF!</definedName>
    <definedName name="ixRange248">#REF!</definedName>
    <definedName name="ixRange248_1">#REF!</definedName>
    <definedName name="ixRange249">#REF!</definedName>
    <definedName name="ixRange249_1">#REF!</definedName>
    <definedName name="ixRange25">#REF!</definedName>
    <definedName name="ixRange25_1">#REF!</definedName>
    <definedName name="ixRange250">#REF!</definedName>
    <definedName name="ixRange250_1">#REF!</definedName>
    <definedName name="ixRange251">#REF!</definedName>
    <definedName name="ixRange251_1">#REF!</definedName>
    <definedName name="ixRange252">#REF!</definedName>
    <definedName name="ixRange252_1">#REF!</definedName>
    <definedName name="ixRange253">#REF!</definedName>
    <definedName name="ixRange253_1">#REF!</definedName>
    <definedName name="ixRange254">#REF!</definedName>
    <definedName name="ixRange254_1">#REF!</definedName>
    <definedName name="ixRange255">#REF!</definedName>
    <definedName name="ixRange255_1">#REF!</definedName>
    <definedName name="ixRange256">#REF!</definedName>
    <definedName name="ixRange256_1">#REF!</definedName>
    <definedName name="ixRange257">#REF!</definedName>
    <definedName name="ixRange257_1">#REF!</definedName>
    <definedName name="ixRange258">#REF!</definedName>
    <definedName name="ixRange258_1">#REF!</definedName>
    <definedName name="ixRange259">#REF!</definedName>
    <definedName name="ixRange259_1">#REF!</definedName>
    <definedName name="ixRange26">#REF!</definedName>
    <definedName name="ixRange26_1">#REF!</definedName>
    <definedName name="ixRange260">#REF!</definedName>
    <definedName name="ixRange260_1">#REF!</definedName>
    <definedName name="ixRange261">#REF!</definedName>
    <definedName name="ixRange261_1">#REF!</definedName>
    <definedName name="ixRange262">#REF!</definedName>
    <definedName name="ixRange262_1">#REF!</definedName>
    <definedName name="ixRange263">#REF!</definedName>
    <definedName name="ixRange263_1">#REF!</definedName>
    <definedName name="ixRange264">#REF!</definedName>
    <definedName name="ixRange264_1">#REF!</definedName>
    <definedName name="ixRange265">#REF!</definedName>
    <definedName name="ixRange265_1">#REF!</definedName>
    <definedName name="ixRange266">#REF!</definedName>
    <definedName name="ixRange266_1">#REF!</definedName>
    <definedName name="ixRange267">#REF!</definedName>
    <definedName name="ixRange267_1">#REF!</definedName>
    <definedName name="ixRange268">#REF!</definedName>
    <definedName name="ixRange268_1">#REF!</definedName>
    <definedName name="ixRange269">#REF!</definedName>
    <definedName name="ixRange269_1">#REF!</definedName>
    <definedName name="ixRange27">#REF!</definedName>
    <definedName name="ixRange27_1">#REF!</definedName>
    <definedName name="ixRange270">#REF!</definedName>
    <definedName name="ixRange270_1">#REF!</definedName>
    <definedName name="ixRange271">#REF!</definedName>
    <definedName name="ixRange271_1">#REF!</definedName>
    <definedName name="ixRange272">#REF!</definedName>
    <definedName name="ixRange272_1">#REF!</definedName>
    <definedName name="ixRange273">#REF!</definedName>
    <definedName name="ixRange273_1">#REF!</definedName>
    <definedName name="ixRange274">#REF!</definedName>
    <definedName name="ixRange274_1">#REF!</definedName>
    <definedName name="ixRange275">#REF!</definedName>
    <definedName name="ixRange275_1">#REF!</definedName>
    <definedName name="ixRange276">#REF!</definedName>
    <definedName name="ixRange276_1">#REF!</definedName>
    <definedName name="ixRange277">#REF!</definedName>
    <definedName name="ixRange277_1">#REF!</definedName>
    <definedName name="ixRange278">#REF!</definedName>
    <definedName name="ixRange278_1">#REF!</definedName>
    <definedName name="ixRange279">#REF!</definedName>
    <definedName name="ixRange279_1">#REF!</definedName>
    <definedName name="ixRange28">#REF!</definedName>
    <definedName name="ixRange28_1">#REF!</definedName>
    <definedName name="ixRange280">#REF!</definedName>
    <definedName name="ixRange280_1">#REF!</definedName>
    <definedName name="ixRange281">#REF!</definedName>
    <definedName name="ixRange281_1">#REF!</definedName>
    <definedName name="ixRange282">#REF!</definedName>
    <definedName name="ixRange282_1">#REF!</definedName>
    <definedName name="ixRange283">#REF!</definedName>
    <definedName name="ixRange283_1">#REF!</definedName>
    <definedName name="ixRange284">#REF!</definedName>
    <definedName name="ixRange284_1">#REF!</definedName>
    <definedName name="ixRange285">#REF!</definedName>
    <definedName name="ixRange285_1">#REF!</definedName>
    <definedName name="ixRange286">#REF!</definedName>
    <definedName name="ixRange286_1">#REF!</definedName>
    <definedName name="ixRange287">#REF!</definedName>
    <definedName name="ixRange287_1">#REF!</definedName>
    <definedName name="ixRange288">#REF!</definedName>
    <definedName name="ixRange288_1">#REF!</definedName>
    <definedName name="ixRange289">#REF!</definedName>
    <definedName name="ixRange289_1">#REF!</definedName>
    <definedName name="ixRange29">#REF!</definedName>
    <definedName name="ixRange29_1">#REF!</definedName>
    <definedName name="ixRange290">#REF!</definedName>
    <definedName name="ixRange290_1">#REF!</definedName>
    <definedName name="ixRange291">#REF!</definedName>
    <definedName name="ixRange291_1">#REF!</definedName>
    <definedName name="ixRange292">#REF!</definedName>
    <definedName name="ixRange292_1">#REF!</definedName>
    <definedName name="ixRange293">#REF!</definedName>
    <definedName name="ixRange293_1">#REF!</definedName>
    <definedName name="ixRange294">#REF!</definedName>
    <definedName name="ixRange294_1">#REF!</definedName>
    <definedName name="ixRange295">#REF!</definedName>
    <definedName name="ixRange295_1">#REF!</definedName>
    <definedName name="ixRange296">#REF!</definedName>
    <definedName name="ixRange296_1">#REF!</definedName>
    <definedName name="ixRange297">#REF!</definedName>
    <definedName name="ixRange297_1">#REF!</definedName>
    <definedName name="ixRange298">#REF!</definedName>
    <definedName name="ixRange298_1">#REF!</definedName>
    <definedName name="ixRange299">#REF!</definedName>
    <definedName name="ixRange299_1">#REF!</definedName>
    <definedName name="ixRange3">#REF!</definedName>
    <definedName name="ixRange3_1">#REF!</definedName>
    <definedName name="ixRange30">#REF!</definedName>
    <definedName name="ixRange30_1">#REF!</definedName>
    <definedName name="ixRange300">#REF!</definedName>
    <definedName name="ixRange300_1">#REF!</definedName>
    <definedName name="ixRange301">#REF!</definedName>
    <definedName name="ixRange301_1">#REF!</definedName>
    <definedName name="ixRange302">#REF!</definedName>
    <definedName name="ixRange302_1">#REF!</definedName>
    <definedName name="ixRange303">#REF!</definedName>
    <definedName name="ixRange303_1">#REF!</definedName>
    <definedName name="ixRange304">#REF!</definedName>
    <definedName name="ixRange304_1">#REF!</definedName>
    <definedName name="ixRange305">#REF!</definedName>
    <definedName name="ixRange305_1">#REF!</definedName>
    <definedName name="ixRange306">#REF!</definedName>
    <definedName name="ixRange306_1">#REF!</definedName>
    <definedName name="ixRange307">#REF!</definedName>
    <definedName name="ixRange307_1">#REF!</definedName>
    <definedName name="ixRange308">#REF!</definedName>
    <definedName name="ixRange308_1">#REF!</definedName>
    <definedName name="ixRange309">#REF!</definedName>
    <definedName name="ixRange309_1">#REF!</definedName>
    <definedName name="ixRange31">#REF!</definedName>
    <definedName name="ixRange31_1">#REF!</definedName>
    <definedName name="ixRange310">#REF!</definedName>
    <definedName name="ixRange310_1">#REF!</definedName>
    <definedName name="ixRange311">#REF!</definedName>
    <definedName name="ixRange311_1">#REF!</definedName>
    <definedName name="ixRange312">#REF!</definedName>
    <definedName name="ixRange312_1">#REF!</definedName>
    <definedName name="ixRange313">#REF!</definedName>
    <definedName name="ixRange313_1">#REF!</definedName>
    <definedName name="ixRange314">#REF!</definedName>
    <definedName name="ixRange314_1">#REF!</definedName>
    <definedName name="ixRange315">#REF!</definedName>
    <definedName name="ixRange315_1">#REF!</definedName>
    <definedName name="ixRange316">#REF!</definedName>
    <definedName name="ixRange316_1">#REF!</definedName>
    <definedName name="ixRange317">#REF!</definedName>
    <definedName name="ixRange317_1">#REF!</definedName>
    <definedName name="ixRange318">#REF!</definedName>
    <definedName name="ixRange318_1">#REF!</definedName>
    <definedName name="ixRange319">#REF!</definedName>
    <definedName name="ixRange319_1">#REF!</definedName>
    <definedName name="ixRange32">#REF!</definedName>
    <definedName name="ixRange32_1">#REF!</definedName>
    <definedName name="ixRange320">#REF!</definedName>
    <definedName name="ixRange320_1">#REF!</definedName>
    <definedName name="ixRange321">#REF!</definedName>
    <definedName name="ixRange321_1">#REF!</definedName>
    <definedName name="ixRange322">#REF!</definedName>
    <definedName name="ixRange322_1">#REF!</definedName>
    <definedName name="ixRange323">#REF!</definedName>
    <definedName name="ixRange323_1">#REF!</definedName>
    <definedName name="ixRange324">#REF!</definedName>
    <definedName name="ixRange324_1">#REF!</definedName>
    <definedName name="ixRange325">#REF!</definedName>
    <definedName name="ixRange325_1">#REF!</definedName>
    <definedName name="ixRange326">#REF!</definedName>
    <definedName name="ixRange326_1">#REF!</definedName>
    <definedName name="ixRange327">#REF!</definedName>
    <definedName name="ixRange327_1">#REF!</definedName>
    <definedName name="ixRange328">#REF!</definedName>
    <definedName name="ixRange328_1">#REF!</definedName>
    <definedName name="ixRange329">#REF!</definedName>
    <definedName name="ixRange329_1">#REF!</definedName>
    <definedName name="ixRange33">#REF!</definedName>
    <definedName name="ixRange33_1">#REF!</definedName>
    <definedName name="ixRange330">#REF!</definedName>
    <definedName name="ixRange330_1">#REF!</definedName>
    <definedName name="ixRange331">#REF!</definedName>
    <definedName name="ixRange331_1">#REF!</definedName>
    <definedName name="ixRange332">#REF!</definedName>
    <definedName name="ixRange332_1">#REF!</definedName>
    <definedName name="ixRange333">#REF!</definedName>
    <definedName name="ixRange333_1">#REF!</definedName>
    <definedName name="ixRange334">#REF!</definedName>
    <definedName name="ixRange334_1">#REF!</definedName>
    <definedName name="ixRange335">#REF!</definedName>
    <definedName name="ixRange335_1">#REF!</definedName>
    <definedName name="ixRange336">#REF!</definedName>
    <definedName name="ixRange336_1">#REF!</definedName>
    <definedName name="ixRange337">#REF!</definedName>
    <definedName name="ixRange337_1">#REF!</definedName>
    <definedName name="ixRange338">#REF!</definedName>
    <definedName name="ixRange338_1">#REF!</definedName>
    <definedName name="ixRange339">#REF!</definedName>
    <definedName name="ixRange339_1">#REF!</definedName>
    <definedName name="ixRange34">#REF!</definedName>
    <definedName name="ixRange34_1">#REF!</definedName>
    <definedName name="ixRange340">#REF!</definedName>
    <definedName name="ixRange340_1">#REF!</definedName>
    <definedName name="ixRange341">#REF!</definedName>
    <definedName name="ixRange341_1">#REF!</definedName>
    <definedName name="ixRange342">#REF!</definedName>
    <definedName name="ixRange342_1">#REF!</definedName>
    <definedName name="ixRange343">#REF!</definedName>
    <definedName name="ixRange343_1">#REF!</definedName>
    <definedName name="ixRange344">#REF!</definedName>
    <definedName name="ixRange344_1">#REF!</definedName>
    <definedName name="ixRange345">#REF!</definedName>
    <definedName name="ixRange345_1">#REF!</definedName>
    <definedName name="ixRange346">#REF!</definedName>
    <definedName name="ixRange346_1">#REF!</definedName>
    <definedName name="ixRange347">#REF!</definedName>
    <definedName name="ixRange347_1">#REF!</definedName>
    <definedName name="ixRange348">#REF!</definedName>
    <definedName name="ixRange348_1">#REF!</definedName>
    <definedName name="ixRange349">#REF!</definedName>
    <definedName name="ixRange349_1">#REF!</definedName>
    <definedName name="ixRange35">#REF!</definedName>
    <definedName name="ixRange35_1">#REF!</definedName>
    <definedName name="ixRange350">#REF!</definedName>
    <definedName name="ixRange350_1">#REF!</definedName>
    <definedName name="ixRange351">#REF!</definedName>
    <definedName name="ixRange351_1">#REF!</definedName>
    <definedName name="ixRange352">#REF!</definedName>
    <definedName name="ixRange352_1">#REF!</definedName>
    <definedName name="ixRange353">#REF!</definedName>
    <definedName name="ixRange353_1">#REF!</definedName>
    <definedName name="ixRange354">#REF!</definedName>
    <definedName name="ixRange354_1">#REF!</definedName>
    <definedName name="ixRange355">#REF!</definedName>
    <definedName name="ixRange355_1">#REF!</definedName>
    <definedName name="ixRange356">#REF!</definedName>
    <definedName name="ixRange356_1">#REF!</definedName>
    <definedName name="ixRange357">#REF!</definedName>
    <definedName name="ixRange357_1">#REF!</definedName>
    <definedName name="ixRange358">#REF!</definedName>
    <definedName name="ixRange358_1">#REF!</definedName>
    <definedName name="ixRange359">#REF!</definedName>
    <definedName name="ixRange359_1">#REF!</definedName>
    <definedName name="ixRange36">#REF!</definedName>
    <definedName name="ixRange36_1">#REF!</definedName>
    <definedName name="ixRange360">#REF!</definedName>
    <definedName name="ixRange360_1">#REF!</definedName>
    <definedName name="ixRange361">#REF!</definedName>
    <definedName name="ixRange361_1">#REF!</definedName>
    <definedName name="ixRange362">#REF!</definedName>
    <definedName name="ixRange362_1">#REF!</definedName>
    <definedName name="ixRange363">#REF!</definedName>
    <definedName name="ixRange363_1">#REF!</definedName>
    <definedName name="ixRange364">#REF!</definedName>
    <definedName name="ixRange364_1">#REF!</definedName>
    <definedName name="ixRange365">#REF!</definedName>
    <definedName name="ixRange365_1">#REF!</definedName>
    <definedName name="ixRange366">#REF!</definedName>
    <definedName name="ixRange366_1">#REF!</definedName>
    <definedName name="ixRange367">#REF!</definedName>
    <definedName name="ixRange367_1">#REF!</definedName>
    <definedName name="ixRange368">#REF!</definedName>
    <definedName name="ixRange368_1">#REF!</definedName>
    <definedName name="ixRange369">#REF!</definedName>
    <definedName name="ixRange369_1">#REF!</definedName>
    <definedName name="ixRange37">#REF!</definedName>
    <definedName name="ixRange37_1">#REF!</definedName>
    <definedName name="ixRange370">#REF!</definedName>
    <definedName name="ixRange370_1">#REF!</definedName>
    <definedName name="ixRange371">#REF!</definedName>
    <definedName name="ixRange371_1">#REF!</definedName>
    <definedName name="ixRange372">#REF!</definedName>
    <definedName name="ixRange372_1">#REF!</definedName>
    <definedName name="ixRange373">#REF!</definedName>
    <definedName name="ixRange373_1">#REF!</definedName>
    <definedName name="ixRange374">#REF!</definedName>
    <definedName name="ixRange374_1">#REF!</definedName>
    <definedName name="ixRange375">#REF!</definedName>
    <definedName name="ixRange375_1">#REF!</definedName>
    <definedName name="ixRange376">#REF!</definedName>
    <definedName name="ixRange376_1">#REF!</definedName>
    <definedName name="ixRange377">#REF!</definedName>
    <definedName name="ixRange377_1">#REF!</definedName>
    <definedName name="ixRange378">#REF!</definedName>
    <definedName name="ixRange378_1">#REF!</definedName>
    <definedName name="ixRange379">#REF!</definedName>
    <definedName name="ixRange379_1">#REF!</definedName>
    <definedName name="ixRange38">#REF!</definedName>
    <definedName name="ixRange38_1">#REF!</definedName>
    <definedName name="ixRange380">#REF!</definedName>
    <definedName name="ixRange380_1">#REF!</definedName>
    <definedName name="ixRange381">#REF!</definedName>
    <definedName name="ixRange381_1">#REF!</definedName>
    <definedName name="ixRange382">#REF!</definedName>
    <definedName name="ixRange382_1">#REF!</definedName>
    <definedName name="ixRange383">#REF!</definedName>
    <definedName name="ixRange383_1">#REF!</definedName>
    <definedName name="ixRange384">#REF!</definedName>
    <definedName name="ixRange384_1">#REF!</definedName>
    <definedName name="ixRange385">#REF!</definedName>
    <definedName name="ixRange385_1">#REF!</definedName>
    <definedName name="ixRange386">#REF!</definedName>
    <definedName name="ixRange386_1">#REF!</definedName>
    <definedName name="ixRange387">#REF!</definedName>
    <definedName name="ixRange387_1">#REF!</definedName>
    <definedName name="ixRange388">#REF!</definedName>
    <definedName name="ixRange388_1">#REF!</definedName>
    <definedName name="ixRange389">#REF!</definedName>
    <definedName name="ixRange389_1">#REF!</definedName>
    <definedName name="ixRange39">#REF!</definedName>
    <definedName name="ixRange39_1">#REF!</definedName>
    <definedName name="ixRange390">#REF!</definedName>
    <definedName name="ixRange390_1">#REF!</definedName>
    <definedName name="ixRange391">#REF!</definedName>
    <definedName name="ixRange391_1">#REF!</definedName>
    <definedName name="ixRange392">#REF!</definedName>
    <definedName name="ixRange392_1">#REF!</definedName>
    <definedName name="ixRange393">#REF!</definedName>
    <definedName name="ixRange393_1">#REF!</definedName>
    <definedName name="ixRange394">#REF!</definedName>
    <definedName name="ixRange394_1">#REF!</definedName>
    <definedName name="ixRange395">#REF!</definedName>
    <definedName name="ixRange395_1">#REF!</definedName>
    <definedName name="ixRange396">#REF!</definedName>
    <definedName name="ixRange396_1">#REF!</definedName>
    <definedName name="ixRange397">#REF!</definedName>
    <definedName name="ixRange397_1">#REF!</definedName>
    <definedName name="ixRange398">#REF!</definedName>
    <definedName name="ixRange398_1">#REF!</definedName>
    <definedName name="ixRange399">#REF!</definedName>
    <definedName name="ixRange399_1">#REF!</definedName>
    <definedName name="ixRange4">#REF!</definedName>
    <definedName name="ixRange4_1">#REF!</definedName>
    <definedName name="ixRange40">#REF!</definedName>
    <definedName name="ixRange40_1">#REF!</definedName>
    <definedName name="ixRange400">#REF!</definedName>
    <definedName name="ixRange400_1">#REF!</definedName>
    <definedName name="ixRange401">#REF!</definedName>
    <definedName name="ixRange401_1">#REF!</definedName>
    <definedName name="ixRange402">#REF!</definedName>
    <definedName name="ixRange402_1">#REF!</definedName>
    <definedName name="ixRange403">#REF!</definedName>
    <definedName name="ixRange403_1">#REF!</definedName>
    <definedName name="ixRange404">#REF!</definedName>
    <definedName name="ixRange404_1">#REF!</definedName>
    <definedName name="ixRange405">#REF!</definedName>
    <definedName name="ixRange405_1">#REF!</definedName>
    <definedName name="ixRange406">#REF!</definedName>
    <definedName name="ixRange406_1">#REF!</definedName>
    <definedName name="ixRange407">#REF!</definedName>
    <definedName name="ixRange407_1">#REF!</definedName>
    <definedName name="ixRange408">#REF!</definedName>
    <definedName name="ixRange408_1">#REF!</definedName>
    <definedName name="ixRange409">#REF!</definedName>
    <definedName name="ixRange409_1">#REF!</definedName>
    <definedName name="ixRange41">#REF!</definedName>
    <definedName name="ixRange41_1">#REF!</definedName>
    <definedName name="ixRange410">#REF!</definedName>
    <definedName name="ixRange410_1">#REF!</definedName>
    <definedName name="ixRange411">#REF!</definedName>
    <definedName name="ixRange411_1">#REF!</definedName>
    <definedName name="ixRange412">#REF!</definedName>
    <definedName name="ixRange412_1">#REF!</definedName>
    <definedName name="ixRange413">#REF!</definedName>
    <definedName name="ixRange413_1">#REF!</definedName>
    <definedName name="ixRange414">#REF!</definedName>
    <definedName name="ixRange414_1">#REF!</definedName>
    <definedName name="ixRange415">#REF!</definedName>
    <definedName name="ixRange415_1">#REF!</definedName>
    <definedName name="ixRange416">#REF!</definedName>
    <definedName name="ixRange416_1">#REF!</definedName>
    <definedName name="ixRange417">#REF!</definedName>
    <definedName name="ixRange417_1">#REF!</definedName>
    <definedName name="ixRange418">#REF!</definedName>
    <definedName name="ixRange418_1">#REF!</definedName>
    <definedName name="ixRange419">#REF!</definedName>
    <definedName name="ixRange419_1">#REF!</definedName>
    <definedName name="ixRange42">#REF!</definedName>
    <definedName name="ixRange42_1">#REF!</definedName>
    <definedName name="ixRange420">#REF!</definedName>
    <definedName name="ixRange420_1">#REF!</definedName>
    <definedName name="ixRange421">#REF!</definedName>
    <definedName name="ixRange421_1">#REF!</definedName>
    <definedName name="ixRange422">#REF!</definedName>
    <definedName name="ixRange422_1">#REF!</definedName>
    <definedName name="ixRange423">#REF!</definedName>
    <definedName name="ixRange423_1">#REF!</definedName>
    <definedName name="ixRange424">#REF!</definedName>
    <definedName name="ixRange424_1">#REF!</definedName>
    <definedName name="ixRange425">#REF!</definedName>
    <definedName name="ixRange425_1">#REF!</definedName>
    <definedName name="ixRange426">#REF!</definedName>
    <definedName name="ixRange426_1">#REF!</definedName>
    <definedName name="ixRange427">#REF!</definedName>
    <definedName name="ixRange427_1">#REF!</definedName>
    <definedName name="ixRange428">#REF!</definedName>
    <definedName name="ixRange428_1">#REF!</definedName>
    <definedName name="ixRange429">#REF!</definedName>
    <definedName name="ixRange429_1">#REF!</definedName>
    <definedName name="ixRange43">#REF!</definedName>
    <definedName name="ixRange43_1">#REF!</definedName>
    <definedName name="ixRange430">#REF!</definedName>
    <definedName name="ixRange430_1">#REF!</definedName>
    <definedName name="ixRange431">#REF!</definedName>
    <definedName name="ixRange431_1">#REF!</definedName>
    <definedName name="ixRange432">#REF!</definedName>
    <definedName name="ixRange432_1">#REF!</definedName>
    <definedName name="ixRange433">#REF!</definedName>
    <definedName name="ixRange433_1">#REF!</definedName>
    <definedName name="ixRange434">#REF!</definedName>
    <definedName name="ixRange434_1">#REF!</definedName>
    <definedName name="ixRange435">#REF!</definedName>
    <definedName name="ixRange435_1">#REF!</definedName>
    <definedName name="ixRange436">#REF!</definedName>
    <definedName name="ixRange436_1">#REF!</definedName>
    <definedName name="ixRange437">#REF!</definedName>
    <definedName name="ixRange437_1">#REF!</definedName>
    <definedName name="ixRange438">#REF!</definedName>
    <definedName name="ixRange438_1">#REF!</definedName>
    <definedName name="ixRange439">#REF!</definedName>
    <definedName name="ixRange439_1">#REF!</definedName>
    <definedName name="ixRange44">#REF!</definedName>
    <definedName name="ixRange44_1">#REF!</definedName>
    <definedName name="ixRange440">#REF!</definedName>
    <definedName name="ixRange440_1">#REF!</definedName>
    <definedName name="ixRange441">#REF!</definedName>
    <definedName name="ixRange441_1">#REF!</definedName>
    <definedName name="ixRange442">#REF!</definedName>
    <definedName name="ixRange442_1">#REF!</definedName>
    <definedName name="ixRange443">#REF!</definedName>
    <definedName name="ixRange443_1">#REF!</definedName>
    <definedName name="ixRange444">#REF!</definedName>
    <definedName name="ixRange444_1">#REF!</definedName>
    <definedName name="ixRange445">#REF!</definedName>
    <definedName name="ixRange445_1">#REF!</definedName>
    <definedName name="ixRange446">#REF!</definedName>
    <definedName name="ixRange446_1">#REF!</definedName>
    <definedName name="ixRange447">#REF!</definedName>
    <definedName name="ixRange447_1">#REF!</definedName>
    <definedName name="ixRange448">#REF!</definedName>
    <definedName name="ixRange448_1">#REF!</definedName>
    <definedName name="ixRange449">#REF!</definedName>
    <definedName name="ixRange449_1">#REF!</definedName>
    <definedName name="ixRange45">#REF!</definedName>
    <definedName name="ixRange45_1">#REF!</definedName>
    <definedName name="ixRange450">#REF!</definedName>
    <definedName name="ixRange450_1">#REF!</definedName>
    <definedName name="ixRange451">#REF!</definedName>
    <definedName name="ixRange451_1">#REF!</definedName>
    <definedName name="ixRange452">#REF!</definedName>
    <definedName name="ixRange452_1">#REF!</definedName>
    <definedName name="ixRange453">#REF!</definedName>
    <definedName name="ixRange453_1">#REF!</definedName>
    <definedName name="ixRange454">#REF!</definedName>
    <definedName name="ixRange454_1">#REF!</definedName>
    <definedName name="ixRange455">#REF!</definedName>
    <definedName name="ixRange455_1">#REF!</definedName>
    <definedName name="ixRange456">#REF!</definedName>
    <definedName name="ixRange456_1">#REF!</definedName>
    <definedName name="ixRange457">#REF!</definedName>
    <definedName name="ixRange457_1">#REF!</definedName>
    <definedName name="ixRange458">#REF!</definedName>
    <definedName name="ixRange458_1">#REF!</definedName>
    <definedName name="ixRange459">#REF!</definedName>
    <definedName name="ixRange459_1">#REF!</definedName>
    <definedName name="ixRange46">#REF!</definedName>
    <definedName name="ixRange46_1">#REF!</definedName>
    <definedName name="ixRange460">#REF!</definedName>
    <definedName name="ixRange460_1">#REF!</definedName>
    <definedName name="ixRange461">#REF!</definedName>
    <definedName name="ixRange461_1">#REF!</definedName>
    <definedName name="ixRange462">#REF!</definedName>
    <definedName name="ixRange462_1">#REF!</definedName>
    <definedName name="ixRange463">#REF!</definedName>
    <definedName name="ixRange463_1">#REF!</definedName>
    <definedName name="ixRange464">#REF!</definedName>
    <definedName name="ixRange464_1">#REF!</definedName>
    <definedName name="ixRange465">#REF!</definedName>
    <definedName name="ixRange465_1">#REF!</definedName>
    <definedName name="ixRange466">#REF!</definedName>
    <definedName name="ixRange466_1">#REF!</definedName>
    <definedName name="ixRange467">#REF!</definedName>
    <definedName name="ixRange467_1">#REF!</definedName>
    <definedName name="ixRange468">#REF!</definedName>
    <definedName name="ixRange468_1">#REF!</definedName>
    <definedName name="ixRange469">#REF!</definedName>
    <definedName name="ixRange469_1">#REF!</definedName>
    <definedName name="ixRange47">#REF!</definedName>
    <definedName name="ixRange47_1">#REF!</definedName>
    <definedName name="ixRange470">#REF!</definedName>
    <definedName name="ixRange470_1">#REF!</definedName>
    <definedName name="ixRange471">#REF!</definedName>
    <definedName name="ixRange471_1">#REF!</definedName>
    <definedName name="ixRange472">#REF!</definedName>
    <definedName name="ixRange472_1">#REF!</definedName>
    <definedName name="ixRange473">#REF!</definedName>
    <definedName name="ixRange473_1">#REF!</definedName>
    <definedName name="ixRange474">#REF!</definedName>
    <definedName name="ixRange474_1">#REF!</definedName>
    <definedName name="ixRange475">#REF!</definedName>
    <definedName name="ixRange475_1">#REF!</definedName>
    <definedName name="ixRange476">#REF!</definedName>
    <definedName name="ixRange476_1">#REF!</definedName>
    <definedName name="ixRange477">#REF!</definedName>
    <definedName name="ixRange477_1">#REF!</definedName>
    <definedName name="ixRange478">#REF!</definedName>
    <definedName name="ixRange478_1">#REF!</definedName>
    <definedName name="ixRange479">#REF!</definedName>
    <definedName name="ixRange479_1">#REF!</definedName>
    <definedName name="ixRange48">#REF!</definedName>
    <definedName name="ixRange48_1">#REF!</definedName>
    <definedName name="ixRange480">#REF!</definedName>
    <definedName name="ixRange480_1">#REF!</definedName>
    <definedName name="ixRange481">#REF!</definedName>
    <definedName name="ixRange481_1">#REF!</definedName>
    <definedName name="ixRange482">#REF!</definedName>
    <definedName name="ixRange482_1">#REF!</definedName>
    <definedName name="ixRange483">#REF!</definedName>
    <definedName name="ixRange483_1">#REF!</definedName>
    <definedName name="ixRange484">#REF!</definedName>
    <definedName name="ixRange484_1">#REF!</definedName>
    <definedName name="ixRange485">#REF!</definedName>
    <definedName name="ixRange485_1">#REF!</definedName>
    <definedName name="ixRange486">#REF!</definedName>
    <definedName name="ixRange486_1">#REF!</definedName>
    <definedName name="ixRange487">#REF!</definedName>
    <definedName name="ixRange487_1">#REF!</definedName>
    <definedName name="ixRange488">#REF!</definedName>
    <definedName name="ixRange488_1">#REF!</definedName>
    <definedName name="ixRange489">#REF!</definedName>
    <definedName name="ixRange489_1">#REF!</definedName>
    <definedName name="ixRange49">#REF!</definedName>
    <definedName name="ixRange49_1">#REF!</definedName>
    <definedName name="ixRange490">#REF!</definedName>
    <definedName name="ixRange490_1">#REF!</definedName>
    <definedName name="ixRange491">#REF!</definedName>
    <definedName name="ixRange491_1">#REF!</definedName>
    <definedName name="ixRange492">#REF!</definedName>
    <definedName name="ixRange492_1">#REF!</definedName>
    <definedName name="ixRange493">#REF!</definedName>
    <definedName name="ixRange493_1">#REF!</definedName>
    <definedName name="ixRange494">#REF!</definedName>
    <definedName name="ixRange494_1">#REF!</definedName>
    <definedName name="ixRange495">#REF!</definedName>
    <definedName name="ixRange495_1">#REF!</definedName>
    <definedName name="ixRange496">#REF!</definedName>
    <definedName name="ixRange496_1">#REF!</definedName>
    <definedName name="ixRange497">#REF!</definedName>
    <definedName name="ixRange497_1">#REF!</definedName>
    <definedName name="ixRange498">#REF!</definedName>
    <definedName name="ixRange498_1">#REF!</definedName>
    <definedName name="ixRange499">#REF!</definedName>
    <definedName name="ixRange499_1">#REF!</definedName>
    <definedName name="ixRange5">#REF!</definedName>
    <definedName name="ixRange5_1">#REF!</definedName>
    <definedName name="ixRange50">#REF!</definedName>
    <definedName name="ixRange50_1">#REF!</definedName>
    <definedName name="ixRange500">#REF!</definedName>
    <definedName name="ixRange500_1">#REF!</definedName>
    <definedName name="ixRange501">#REF!</definedName>
    <definedName name="ixRange501_1">#REF!</definedName>
    <definedName name="ixRange502">#REF!</definedName>
    <definedName name="ixRange502_1">#REF!</definedName>
    <definedName name="ixRange503">#REF!</definedName>
    <definedName name="ixRange503_1">#REF!</definedName>
    <definedName name="ixRange504">#REF!</definedName>
    <definedName name="ixRange504_1">#REF!</definedName>
    <definedName name="ixRange505">#REF!</definedName>
    <definedName name="ixRange505_1">#REF!</definedName>
    <definedName name="ixRange506">#REF!</definedName>
    <definedName name="ixRange506_1">#REF!</definedName>
    <definedName name="ixRange507">#REF!</definedName>
    <definedName name="ixRange507_1">#REF!</definedName>
    <definedName name="ixRange508">#REF!</definedName>
    <definedName name="ixRange508_1">#REF!</definedName>
    <definedName name="ixRange509">#REF!</definedName>
    <definedName name="ixRange509_1">#REF!</definedName>
    <definedName name="ixRange51">#REF!</definedName>
    <definedName name="ixRange51_1">#REF!</definedName>
    <definedName name="ixRange510">#REF!</definedName>
    <definedName name="ixRange510_1">#REF!</definedName>
    <definedName name="ixRange511">#REF!</definedName>
    <definedName name="ixRange511_1">#REF!</definedName>
    <definedName name="ixRange512">#REF!</definedName>
    <definedName name="ixRange512_1">#REF!</definedName>
    <definedName name="ixRange513">#REF!</definedName>
    <definedName name="ixRange513_1">#REF!</definedName>
    <definedName name="ixRange514">#REF!</definedName>
    <definedName name="ixRange514_1">#REF!</definedName>
    <definedName name="ixRange515">#REF!</definedName>
    <definedName name="ixRange515_1">#REF!</definedName>
    <definedName name="ixRange516">#REF!</definedName>
    <definedName name="ixRange516_1">#REF!</definedName>
    <definedName name="ixRange517">#REF!</definedName>
    <definedName name="ixRange517_1">#REF!</definedName>
    <definedName name="ixRange518">#REF!</definedName>
    <definedName name="ixRange518_1">#REF!</definedName>
    <definedName name="ixRange519">#REF!</definedName>
    <definedName name="ixRange519_1">#REF!</definedName>
    <definedName name="ixRange52">#REF!</definedName>
    <definedName name="ixRange52_1">#REF!</definedName>
    <definedName name="ixRange520">#REF!</definedName>
    <definedName name="ixRange520_1">#REF!</definedName>
    <definedName name="ixRange521">#REF!</definedName>
    <definedName name="ixRange521_1">#REF!</definedName>
    <definedName name="ixRange522">#REF!</definedName>
    <definedName name="ixRange522_1">#REF!</definedName>
    <definedName name="ixRange523">#REF!</definedName>
    <definedName name="ixRange523_1">#REF!</definedName>
    <definedName name="ixRange524">#REF!</definedName>
    <definedName name="ixRange524_1">#REF!</definedName>
    <definedName name="ixRange525">#REF!</definedName>
    <definedName name="ixRange525_1">#REF!</definedName>
    <definedName name="ixRange526">#REF!</definedName>
    <definedName name="ixRange526_1">#REF!</definedName>
    <definedName name="ixRange527">#REF!</definedName>
    <definedName name="ixRange527_1">#REF!</definedName>
    <definedName name="ixRange528">#REF!</definedName>
    <definedName name="ixRange528_1">#REF!</definedName>
    <definedName name="ixRange529">#REF!</definedName>
    <definedName name="ixRange529_1">#REF!</definedName>
    <definedName name="ixRange53">#REF!</definedName>
    <definedName name="ixRange53_1">#REF!</definedName>
    <definedName name="ixRange530">#REF!</definedName>
    <definedName name="ixRange530_1">#REF!</definedName>
    <definedName name="ixRange531">#REF!</definedName>
    <definedName name="ixRange531_1">#REF!</definedName>
    <definedName name="ixRange532">#REF!</definedName>
    <definedName name="ixRange532_1">#REF!</definedName>
    <definedName name="ixRange533">#REF!</definedName>
    <definedName name="ixRange533_1">#REF!</definedName>
    <definedName name="ixRange534">#REF!</definedName>
    <definedName name="ixRange534_1">#REF!</definedName>
    <definedName name="ixRange535">#REF!</definedName>
    <definedName name="ixRange535_1">#REF!</definedName>
    <definedName name="ixRange536">#REF!</definedName>
    <definedName name="ixRange536_1">#REF!</definedName>
    <definedName name="ixRange537">#REF!</definedName>
    <definedName name="ixRange537_1">#REF!</definedName>
    <definedName name="ixRange538">#REF!</definedName>
    <definedName name="ixRange538_1">#REF!</definedName>
    <definedName name="ixRange539">#REF!</definedName>
    <definedName name="ixRange539_1">#REF!</definedName>
    <definedName name="ixRange54">#REF!</definedName>
    <definedName name="ixRange54_1">#REF!</definedName>
    <definedName name="ixRange540">#REF!</definedName>
    <definedName name="ixRange540_1">#REF!</definedName>
    <definedName name="ixRange541">#REF!</definedName>
    <definedName name="ixRange541_1">#REF!</definedName>
    <definedName name="ixRange542">#REF!</definedName>
    <definedName name="ixRange542_1">#REF!</definedName>
    <definedName name="ixRange543">#REF!</definedName>
    <definedName name="ixRange543_1">#REF!</definedName>
    <definedName name="ixRange544">#REF!</definedName>
    <definedName name="ixRange544_1">#REF!</definedName>
    <definedName name="ixRange545">#REF!</definedName>
    <definedName name="ixRange545_1">#REF!</definedName>
    <definedName name="ixRange546">#REF!</definedName>
    <definedName name="ixRange546_1">#REF!</definedName>
    <definedName name="ixRange547">#REF!</definedName>
    <definedName name="ixRange547_1">#REF!</definedName>
    <definedName name="ixRange548">#REF!</definedName>
    <definedName name="ixRange548_1">#REF!</definedName>
    <definedName name="ixRange549">#REF!</definedName>
    <definedName name="ixRange549_1">#REF!</definedName>
    <definedName name="ixRange55">#REF!</definedName>
    <definedName name="ixRange55_1">#REF!</definedName>
    <definedName name="ixRange550">#REF!</definedName>
    <definedName name="ixRange550_1">#REF!</definedName>
    <definedName name="ixRange551">#REF!</definedName>
    <definedName name="ixRange551_1">#REF!</definedName>
    <definedName name="ixRange552">#REF!</definedName>
    <definedName name="ixRange552_1">#REF!</definedName>
    <definedName name="ixRange553">#REF!</definedName>
    <definedName name="ixRange553_1">#REF!</definedName>
    <definedName name="ixRange554">#REF!</definedName>
    <definedName name="ixRange554_1">#REF!</definedName>
    <definedName name="ixRange555">#REF!</definedName>
    <definedName name="ixRange555_1">#REF!</definedName>
    <definedName name="ixRange556">#REF!</definedName>
    <definedName name="ixRange556_1">#REF!</definedName>
    <definedName name="ixRange557">#REF!</definedName>
    <definedName name="ixRange557_1">#REF!</definedName>
    <definedName name="ixRange558">#REF!</definedName>
    <definedName name="ixRange558_1">#REF!</definedName>
    <definedName name="ixRange559">#REF!</definedName>
    <definedName name="ixRange559_1">#REF!</definedName>
    <definedName name="ixRange56">#REF!</definedName>
    <definedName name="ixRange56_1">#REF!</definedName>
    <definedName name="ixRange560">#REF!</definedName>
    <definedName name="ixRange560_1">#REF!</definedName>
    <definedName name="ixRange561">#REF!</definedName>
    <definedName name="ixRange561_1">#REF!</definedName>
    <definedName name="ixRange562">#REF!</definedName>
    <definedName name="ixRange562_1">#REF!</definedName>
    <definedName name="ixRange563">#REF!</definedName>
    <definedName name="ixRange563_1">#REF!</definedName>
    <definedName name="ixRange564">#REF!</definedName>
    <definedName name="ixRange564_1">#REF!</definedName>
    <definedName name="ixRange565">#REF!</definedName>
    <definedName name="ixRange566">#REF!</definedName>
    <definedName name="ixRange567">#REF!</definedName>
    <definedName name="ixRange568">#REF!</definedName>
    <definedName name="ixRange569">#REF!</definedName>
    <definedName name="ixRange57">#REF!</definedName>
    <definedName name="ixRange57_1">#REF!</definedName>
    <definedName name="ixRange570">#REF!</definedName>
    <definedName name="ixRange571">#REF!</definedName>
    <definedName name="ixRange572">#REF!</definedName>
    <definedName name="ixRange573">#REF!</definedName>
    <definedName name="ixRange574">#REF!</definedName>
    <definedName name="ixRange575">#REF!</definedName>
    <definedName name="ixRange576">#REF!</definedName>
    <definedName name="ixRange577">#REF!</definedName>
    <definedName name="ixRange578">#REF!</definedName>
    <definedName name="ixRange579">#REF!</definedName>
    <definedName name="ixRange58">#REF!</definedName>
    <definedName name="ixRange58_1">#REF!</definedName>
    <definedName name="ixRange580">#REF!</definedName>
    <definedName name="ixRange581">#REF!</definedName>
    <definedName name="ixRange582">#REF!</definedName>
    <definedName name="ixRange583">#REF!</definedName>
    <definedName name="ixRange584">#REF!</definedName>
    <definedName name="ixRange585">#REF!</definedName>
    <definedName name="ixRange586">#REF!</definedName>
    <definedName name="ixRange587">#REF!</definedName>
    <definedName name="ixRange588">#REF!</definedName>
    <definedName name="ixRange589">#REF!</definedName>
    <definedName name="ixRange59">#REF!</definedName>
    <definedName name="ixRange59_1">#REF!</definedName>
    <definedName name="ixRange590">#REF!</definedName>
    <definedName name="ixRange591">#REF!</definedName>
    <definedName name="ixRange592">#REF!</definedName>
    <definedName name="ixRange593">#REF!</definedName>
    <definedName name="ixRange594">#REF!</definedName>
    <definedName name="ixRange595">#REF!</definedName>
    <definedName name="ixRange596">#REF!</definedName>
    <definedName name="ixRange597">#REF!</definedName>
    <definedName name="ixRange598">#REF!</definedName>
    <definedName name="ixRange599">#REF!</definedName>
    <definedName name="ixRange6">#REF!</definedName>
    <definedName name="ixRange6_1">#REF!</definedName>
    <definedName name="ixRange60">#REF!</definedName>
    <definedName name="ixRange60_1">#REF!</definedName>
    <definedName name="ixRange600">#REF!</definedName>
    <definedName name="ixRange601">#REF!</definedName>
    <definedName name="ixRange602">#REF!</definedName>
    <definedName name="ixRange603">#REF!</definedName>
    <definedName name="ixRange604">#REF!</definedName>
    <definedName name="ixRange605">#REF!</definedName>
    <definedName name="ixRange606">#REF!</definedName>
    <definedName name="ixRange607">#REF!</definedName>
    <definedName name="ixRange608">#REF!</definedName>
    <definedName name="ixRange609">#REF!</definedName>
    <definedName name="ixRange61">#REF!</definedName>
    <definedName name="ixRange61_1">#REF!</definedName>
    <definedName name="ixRange610">#REF!</definedName>
    <definedName name="ixRange611">#REF!</definedName>
    <definedName name="ixRange612">#REF!</definedName>
    <definedName name="ixRange613">#REF!</definedName>
    <definedName name="ixRange614">#REF!</definedName>
    <definedName name="ixRange615">#REF!</definedName>
    <definedName name="ixRange616">#REF!</definedName>
    <definedName name="ixRange617">#REF!</definedName>
    <definedName name="ixRange618">#REF!</definedName>
    <definedName name="ixRange619">#REF!</definedName>
    <definedName name="ixRange62">#REF!</definedName>
    <definedName name="ixRange62_1">#REF!</definedName>
    <definedName name="ixRange620">#REF!</definedName>
    <definedName name="ixRange621">#REF!</definedName>
    <definedName name="ixRange622">#REF!</definedName>
    <definedName name="ixRange623">#REF!</definedName>
    <definedName name="ixRange624">#REF!</definedName>
    <definedName name="ixRange625">#REF!</definedName>
    <definedName name="ixRange626">#REF!</definedName>
    <definedName name="ixRange627">#REF!</definedName>
    <definedName name="ixRange628">#REF!</definedName>
    <definedName name="ixRange629">#REF!</definedName>
    <definedName name="ixRange63">#REF!</definedName>
    <definedName name="ixRange63_1">#REF!</definedName>
    <definedName name="ixRange630">#REF!</definedName>
    <definedName name="ixRange631">#REF!</definedName>
    <definedName name="ixRange632">#REF!</definedName>
    <definedName name="ixRange633">#REF!</definedName>
    <definedName name="ixRange634">#REF!</definedName>
    <definedName name="ixRange635">#REF!</definedName>
    <definedName name="ixRange636">#REF!</definedName>
    <definedName name="ixRange637">#REF!</definedName>
    <definedName name="ixRange638">#REF!</definedName>
    <definedName name="ixRange639">#REF!</definedName>
    <definedName name="ixRange64">#REF!</definedName>
    <definedName name="ixRange64_1">#REF!</definedName>
    <definedName name="ixRange640">#REF!</definedName>
    <definedName name="ixRange641">#REF!</definedName>
    <definedName name="ixRange642">#REF!</definedName>
    <definedName name="ixRange643">#REF!</definedName>
    <definedName name="ixRange644">#REF!</definedName>
    <definedName name="ixRange645">#REF!</definedName>
    <definedName name="ixRange646">#REF!</definedName>
    <definedName name="ixRange647">#REF!</definedName>
    <definedName name="ixRange648">#REF!</definedName>
    <definedName name="ixRange649">#REF!</definedName>
    <definedName name="ixRange65">#REF!</definedName>
    <definedName name="ixRange65_1">#REF!</definedName>
    <definedName name="ixRange650">#REF!</definedName>
    <definedName name="ixRange651">#REF!</definedName>
    <definedName name="ixRange652">#REF!</definedName>
    <definedName name="ixRange653">#REF!</definedName>
    <definedName name="ixRange654">#REF!</definedName>
    <definedName name="ixRange655">#REF!</definedName>
    <definedName name="ixRange656">#REF!</definedName>
    <definedName name="ixRange657">#REF!</definedName>
    <definedName name="ixRange658">#REF!</definedName>
    <definedName name="ixRange659">#REF!</definedName>
    <definedName name="ixRange66">#REF!</definedName>
    <definedName name="ixRange66_1">#REF!</definedName>
    <definedName name="ixRange660">#REF!</definedName>
    <definedName name="ixRange661">#REF!</definedName>
    <definedName name="ixRange662">#REF!</definedName>
    <definedName name="ixRange663">#REF!</definedName>
    <definedName name="ixRange664">#REF!</definedName>
    <definedName name="ixRange665">#REF!</definedName>
    <definedName name="ixRange666">#REF!</definedName>
    <definedName name="ixRange667">#REF!</definedName>
    <definedName name="ixRange668">#REF!</definedName>
    <definedName name="ixRange669">#REF!</definedName>
    <definedName name="ixRange67">#REF!</definedName>
    <definedName name="ixRange67_1">#REF!</definedName>
    <definedName name="ixRange670">#REF!</definedName>
    <definedName name="ixRange671">#REF!</definedName>
    <definedName name="ixRange672">#REF!</definedName>
    <definedName name="ixRange673">#REF!</definedName>
    <definedName name="ixRange674">#REF!</definedName>
    <definedName name="ixRange675">#REF!</definedName>
    <definedName name="ixRange676">#REF!</definedName>
    <definedName name="ixRange677">#REF!</definedName>
    <definedName name="ixRange678">#REF!</definedName>
    <definedName name="ixRange679">#REF!</definedName>
    <definedName name="ixRange68">#REF!</definedName>
    <definedName name="ixRange68_1">#REF!</definedName>
    <definedName name="ixRange680">#REF!</definedName>
    <definedName name="ixRange681">#REF!</definedName>
    <definedName name="ixRange682">#REF!</definedName>
    <definedName name="ixRange683">#REF!</definedName>
    <definedName name="ixRange684">#REF!</definedName>
    <definedName name="ixRange685">#REF!</definedName>
    <definedName name="ixRange686">#REF!</definedName>
    <definedName name="ixRange687">#REF!</definedName>
    <definedName name="ixRange688">#REF!</definedName>
    <definedName name="ixRange689">#REF!</definedName>
    <definedName name="ixRange69">#REF!</definedName>
    <definedName name="ixRange69_1">#REF!</definedName>
    <definedName name="ixRange690">#REF!</definedName>
    <definedName name="ixRange691">#REF!</definedName>
    <definedName name="ixRange692">#REF!</definedName>
    <definedName name="ixRange693">#REF!</definedName>
    <definedName name="ixRange694">#REF!</definedName>
    <definedName name="ixRange695">#REF!</definedName>
    <definedName name="ixRange696">#REF!</definedName>
    <definedName name="ixRange697">#REF!</definedName>
    <definedName name="ixRange698">#REF!</definedName>
    <definedName name="ixRange699">#REF!</definedName>
    <definedName name="ixRange7">#REF!</definedName>
    <definedName name="ixRange7_1">#REF!</definedName>
    <definedName name="ixRange70">#REF!</definedName>
    <definedName name="ixRange70_1">#REF!</definedName>
    <definedName name="ixRange700">#REF!</definedName>
    <definedName name="ixRange701">#REF!</definedName>
    <definedName name="ixRange702">#REF!</definedName>
    <definedName name="ixRange703">#REF!</definedName>
    <definedName name="ixRange704">#REF!</definedName>
    <definedName name="ixRange705">#REF!</definedName>
    <definedName name="ixRange706">#REF!</definedName>
    <definedName name="ixRange707">#REF!</definedName>
    <definedName name="ixRange708">#REF!</definedName>
    <definedName name="ixRange709">#REF!</definedName>
    <definedName name="ixRange71">#REF!</definedName>
    <definedName name="ixRange71_1">#REF!</definedName>
    <definedName name="ixRange710">#REF!</definedName>
    <definedName name="ixRange711">#REF!</definedName>
    <definedName name="ixRange712">#REF!</definedName>
    <definedName name="ixRange713">#REF!</definedName>
    <definedName name="ixRange714">#REF!</definedName>
    <definedName name="ixRange715">#REF!</definedName>
    <definedName name="ixRange716">#REF!</definedName>
    <definedName name="ixRange717">#REF!</definedName>
    <definedName name="ixRange718">#REF!</definedName>
    <definedName name="ixRange719">#REF!</definedName>
    <definedName name="ixRange72">#REF!</definedName>
    <definedName name="ixRange72_1">#REF!</definedName>
    <definedName name="ixRange720">#REF!</definedName>
    <definedName name="ixRange721">#REF!</definedName>
    <definedName name="ixRange722">#REF!</definedName>
    <definedName name="ixRange723">#REF!</definedName>
    <definedName name="ixRange724">#REF!</definedName>
    <definedName name="ixRange725">#REF!</definedName>
    <definedName name="ixRange726">#REF!</definedName>
    <definedName name="ixRange727">#REF!</definedName>
    <definedName name="ixRange728">#REF!</definedName>
    <definedName name="ixRange729">#REF!</definedName>
    <definedName name="ixRange73">#REF!</definedName>
    <definedName name="ixRange73_1">#REF!</definedName>
    <definedName name="ixRange730">#REF!</definedName>
    <definedName name="ixRange731">#REF!</definedName>
    <definedName name="ixRange732">#REF!</definedName>
    <definedName name="ixRange733">#REF!</definedName>
    <definedName name="ixRange734">#REF!</definedName>
    <definedName name="ixRange735">#REF!</definedName>
    <definedName name="ixRange736">#REF!</definedName>
    <definedName name="ixRange737">#REF!</definedName>
    <definedName name="ixRange738">#REF!</definedName>
    <definedName name="ixRange739">#REF!</definedName>
    <definedName name="ixRange74">#REF!</definedName>
    <definedName name="ixRange74_1">#REF!</definedName>
    <definedName name="ixRange740">#REF!</definedName>
    <definedName name="ixRange741">#REF!</definedName>
    <definedName name="ixRange742">#REF!</definedName>
    <definedName name="ixRange743">#REF!</definedName>
    <definedName name="ixRange744">#REF!</definedName>
    <definedName name="ixRange745">#REF!</definedName>
    <definedName name="ixRange746">#REF!</definedName>
    <definedName name="ixRange747">#REF!</definedName>
    <definedName name="ixRange748">#REF!</definedName>
    <definedName name="ixRange749">#REF!</definedName>
    <definedName name="ixRange75">#REF!</definedName>
    <definedName name="ixRange75_1">#REF!</definedName>
    <definedName name="ixRange750">#REF!</definedName>
    <definedName name="ixRange76">#REF!</definedName>
    <definedName name="ixRange76_1">#REF!</definedName>
    <definedName name="ixRange761">#REF!</definedName>
    <definedName name="ixRange77">#REF!</definedName>
    <definedName name="ixRange77_1">#REF!</definedName>
    <definedName name="ixRange78">#REF!</definedName>
    <definedName name="ixRange78_1">#REF!</definedName>
    <definedName name="ixRange780">#REF!</definedName>
    <definedName name="ixRange79">#REF!</definedName>
    <definedName name="ixRange79_1">#REF!</definedName>
    <definedName name="ixRange8">#REF!</definedName>
    <definedName name="ixRange8_1">#REF!</definedName>
    <definedName name="ixRange80">#REF!</definedName>
    <definedName name="ixRange80_1">#REF!</definedName>
    <definedName name="ixRange81">#REF!</definedName>
    <definedName name="ixRange81_1">#REF!</definedName>
    <definedName name="ixRange82">#REF!</definedName>
    <definedName name="ixRange82_1">#REF!</definedName>
    <definedName name="ixRange83">#REF!</definedName>
    <definedName name="ixRange83_1">#REF!</definedName>
    <definedName name="ixRange84">#REF!</definedName>
    <definedName name="ixRange84_1">#REF!</definedName>
    <definedName name="ixRange85">#REF!</definedName>
    <definedName name="ixRange85_1">#REF!</definedName>
    <definedName name="ixRange86">#REF!</definedName>
    <definedName name="ixRange86_1">#REF!</definedName>
    <definedName name="ixRange87">#REF!</definedName>
    <definedName name="ixRange87_1">#REF!</definedName>
    <definedName name="ixRange88">#REF!</definedName>
    <definedName name="ixRange88_1">#REF!</definedName>
    <definedName name="ixRange89">#REF!</definedName>
    <definedName name="ixRange89_1">#REF!</definedName>
    <definedName name="ixRange9">#REF!</definedName>
    <definedName name="ixRange9_1">#REF!</definedName>
    <definedName name="ixRange90">#REF!</definedName>
    <definedName name="ixRange90_1">#REF!</definedName>
    <definedName name="ixRange91">#REF!</definedName>
    <definedName name="ixRange91_1">#REF!</definedName>
    <definedName name="ixRange92">#REF!</definedName>
    <definedName name="ixRange92_1">#REF!</definedName>
    <definedName name="ixRange93">#REF!</definedName>
    <definedName name="ixRange93_1">#REF!</definedName>
    <definedName name="ixRange94">#REF!</definedName>
    <definedName name="ixRange94_1">#REF!</definedName>
    <definedName name="ixRange95">#REF!</definedName>
    <definedName name="ixRange95_1">#REF!</definedName>
    <definedName name="ixRange96">#REF!</definedName>
    <definedName name="ixRange96_1">#REF!</definedName>
    <definedName name="ixRange97">#REF!</definedName>
    <definedName name="ixRange97_1">#REF!</definedName>
    <definedName name="ixRange98">#REF!</definedName>
    <definedName name="ixRange98_1">#REF!</definedName>
    <definedName name="ixRange99">#REF!</definedName>
    <definedName name="ixRange99_1">#REF!</definedName>
    <definedName name="IZS">#REF!</definedName>
    <definedName name="Jan">#REF!</definedName>
    <definedName name="Jan09SPEND">#REF!</definedName>
    <definedName name="jfdijf">#REF!</definedName>
    <definedName name="JKHJF">#REF!</definedName>
    <definedName name="JNL">#REF!</definedName>
    <definedName name="JPYEOMSPOT">#REF!</definedName>
    <definedName name="Jul">#REF!</definedName>
    <definedName name="JUL09SPEND">#REF!</definedName>
    <definedName name="Jun">#REF!</definedName>
    <definedName name="jun08data">#REF!</definedName>
    <definedName name="JUN09SPEND">#REF!</definedName>
    <definedName name="June08">#REF!</definedName>
    <definedName name="Katnook">#REF!</definedName>
    <definedName name="KCAPrint">#REF!</definedName>
    <definedName name="Kleenheat">#REF!</definedName>
    <definedName name="KoganNorthAdminFee">#REF!</definedName>
    <definedName name="KoganNorthBookBase">#REF!</definedName>
    <definedName name="KoganNorthBookDepnRate">#REF!</definedName>
    <definedName name="KoganNorthBookLife">#REF!</definedName>
    <definedName name="KoganNorthEndOps">#REF!</definedName>
    <definedName name="KoganNorthOMMargin">#REF!</definedName>
    <definedName name="KoganNorthOpexContingency">#REF!</definedName>
    <definedName name="KoganNorthOpexSens">#REF!</definedName>
    <definedName name="KoganNorthOpsFlag">#REF!</definedName>
    <definedName name="KoganNorthOpsStart">#REF!</definedName>
    <definedName name="KoganNorthOptionAmount">#REF!</definedName>
    <definedName name="KoganNorthOptionExerciseDate">#REF!</definedName>
    <definedName name="KoganNorthOptionIndicator">#REF!</definedName>
    <definedName name="KoganNorthRealInsurance">#REF!</definedName>
    <definedName name="KoganNorthRealOpex">#REF!</definedName>
    <definedName name="KoganNorthRealRev">#REF!</definedName>
    <definedName name="KoganNorthRevSens">#REF!</definedName>
    <definedName name="KoganNorthTaxBase">#REF!</definedName>
    <definedName name="LABELTEXTCOLUMN1">#REF!</definedName>
    <definedName name="LABELTEXTROW1">#REF!</definedName>
    <definedName name="LastMonth">#REF!</definedName>
    <definedName name="laterals">#REF!</definedName>
    <definedName name="Latrobe03">#REF!</definedName>
    <definedName name="LCCtnAmount">#REF!</definedName>
    <definedName name="LCCtnDrawnAmount">#REF!</definedName>
    <definedName name="LCCtnMarginTable">#REF!</definedName>
    <definedName name="LCFacBuffer">#REF!</definedName>
    <definedName name="LCFacilitySwitch">#REF!</definedName>
    <definedName name="LeadIndicator">#REF!</definedName>
    <definedName name="LEASE">#REF!</definedName>
    <definedName name="LeaseReceivableDiff">#REF!</definedName>
    <definedName name="LeaseReceivableDiscRate">#REF!</definedName>
    <definedName name="Led">#REF!</definedName>
    <definedName name="LetterA17">#REF!</definedName>
    <definedName name="LetterA20">#REF!</definedName>
    <definedName name="LF">#REF!</definedName>
    <definedName name="Lfmktrate">#REF!</definedName>
    <definedName name="liability">#REF!</definedName>
    <definedName name="limcount" hidden="1">1</definedName>
    <definedName name="List.PayFreq">#REF!</definedName>
    <definedName name="List.States">#REF!</definedName>
    <definedName name="List.YN">#REF!</definedName>
    <definedName name="Lithogow">#REF!</definedName>
    <definedName name="LoansForgiven">#REF!</definedName>
    <definedName name="LockupDSCR">#REF!</definedName>
    <definedName name="LOG_No.">#REF!</definedName>
    <definedName name="Lookup">#REF!</definedName>
    <definedName name="Lookup_sheets">#REF!</definedName>
    <definedName name="LTI_Per_Cent">#REF!</definedName>
    <definedName name="LU_Denom">#REF!</definedName>
    <definedName name="LU_Halves">#REF!</definedName>
    <definedName name="LU_Mths">#REF!</definedName>
    <definedName name="LU_Per_Names">#REF!</definedName>
    <definedName name="LU_Pers">#REF!</definedName>
    <definedName name="LU_Pers_In_Yr">#REF!</definedName>
    <definedName name="LU_Qtrs">#REF!</definedName>
    <definedName name="LU_Yes_No">#REF!</definedName>
    <definedName name="LYN">#REF!</definedName>
    <definedName name="Lytton">#REF!</definedName>
    <definedName name="m_no">#REF!</definedName>
    <definedName name="Mackay">#REF!</definedName>
    <definedName name="Mackay_Cost">#REF!</definedName>
    <definedName name="MAIN">#REF!</definedName>
    <definedName name="MAINT">#REF!</definedName>
    <definedName name="Maintenance">#REF!</definedName>
    <definedName name="makeupgas">#REF!</definedName>
    <definedName name="Map">#REF!</definedName>
    <definedName name="MAP_Retail_Vol">#REF!</definedName>
    <definedName name="MAP_Wholesale_Vol">#REF!</definedName>
    <definedName name="Mar">#REF!</definedName>
    <definedName name="MAR09SPEND">#REF!</definedName>
    <definedName name="MAR10SPEND">#REF!</definedName>
    <definedName name="margin">#REF!</definedName>
    <definedName name="MarubeniShare">#REF!</definedName>
    <definedName name="Maryborough">#REF!</definedName>
    <definedName name="Maryborough_cost">#REF!</definedName>
    <definedName name="MaryboroughPrison">#REF!</definedName>
    <definedName name="MaxFacilitiesReq">#REF!</definedName>
    <definedName name="MaxX">#REF!</definedName>
    <definedName name="May">#REF!</definedName>
    <definedName name="MAY09AL">#REF!</definedName>
    <definedName name="MAY09SPEND">#REF!</definedName>
    <definedName name="MAY09TB">#REF!</definedName>
    <definedName name="MCMS_AS_Jun">#REF!</definedName>
    <definedName name="MCMS_OM_Jun">#REF!</definedName>
    <definedName name="MCMS_SP_Jun">#REF!</definedName>
    <definedName name="MDQ">#REF!</definedName>
    <definedName name="MDQ_Cost">#REF!</definedName>
    <definedName name="MDQc">#REF!</definedName>
    <definedName name="medvolsheet">#REF!</definedName>
    <definedName name="MER">#REF!</definedName>
    <definedName name="meter">#REF!</definedName>
    <definedName name="METRICSLIST">#REF!</definedName>
    <definedName name="METRICSTAB">#REF!</definedName>
    <definedName name="MezzHsty">#REF!</definedName>
    <definedName name="MezzSch">#REF!</definedName>
    <definedName name="MgmtRgts_B002">#REF!</definedName>
    <definedName name="MHFile">#REF!</definedName>
    <definedName name="mhpath">#REF!</definedName>
    <definedName name="MHQ">#REF!</definedName>
    <definedName name="MIDWESTSUMM">#REF!</definedName>
    <definedName name="Mild_cust">#REF!</definedName>
    <definedName name="MILDURA_BudgetData">#REF!</definedName>
    <definedName name="Million">#REF!</definedName>
    <definedName name="Millions">#REF!</definedName>
    <definedName name="MinCashFlowDate">#REF!</definedName>
    <definedName name="MinChg">#REF!</definedName>
    <definedName name="MinPayTarBud03">#REF!</definedName>
    <definedName name="Mins_In_Hr">#REF!</definedName>
    <definedName name="MinX">#REF!</definedName>
    <definedName name="MinYear">#REF!</definedName>
    <definedName name="MizuhoMaxSwap">#REF!</definedName>
    <definedName name="MizuhoTermDebt">#REF!</definedName>
    <definedName name="MLACCC_CorpTaxRate">#REF!</definedName>
    <definedName name="MLACCC_InflationRate">#REF!</definedName>
    <definedName name="MLACCC_LTPropDebtFunding">#REF!</definedName>
    <definedName name="MLACCC_LTPropEquityFunding">#REF!</definedName>
    <definedName name="MLACCC_NomPreTaxCostOfDebt">#REF!</definedName>
    <definedName name="MLACCC_PropFrankingCredits">#REF!</definedName>
    <definedName name="MLACCC_RealAssetLife_1">#REF!</definedName>
    <definedName name="MLACCC_RealAssetLife_2">#REF!</definedName>
    <definedName name="MLACCC_RealAssetLife_3">#REF!</definedName>
    <definedName name="MLACCC_RealAssetValue_1">#REF!</definedName>
    <definedName name="MLACCC_RealAssetValue_2">#REF!</definedName>
    <definedName name="MLACCC_RealAssetValue_3">#REF!</definedName>
    <definedName name="MLACCC_RealAssetValueOB_1">#REF!</definedName>
    <definedName name="MLACCC_RealAssetValueOB_2">#REF!</definedName>
    <definedName name="MLACCC_RealAssetValueOB_3">#REF!</definedName>
    <definedName name="MLACCC_TaxAssetLife_1">#REF!</definedName>
    <definedName name="MLACCC_TaxAssetLife_2">#REF!</definedName>
    <definedName name="MLACCC_TaxAssetLife_3">#REF!</definedName>
    <definedName name="MLACCC_TaxAssetValue_1">#REF!</definedName>
    <definedName name="MLACCC_TaxAssetValue_2">#REF!</definedName>
    <definedName name="MLACCC_TaxAssetValue_3">#REF!</definedName>
    <definedName name="MLACCC_TaxAssetValueOB_1">#REF!</definedName>
    <definedName name="MLACCC_TaxAssetValueOB_2">#REF!</definedName>
    <definedName name="MLACCC_TaxAssetValueOB_3">#REF!</definedName>
    <definedName name="MLAssetClass_1BookOriginal">#REF!</definedName>
    <definedName name="MLAssetClass_1TaxOriginal">#REF!</definedName>
    <definedName name="MLAssetClass_2BookOriginal">#REF!</definedName>
    <definedName name="MLAssetClass_2TaxOriginal">#REF!</definedName>
    <definedName name="MLAssetClass_3BookOriginal">#REF!</definedName>
    <definedName name="MLAssetClass_3TaxOriginal">#REF!</definedName>
    <definedName name="MLAssetClass_4BookOriginal">#REF!</definedName>
    <definedName name="MLAssetClass_4TaxOriginal">#REF!</definedName>
    <definedName name="MLAssetClass_5BookOriginal">#REF!</definedName>
    <definedName name="MLAssetClass_5TaxOriginal">#REF!</definedName>
    <definedName name="MLAssetClass_ProjectPool">#REF!</definedName>
    <definedName name="MLBookDepnRateAssetClass_1">#REF!</definedName>
    <definedName name="MLBookDepnRateAssetClass_2">#REF!</definedName>
    <definedName name="MLBookDepnRateAssetClass_3">#REF!</definedName>
    <definedName name="MLBookDepnRateAssetClass_4">#REF!</definedName>
    <definedName name="MLBookDepnRateAssetClass_5">#REF!</definedName>
    <definedName name="MLBookDepnRateCapex">#REF!</definedName>
    <definedName name="MLCapexBaseDate">#REF!</definedName>
    <definedName name="MLCapexInd">#REF!</definedName>
    <definedName name="MLEndOps">#REF!</definedName>
    <definedName name="MLFifthRegResetDate">#REF!</definedName>
    <definedName name="MLFirstRegResetDate">#REF!</definedName>
    <definedName name="MLFourthRegResetDate">#REF!</definedName>
    <definedName name="MLOMMargin">#REF!</definedName>
    <definedName name="MLOMPerformancePerc">#REF!</definedName>
    <definedName name="MLOpexContingency">#REF!</definedName>
    <definedName name="MLOpexEscDate">#REF!</definedName>
    <definedName name="MLOpexSens">#REF!</definedName>
    <definedName name="MLOpsFlag">#REF!</definedName>
    <definedName name="MLRABCapexAssetLife">#REF!</definedName>
    <definedName name="MLRegCostsInd">#REF!</definedName>
    <definedName name="MLRegPeriodStart">#REF!</definedName>
    <definedName name="MLRegResetAssTable">#REF!</definedName>
    <definedName name="MLTaxDepnRateAssetClass_1">#REF!</definedName>
    <definedName name="MLTaxDepnRateAssetClass_2">#REF!</definedName>
    <definedName name="MLTaxDepnRateAssetClass_3">#REF!</definedName>
    <definedName name="MLTaxDepnRateAssetClass_4">#REF!</definedName>
    <definedName name="MLTaxDepnRateAssetClass_5">#REF!</definedName>
    <definedName name="MLTaxDepnRateAssetClass_ProjectPool">#REF!</definedName>
    <definedName name="MLTaxDepnRateCapex">#REF!</definedName>
    <definedName name="MLThirdRegResetDate">#REF!</definedName>
    <definedName name="MLYearsRegReset">#REF!</definedName>
    <definedName name="Model_Input">#REF!</definedName>
    <definedName name="Model_Start_Date">#REF!</definedName>
    <definedName name="ModelStartDate">#REF!</definedName>
    <definedName name="Month">#REF!</definedName>
    <definedName name="MonthEnd">#REF!</definedName>
    <definedName name="MonthNum">#REF!</definedName>
    <definedName name="Months">#REF!</definedName>
    <definedName name="MonthsInYear">#REF!</definedName>
    <definedName name="Moomba">#REF!</definedName>
    <definedName name="moomba1">#REF!</definedName>
    <definedName name="Moomba2">#REF!</definedName>
    <definedName name="Moombap">#REF!</definedName>
    <definedName name="MPS_Rating_2011">#REF!</definedName>
    <definedName name="MRAIndicator">#REF!</definedName>
    <definedName name="MRAYears">#REF!</definedName>
    <definedName name="Mrp">#REF!</definedName>
    <definedName name="MSP_TT">#REF!</definedName>
    <definedName name="MSPCONS">#REF!</definedName>
    <definedName name="mspdetailed">#REF!</definedName>
    <definedName name="MSPSUMMARY">#REF!</definedName>
    <definedName name="Mt_Isa">#REF!</definedName>
    <definedName name="Mt_Isa_Cost">#REF!</definedName>
    <definedName name="MT_Resid_Input">#REF!</definedName>
    <definedName name="MT_Resid_Mrgins">#REF!</definedName>
    <definedName name="MTDDate">#REF!</definedName>
    <definedName name="mth">#REF!</definedName>
    <definedName name="Mth_Name">#REF!</definedName>
    <definedName name="MTHACT98">#REF!</definedName>
    <definedName name="MTHACT99">#REF!</definedName>
    <definedName name="MTHBUD99">#REF!</definedName>
    <definedName name="Mthly">#REF!</definedName>
    <definedName name="Mths_In_Half_Yr">#REF!</definedName>
    <definedName name="Mths_In_Qtr">#REF!</definedName>
    <definedName name="Mths_In_Yr">#REF!</definedName>
    <definedName name="MTHVAR99">#REF!</definedName>
    <definedName name="MtIsaAdminFee">#REF!</definedName>
    <definedName name="MtIsaAnnualVariableOM">#REF!</definedName>
    <definedName name="MtIsaBookBase">#REF!</definedName>
    <definedName name="MtIsaEndOps">#REF!</definedName>
    <definedName name="MtIsaOMMargin">#REF!</definedName>
    <definedName name="MtIsaOpexContingency">#REF!</definedName>
    <definedName name="MtIsaOpexSens">#REF!</definedName>
    <definedName name="MtIsaOpsFlag">#REF!</definedName>
    <definedName name="MtIsaOpsStart">#REF!</definedName>
    <definedName name="MtIsaOptionAmount">#REF!</definedName>
    <definedName name="MtIsaOptionExerciseDate">#REF!</definedName>
    <definedName name="MtIsaOptionIndicator">#REF!</definedName>
    <definedName name="MtIsaRealInsurance">#REF!</definedName>
    <definedName name="MtIsaRealRev">#REF!</definedName>
    <definedName name="MtIsaRevSens">#REF!</definedName>
    <definedName name="MtIsaTaxBase">#REF!</definedName>
    <definedName name="n">OFFSET(ADSWAPCount,0,1+ItemsCols,1,ADSWAPCount)</definedName>
    <definedName name="NABMaxTermDebt">#REF!</definedName>
    <definedName name="name">#REF!</definedName>
    <definedName name="Names">#REF!</definedName>
    <definedName name="NaturallyAustralianFoods">#REF!</definedName>
    <definedName name="NegService">#REF!</definedName>
    <definedName name="NetEquity">#REF!</definedName>
    <definedName name="NEW">#REF!</definedName>
    <definedName name="NEW_PROJ">#REF!</definedName>
    <definedName name="Newcastle">#REF!</definedName>
    <definedName name="Newcastle_Cost_2">#REF!</definedName>
    <definedName name="NewMatrix1">#REF!</definedName>
    <definedName name="NiftyCapitalCost">#REF!</definedName>
    <definedName name="NiftyEndOps">#REF!</definedName>
    <definedName name="NiftyMinimumPayment">#REF!</definedName>
    <definedName name="NiftyOMMargin">#REF!</definedName>
    <definedName name="NiftyOpexContingency">#REF!</definedName>
    <definedName name="NiftyOpexSens">#REF!</definedName>
    <definedName name="NiftyOpsFlag">#REF!</definedName>
    <definedName name="NiftyOptionContractEnd">#REF!</definedName>
    <definedName name="NiftyOptionContractLength">#REF!</definedName>
    <definedName name="NiftyOptionContractStart">#REF!</definedName>
    <definedName name="NiftyOptionExerciseDate">#REF!</definedName>
    <definedName name="NIftyOptionWACC">#REF!</definedName>
    <definedName name="NiftyPaymentChooser">#REF!</definedName>
    <definedName name="NiftyRevSens">#REF!</definedName>
    <definedName name="NiftyTaxBase">#REF!</definedName>
    <definedName name="No">#REF!</definedName>
    <definedName name="No.">TRUE</definedName>
    <definedName name="nocheck">#REF!</definedName>
    <definedName name="Node">#REF!</definedName>
    <definedName name="NomBondInd">#REF!</definedName>
    <definedName name="NominalSwapBanks">#REF!</definedName>
    <definedName name="Non_Target_MDQ">#REF!</definedName>
    <definedName name="NonAssPTT_B021">#REF!</definedName>
    <definedName name="NonAssPTT_B038">#REF!</definedName>
    <definedName name="NonAssPTT_B053">#REF!</definedName>
    <definedName name="NonAssPTT_J050">#REF!</definedName>
    <definedName name="NonAssPTT_J980">#REF!</definedName>
    <definedName name="NonDed_Donations">#REF!</definedName>
    <definedName name="NonDed_Ent">#REF!</definedName>
    <definedName name="NonDed_Fines">#REF!</definedName>
    <definedName name="NonDed_ROS">#REF!</definedName>
    <definedName name="NonDedInt">#REF!</definedName>
    <definedName name="NonExistingTelfNiftBanks">#REF!</definedName>
    <definedName name="NonLCCtnAmount">#REF!</definedName>
    <definedName name="NonLCCtnEstabFee">#REF!</definedName>
    <definedName name="NOOFFFSEGMENTS1">#REF!</definedName>
    <definedName name="Normalisation_Adjustments">#REF!</definedName>
    <definedName name="Northern_NSW">#REF!</definedName>
    <definedName name="Northern_NSW_Cost">#REF!</definedName>
    <definedName name="NOTE34_35">#REF!</definedName>
    <definedName name="NOTE35_36">#REF!</definedName>
    <definedName name="Note41a">#REF!</definedName>
    <definedName name="Note41b">#REF!</definedName>
    <definedName name="NOTE42_1">#REF!</definedName>
    <definedName name="NOTE42_44">#REF!</definedName>
    <definedName name="NOTE44_1">#REF!</definedName>
    <definedName name="NOTE44_2">#REF!</definedName>
    <definedName name="NOTE44_3">#REF!</definedName>
    <definedName name="NOTE44_45">#REF!</definedName>
    <definedName name="NOTEPP_30">#REF!</definedName>
    <definedName name="NOTEPP_31">#REF!</definedName>
    <definedName name="NOTEPP_32">#REF!</definedName>
    <definedName name="NOTEPP_33">#REF!</definedName>
    <definedName name="NOTEPP_34">#REF!</definedName>
    <definedName name="NOTEPP_35">#REF!</definedName>
    <definedName name="NOTEPP_36">#REF!</definedName>
    <definedName name="NOTEPP_37">#REF!</definedName>
    <definedName name="NOTEPP_38">#REF!</definedName>
    <definedName name="NOTEPP_39">#REF!</definedName>
    <definedName name="NOTEPP_40">#REF!</definedName>
    <definedName name="NOTEPP_41">#REF!</definedName>
    <definedName name="NOTEPP21">#REF!</definedName>
    <definedName name="NOTEPP21_1">#REF!</definedName>
    <definedName name="NOTEPP21_10">#REF!</definedName>
    <definedName name="NOTEPP21_11">#REF!</definedName>
    <definedName name="NOTEPP21_12">#REF!</definedName>
    <definedName name="NOTEPP21_13">#REF!</definedName>
    <definedName name="NOTEPP21_2">#REF!</definedName>
    <definedName name="NOTEPP21_3">#REF!</definedName>
    <definedName name="NOTEPP21_4">#REF!</definedName>
    <definedName name="NOTEPP21_5">#REF!</definedName>
    <definedName name="NOTEPP21_7">#REF!</definedName>
    <definedName name="NOTEPP21_8">#REF!</definedName>
    <definedName name="NOTEPP21_9">#REF!</definedName>
    <definedName name="Notes">#REF!</definedName>
    <definedName name="notes1">#REF!</definedName>
    <definedName name="notes2">#REF!</definedName>
    <definedName name="notes3">#REF!</definedName>
    <definedName name="Notes38_39">#REF!</definedName>
    <definedName name="NOTESP11">#REF!</definedName>
    <definedName name="NOTESP12">#REF!</definedName>
    <definedName name="NOTESP13">#REF!</definedName>
    <definedName name="NOTESP14">#REF!</definedName>
    <definedName name="NOTESP15">#REF!</definedName>
    <definedName name="NOTESP16">#REF!</definedName>
    <definedName name="NOTESP17">#REF!</definedName>
    <definedName name="NOTESP18">#REF!</definedName>
    <definedName name="NOTESP19">#REF!</definedName>
    <definedName name="NOTESP22">#REF!</definedName>
    <definedName name="NOTESP23">#REF!</definedName>
    <definedName name="NOTESP24">#REF!</definedName>
    <definedName name="NOTESP25">#REF!</definedName>
    <definedName name="Nov">#REF!</definedName>
    <definedName name="NOV09SPEND">#REF!</definedName>
    <definedName name="now">#REF!</definedName>
    <definedName name="NPVValnDate">#REF!</definedName>
    <definedName name="NSWMortgageDuty">#REF!</definedName>
    <definedName name="NT_BudgetData">#REF!</definedName>
    <definedName name="NTCY">OFFSET(#REF!,,COUNTA(#REF!)-37,,37)</definedName>
    <definedName name="NTGD">#REF!</definedName>
    <definedName name="NTmat">OFFSET(#REF!,,COUNTA(#REF!)-37,,37)</definedName>
    <definedName name="NTpY">OFFSET(#REF!,,COUNTA(#REF!)-37,,24)</definedName>
    <definedName name="NTXAxis">OFFSET(#REF!,,COUNTA(#REF!)-37,,37)</definedName>
    <definedName name="NUMBEROFDETAILFIELDS1">#REF!</definedName>
    <definedName name="NUMBEROFHEADERFIELDS1">#REF!</definedName>
    <definedName name="Numbers">#REF!</definedName>
    <definedName name="NVS">#REF!</definedName>
    <definedName name="NvsASD">"V2007-12-31"</definedName>
    <definedName name="NvsAutoDrillOk">"VN"</definedName>
    <definedName name="NvsElapsedTime">0.000138888884976041</definedName>
    <definedName name="NvsEndTime">39513.5166782407</definedName>
    <definedName name="NvsInstLang">"VENG"</definedName>
    <definedName name="NvsInstSpec">"%,FBUSINESS_UNIT,TCONS_ACT,NEE CONSOLIDATION"</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PanelBusUnit">"V"</definedName>
    <definedName name="NvsPanelEffdt">"V1998-12-31"</definedName>
    <definedName name="NvsPanelSetid">"VEPIC"</definedName>
    <definedName name="NvsParentRef">#REF!</definedName>
    <definedName name="NvsReqBU">"VEE"</definedName>
    <definedName name="NvsReqBUOnly">"VN"</definedName>
    <definedName name="NvsTransLed">"VN"</definedName>
    <definedName name="NvsTreeASD">"V2007-12-31"</definedName>
    <definedName name="NvsValTbl.ACCOUNT">"GL_ACCOUNT_TBL"</definedName>
    <definedName name="NvsValTbl.BUSINESS_UNIT">"BUS_UNIT_TBL_GL"</definedName>
    <definedName name="NvsValTbl.DEPTID">"DEPARTMENT_TBL"</definedName>
    <definedName name="NvsValTbl.PROJECT_ID">"PROJECT_ID_VW"</definedName>
    <definedName name="NZCASHRTCodes">OFFSET(ADSWAPCount,0,1+ItemsCols,1,ADSWAPCount)</definedName>
    <definedName name="NZCASHRTCount">#REF!</definedName>
    <definedName name="NZCASHRTItems">OFFSET(NZCASHRTCount,0,1,1,NZCASHRTCount)</definedName>
    <definedName name="NZTable">#REF!</definedName>
    <definedName name="O_Number">#REF!</definedName>
    <definedName name="O_Price">#REF!</definedName>
    <definedName name="O_ShareFValue">#REF!</definedName>
    <definedName name="OCATYTD1">#REF!</definedName>
    <definedName name="Oct">#REF!</definedName>
    <definedName name="OCT08SPEND">#REF!</definedName>
    <definedName name="OCT09SPEND">#REF!</definedName>
    <definedName name="ODBCDataSource1">#REF!</definedName>
    <definedName name="OE_COPYROW">#REF!</definedName>
    <definedName name="OE_DAILY">#REF!</definedName>
    <definedName name="OE_END">#REF!</definedName>
    <definedName name="OE_ENDDATE">#REF!</definedName>
    <definedName name="OE_ENDYEAR">#REF!</definedName>
    <definedName name="OE_PASTEROW">#REF!</definedName>
    <definedName name="OE_PASTEYRROW">#REF!</definedName>
    <definedName name="OE_PIPELINES">#REF!</definedName>
    <definedName name="OE_PIPEMDQ">#REF!</definedName>
    <definedName name="OE_SELECTION">#REF!</definedName>
    <definedName name="OE_SOURCES">#REF!</definedName>
    <definedName name="OE_START">#REF!</definedName>
    <definedName name="OE_STARTDATE">#REF!</definedName>
    <definedName name="OE_STARTYEAR">#REF!</definedName>
    <definedName name="OE_SUPPLY">#REF!</definedName>
    <definedName name="OE_YEAR">#REF!</definedName>
    <definedName name="OE_YEARLY">#REF!</definedName>
    <definedName name="OEIDistn_B021">#REF!</definedName>
    <definedName name="OEIDistn_J980">#REF!</definedName>
    <definedName name="OffTakeEndDate">#REF!</definedName>
    <definedName name="OffTakeEndDateQtr">#REF!</definedName>
    <definedName name="old">#REF!</definedName>
    <definedName name="Oldgrades">#REF!</definedName>
    <definedName name="olijanstaff">#REF!</definedName>
    <definedName name="OMBaseDate">#REF!</definedName>
    <definedName name="OMManagementMargin">#REF!</definedName>
    <definedName name="OMMarginAccrInd">#REF!</definedName>
    <definedName name="OMRebateFlag">#REF!</definedName>
    <definedName name="OMSensitivityInd">#REF!</definedName>
    <definedName name="op">#REF!</definedName>
    <definedName name="OpenCashAcctDrawdownDate">#REF!</definedName>
    <definedName name="OpenDITL">#REF!</definedName>
    <definedName name="OpenDSRA">#REF!</definedName>
    <definedName name="OpenDSRALookup">#REF!</definedName>
    <definedName name="OpenEYR">#REF!</definedName>
    <definedName name="OpenEYRInput">#REF!</definedName>
    <definedName name="OpenFITB">#REF!</definedName>
    <definedName name="OpenFrankingCredits">#REF!</definedName>
    <definedName name="OpenMRA">#REF!</definedName>
    <definedName name="OpenPPE">#REF!</definedName>
    <definedName name="Opex">#REF!</definedName>
    <definedName name="opexsagas">#REF!</definedName>
    <definedName name="OpexSensitivityTable">#REF!</definedName>
    <definedName name="OpnEndDate">#REF!</definedName>
    <definedName name="OpnEndDateQtr">#REF!</definedName>
    <definedName name="OpnStartDate">#REF!</definedName>
    <definedName name="OpRevTax_B022">#REF!</definedName>
    <definedName name="OpRevTax_B063">#REF!</definedName>
    <definedName name="Oracle_TB">#REF!</definedName>
    <definedName name="OricaCT">#REF!</definedName>
    <definedName name="OricaTT">#REF!</definedName>
    <definedName name="OsakaGasShare">#REF!</definedName>
    <definedName name="OT">#REF!</definedName>
    <definedName name="OTDAMDStartDate">#REF!</definedName>
    <definedName name="OTDAMDStartDateQtr">#REF!</definedName>
    <definedName name="other_acc">#REF!</definedName>
    <definedName name="OtherFixedAA_tbl">#REF!</definedName>
    <definedName name="OtherSecRevDSCRTable">#REF!</definedName>
    <definedName name="OtherVarAA_tbl">#REF!</definedName>
    <definedName name="othretsheet">#REF!</definedName>
    <definedName name="OUTPUT_FILE">#REF!</definedName>
    <definedName name="OwnersRepresentative">#REF!</definedName>
    <definedName name="OwnersRepresentativeDate">#REF!</definedName>
    <definedName name="p">#REF!</definedName>
    <definedName name="P_0">#REF!</definedName>
    <definedName name="P_HY">#REF!</definedName>
    <definedName name="P_L">#REF!</definedName>
    <definedName name="PacificOperations">#REF!</definedName>
    <definedName name="PacificOperations_cost">#REF!</definedName>
    <definedName name="pafsumm">#REF!</definedName>
    <definedName name="PAGE1">#REF!</definedName>
    <definedName name="Pal_Workbook_GUID" hidden="1">"5TX8I56CQ9EWKM3BWNVK968H"</definedName>
    <definedName name="PALL">#REF!</definedName>
    <definedName name="PARTAUSTDIV">#REF!</definedName>
    <definedName name="Passthrough_actual_by_month">#REF!</definedName>
    <definedName name="Passthrough_Actual_YTD">#REF!</definedName>
    <definedName name="Passthrough_budget_by_month">#REF!</definedName>
    <definedName name="Passthrough_budget_YTD">#REF!</definedName>
    <definedName name="Passthrough_lastyear_by_month">#REF!</definedName>
    <definedName name="Passthrough_lastyear_YTD">#REF!</definedName>
    <definedName name="PBT">#REF!</definedName>
    <definedName name="PBT_B021">#REF!</definedName>
    <definedName name="PBT_B038">#REF!</definedName>
    <definedName name="PBT_B053">#REF!</definedName>
    <definedName name="PBT_plusPERM">#REF!</definedName>
    <definedName name="PCtn">#REF!</definedName>
    <definedName name="PeakDayCopy">#REF!</definedName>
    <definedName name="PeakDays">#REF!</definedName>
    <definedName name="people">#REF!</definedName>
    <definedName name="PER">#REF!</definedName>
    <definedName name="Per_1_End_Date">#REF!</definedName>
    <definedName name="Per_1_End_Mth">#REF!</definedName>
    <definedName name="Per_1_Title">#REF!</definedName>
    <definedName name="PERIOD">#REF!</definedName>
    <definedName name="Period_Name">#REF!</definedName>
    <definedName name="PERIOD_NO">#REF!</definedName>
    <definedName name="PeriodNumberColumn">OFFSET(PeriodNumberHeading,0,0,_pdNoOfPayments+3,1)</definedName>
    <definedName name="PeriodNumberHeading">#REF!</definedName>
    <definedName name="PeriodNumbers">OFFSET(PeriodNumberHeading,2,0,_pdNoOfPayments+1,1)</definedName>
    <definedName name="PERIODSETNAME1">#REF!</definedName>
    <definedName name="PeriodsInYear">#REF!</definedName>
    <definedName name="Phone_No.">#REF!</definedName>
    <definedName name="Physical_Location_Listing">#REF!</definedName>
    <definedName name="PL">#REF!</definedName>
    <definedName name="PL_RepItems">#REF!</definedName>
    <definedName name="PM">#REF!</definedName>
    <definedName name="PMA_WA">#REF!</definedName>
    <definedName name="PN">#REF!</definedName>
    <definedName name="PNS">#REF!</definedName>
    <definedName name="Pnumbers">#REF!</definedName>
    <definedName name="PopCache_FA_MASS_ADDITIONS_AMORTIZE_NBV_FLAG" hidden="1">#REF!</definedName>
    <definedName name="PopCache_FA_MASS_ADDITIONS_ASSET_TYPE" hidden="1">#REF!</definedName>
    <definedName name="PopCache_FA_MASS_ADDITIONS_DEPRECIATE_FLAG" hidden="1">#REF!</definedName>
    <definedName name="PopCache_FA_MASS_ADDITIONS_IN_USE_FLAG" hidden="1">#REF!</definedName>
    <definedName name="PopCache_FA_MASS_ADDITIONS_INVENTORIAL" hidden="1">#REF!</definedName>
    <definedName name="PopCache_FA_MASS_ADDITIONS_NEW_USED" hidden="1">#REF!</definedName>
    <definedName name="PopCache_FA_MASS_ADDITIONS_OWNED_LEASED" hidden="1">#REF!</definedName>
    <definedName name="PopCache_FA_MASS_ADDITIONS_PROPERTY_1245_1250_CODE" hidden="1">#REF!</definedName>
    <definedName name="PopCache_FA_MASS_ADDITIONS_PROPERTY_TYPE_CODE" hidden="1">#REF!</definedName>
    <definedName name="PopCache_FA_MASS_ADDITIONS_SHORT_FISCAL_YEAR_FLAG" hidden="1">#REF!</definedName>
    <definedName name="Port_Douglas">#REF!</definedName>
    <definedName name="Port_Douglas_Cost">#REF!</definedName>
    <definedName name="pos">#REF!</definedName>
    <definedName name="Position_Types">#REF!</definedName>
    <definedName name="post_contract_redn">#REF!</definedName>
    <definedName name="Postcode">#REF!</definedName>
    <definedName name="POSTERRORSTOSUSP1">#REF!</definedName>
    <definedName name="PostOfftakeLeaseReceivableDiff">#REF!</definedName>
    <definedName name="PostOfftakeLeaseReceivableDiscRate">#REF!</definedName>
    <definedName name="PostTaxFiveYrYieldExSHL">#REF!</definedName>
    <definedName name="PosttaxOffTakeIRRexclSHL">#REF!</definedName>
    <definedName name="PostTaxThreeYrYieldExSHL">#REF!</definedName>
    <definedName name="PREACQ">#REF!</definedName>
    <definedName name="prepay">#REF!</definedName>
    <definedName name="press_reduc">#REF!</definedName>
    <definedName name="PreTaxUngearedIRR">#REF!</definedName>
    <definedName name="Prev_catergory">#REF!</definedName>
    <definedName name="previous_vanilla">#REF!</definedName>
    <definedName name="Previously_Claimed">#REF!,#REF!,#REF!,#REF!,#REF!,#REF!</definedName>
    <definedName name="PRICE">#REF!</definedName>
    <definedName name="PRICE_VARIANCE">#REF!</definedName>
    <definedName name="PRICEVAR">#REF!</definedName>
    <definedName name="Pricing">#REF!</definedName>
    <definedName name="Print">#REF!</definedName>
    <definedName name="_xlnm.Print_Area" localSheetId="23">'Amendment record'!$A$2:$G$95</definedName>
    <definedName name="_xlnm.Print_Area" localSheetId="24">'APA Amendment record'!$A$2:$G$22</definedName>
    <definedName name="_xlnm.Print_Area">#REF!</definedName>
    <definedName name="Print_Area1">#REF!</definedName>
    <definedName name="PRINT_CANBERRA">#REF!</definedName>
    <definedName name="PRINT_SYDNEY">#REF!</definedName>
    <definedName name="PRINT1">#REF!</definedName>
    <definedName name="PRINT10">#REF!</definedName>
    <definedName name="PRINT11">#REF!</definedName>
    <definedName name="PRINT12">#REF!</definedName>
    <definedName name="PRINT13">#REF!</definedName>
    <definedName name="PRINT14">#REF!</definedName>
    <definedName name="PRINT15">#REF!</definedName>
    <definedName name="PRINT16">#REF!</definedName>
    <definedName name="PRINT17">#REF!</definedName>
    <definedName name="PRINT18">#REF!</definedName>
    <definedName name="PRINT19">#REF!</definedName>
    <definedName name="PRINT2">#REF!</definedName>
    <definedName name="PRINT20">#REF!</definedName>
    <definedName name="PRINT21">#REF!</definedName>
    <definedName name="PRINT22">#REF!</definedName>
    <definedName name="PRINT3">#REF!</definedName>
    <definedName name="PRINT4">#REF!</definedName>
    <definedName name="PRINT5">#REF!</definedName>
    <definedName name="PRINT6">#REF!</definedName>
    <definedName name="PRINT7">#REF!</definedName>
    <definedName name="PRINT8">#REF!</definedName>
    <definedName name="PRINT9">#REF!</definedName>
    <definedName name="PrintNotes">#REF!</definedName>
    <definedName name="PrintNotesWorkings">#REF!</definedName>
    <definedName name="PrintPL">#REF!</definedName>
    <definedName name="Prior_catergory">#REF!</definedName>
    <definedName name="Prior_period">#REF!</definedName>
    <definedName name="Prior_Year___2000_2001____by_month">#REF!</definedName>
    <definedName name="Prior_Year___2000_2001____Year_to_date">#REF!</definedName>
    <definedName name="PriorYear">#REF!</definedName>
    <definedName name="Pro_Forma">#REF!</definedName>
    <definedName name="Pro_Rata_Dte">#REF!</definedName>
    <definedName name="probability">#REF!</definedName>
    <definedName name="probability_rating">#REF!</definedName>
    <definedName name="prod">#REF!</definedName>
    <definedName name="ProfEquAcc_ANPSPV">#REF!</definedName>
    <definedName name="ProfEquAcc_Eii">#REF!</definedName>
    <definedName name="ProfEquAcc_Eii2">#REF!</definedName>
    <definedName name="Profit">#REF!,#REF!</definedName>
    <definedName name="PROFITMONTH">#REF!</definedName>
    <definedName name="PROFITYTD">#REF!</definedName>
    <definedName name="ProjectDescr">#REF!</definedName>
    <definedName name="ProjectName">#REF!</definedName>
    <definedName name="projects">#REF!</definedName>
    <definedName name="Projects_Tasks_Mapped_to_Activities">#REF!</definedName>
    <definedName name="ProjList">#REF!</definedName>
    <definedName name="PROJTYPE">#REF!</definedName>
    <definedName name="Proposed">#REF!</definedName>
    <definedName name="ProtectionContents">TRUE</definedName>
    <definedName name="PublishDate">#REF!</definedName>
    <definedName name="PublishDateExists">#REF!</definedName>
    <definedName name="q_selAssetsListing">#REF!</definedName>
    <definedName name="q_selLiabilityListing">#REF!</definedName>
    <definedName name="Qld_AMS_City">#REF!</definedName>
    <definedName name="Qld_AMS_Regional">#REF!</definedName>
    <definedName name="QLD_BudgetData">#REF!</definedName>
    <definedName name="QldRepaymentInterestRate">#REF!</definedName>
    <definedName name="qqwed">#REF!</definedName>
    <definedName name="Qtr_1">#REF!</definedName>
    <definedName name="Qtr_2">#REF!</definedName>
    <definedName name="Qtr_3">#REF!</definedName>
    <definedName name="Qtr_4">#REF!</definedName>
    <definedName name="Qtr_Name">#REF!</definedName>
    <definedName name="Qtrly">#REF!</definedName>
    <definedName name="Qtrs_In_Yr">#REF!</definedName>
    <definedName name="Queensland">#REF!</definedName>
    <definedName name="Quote">#REF!</definedName>
    <definedName name="Quote_Expiry">#REF!</definedName>
    <definedName name="r_Measure">#REF!</definedName>
    <definedName name="R_Other_Income">#REF!</definedName>
    <definedName name="r_Version">#REF!</definedName>
    <definedName name="r_Year">#REF!</definedName>
    <definedName name="RAAgentsFee">#REF!</definedName>
    <definedName name="RAB">#REF!</definedName>
    <definedName name="RAB_OpenValDate">#REF!</definedName>
    <definedName name="RAFee">#REF!</definedName>
    <definedName name="Rates">#REF!</definedName>
    <definedName name="RBN">#REF!</definedName>
    <definedName name="rbpdetailed">#REF!</definedName>
    <definedName name="RBPSUMMARY">#REF!</definedName>
    <definedName name="RCWP">#REF!</definedName>
    <definedName name="RECAUST1">#REF!</definedName>
    <definedName name="RECAUST2">#REF!</definedName>
    <definedName name="RECEIPTS99">#REF!</definedName>
    <definedName name="RechargeLF">#REF!</definedName>
    <definedName name="RedcliffeHospital">#REF!</definedName>
    <definedName name="RefiDate1">#REF!</definedName>
    <definedName name="RefinanceFeesBookDepnRate">#REF!</definedName>
    <definedName name="RefiTaxDepn">#REF!</definedName>
    <definedName name="RegDistInt">#REF!</definedName>
    <definedName name="RegDistMba">#REF!</definedName>
    <definedName name="RegearingIntOnlyEnd">#REF!</definedName>
    <definedName name="RegoToDriver">#REF!</definedName>
    <definedName name="rem_dollarperGJ">#REF!</definedName>
    <definedName name="Reporting_Period">#REF!</definedName>
    <definedName name="ReportingDate">#REF!</definedName>
    <definedName name="ResNo_Tbl">#REF!</definedName>
    <definedName name="ResourceList">#REF!</definedName>
    <definedName name="RESPONSIBILITYAPPLICATIONID1">#REF!</definedName>
    <definedName name="RESPONSIBILITYID1">#REF!</definedName>
    <definedName name="RESPONSIBILITYNAME1">#REF!</definedName>
    <definedName name="Retail">#REF!</definedName>
    <definedName name="retrievedata">#REF!</definedName>
    <definedName name="RetTarBud03">#REF!</definedName>
    <definedName name="Rev_Solve">#REF!</definedName>
    <definedName name="Rev_Status">#REF!</definedName>
    <definedName name="RevCat">#REF!</definedName>
    <definedName name="Revenue_End">#REF!</definedName>
    <definedName name="RevHedge_B003">#REF!</definedName>
    <definedName name="RevHedge_B080">#REF!</definedName>
    <definedName name="RevHedge_B081">#REF!</definedName>
    <definedName name="RevHedge_B111">#REF!</definedName>
    <definedName name="RevHedge_J002">#REF!</definedName>
    <definedName name="RevHedge_J074">#REF!</definedName>
    <definedName name="Revision_Status">#REF!</definedName>
    <definedName name="RevSensFlag">#REF!</definedName>
    <definedName name="Rf">#REF!</definedName>
    <definedName name="RFMLytton">#REF!</definedName>
    <definedName name="RFMRBPExp">#REF!</definedName>
    <definedName name="RIBBON_OBJECT_POINTER">1336012000</definedName>
    <definedName name="RID">#REF!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"$AB$327"</definedName>
    <definedName name="RiskSelectedNameCell1" hidden="1">"$AB$321"</definedName>
    <definedName name="RiskSelectedNameCell2" hidden="1">"$P$10"</definedName>
    <definedName name="RiskStandardRecalc" hidden="1">1</definedName>
    <definedName name="RiskSwapState" hidden="1">FALSE</definedName>
    <definedName name="RiskUpdateDisplay" hidden="1">FALSE</definedName>
    <definedName name="RiskUseDifferentSeedForEachSim" hidden="1">FALSE</definedName>
    <definedName name="RiskUseFixedSeed" hidden="1">TRUE</definedName>
    <definedName name="RiskUseMultipleCPUs" hidden="1">TRUE</definedName>
    <definedName name="RL_tbl">#REF!</definedName>
    <definedName name="RLPL">#REF!</definedName>
    <definedName name="RN">#REF!</definedName>
    <definedName name="rnPrint10">#REF!</definedName>
    <definedName name="rnPrint2">#REF!</definedName>
    <definedName name="rnPrint3">#REF!</definedName>
    <definedName name="rnPrint4">#REF!</definedName>
    <definedName name="rnPrint5">#REF!</definedName>
    <definedName name="rnPrint6">#REF!</definedName>
    <definedName name="rnPrint7">#REF!</definedName>
    <definedName name="rnPrint8">#REF!</definedName>
    <definedName name="Rockhampton">#REF!</definedName>
    <definedName name="Rockhampton_Costs">#REF!</definedName>
    <definedName name="RockhamptonPrison">#REF!</definedName>
    <definedName name="RockStep1">#REF!</definedName>
    <definedName name="RockStep2">#REF!</definedName>
    <definedName name="RockStep3">#REF!</definedName>
    <definedName name="RockStep4">#REF!</definedName>
    <definedName name="RockStep5">#REF!</definedName>
    <definedName name="RockStep6">#REF!</definedName>
    <definedName name="ron">#REF!</definedName>
    <definedName name="ROS_NonDed_B038">#REF!</definedName>
    <definedName name="ROS_NonDed_J901">#REF!</definedName>
    <definedName name="ROSConversion">#REF!</definedName>
    <definedName name="ROSConversionIndicator">#REF!</definedName>
    <definedName name="ROSCouponDeductible">#REF!</definedName>
    <definedName name="ROSIndicator">#REF!</definedName>
    <definedName name="Rounding_Switch">#REF!</definedName>
    <definedName name="row">#REF!</definedName>
    <definedName name="ROWSTOUPLOAD1">#REF!</definedName>
    <definedName name="rPipelineAssets">#REF!</definedName>
    <definedName name="rpipelines">#N/A</definedName>
    <definedName name="RPSConversion">#REF!</definedName>
    <definedName name="RPSCouponDeductible">#REF!</definedName>
    <definedName name="rpt_1">#REF!</definedName>
    <definedName name="rpt_2">#REF!</definedName>
    <definedName name="rpt_3">#REF!</definedName>
    <definedName name="Rpt_BudVsAct">#REF!</definedName>
    <definedName name="Rpt_MarginExplain">#REF!</definedName>
    <definedName name="Rpt_MoombaAudit">#REF!</definedName>
    <definedName name="Rpt_QldAudit">#REF!</definedName>
    <definedName name="Rpt_QldBudSumm">#REF!</definedName>
    <definedName name="Rpt_QldSumm">#REF!</definedName>
    <definedName name="Rpt_SEAudit">#REF!</definedName>
    <definedName name="rr">INDEX(INDIRECT(CountryShortCode&amp;"Codes"),MATCH(Item,INDIRECT(CountryShortCode&amp;"Desc"),0))</definedName>
    <definedName name="rreal">#REF!</definedName>
    <definedName name="RREST">#REF!</definedName>
    <definedName name="rsharedassets">#N/A</definedName>
    <definedName name="rvanilla">#REF!</definedName>
    <definedName name="ryesno">#N/A</definedName>
    <definedName name="s_Measure">#REF!</definedName>
    <definedName name="s_Version">#REF!</definedName>
    <definedName name="s_Year">#REF!</definedName>
    <definedName name="SA_AMS_city">#REF!</definedName>
    <definedName name="SA_AMS_Regional">#REF!</definedName>
    <definedName name="SA_BudgetData">#REF!</definedName>
    <definedName name="SAMortgageDuty">#REF!</definedName>
    <definedName name="SAPBEXhrIndnt" hidden="1">"Wide"</definedName>
    <definedName name="SAPsysID" hidden="1">"708C5W7SBKP804JT78WJ0JNKI"</definedName>
    <definedName name="SAPwbID" hidden="1">"ARS"</definedName>
    <definedName name="sch3a">#REF!</definedName>
    <definedName name="SCHED_G">#REF!</definedName>
    <definedName name="SCHEDULE_A__RECONCILIATION_BETWEEN_STATUTORY_AND_REGULATORY_ACCOUNTS_REGULATORY_STATEMENT_OF_FINANCIAL_RETURNS">#REF!</definedName>
    <definedName name="SCHEDULE_B__RECONCILIATION_BETWEEN_STATUTORY_AND_REGULATORY_ACCOUNTS__REGULATORY_STATEMENT_OF_FINANCIAL_POSITION">#REF!</definedName>
    <definedName name="SCHEDULE_C__RECONCILIATION_BETWEEN_STATUTORY_ACCOUNTS_AND_REGULATORY_ACCOUNTS__REGULATORY_STATEMENT_OF_CASH_FLOWS">#REF!</definedName>
    <definedName name="SCHEDULE_E__NON_CAPITAL_COSTS">#REF!</definedName>
    <definedName name="SCHEDULE_G__DISPOSALS__BOOK_VALUE_OF_ASSETS_DISPOSED">#REF!</definedName>
    <definedName name="SCHEDULE_OF_OTHER_RECONCILIATION_ITEMS">#REF!</definedName>
    <definedName name="Scorecard_Rating">#REF!</definedName>
    <definedName name="SDT">#REF!</definedName>
    <definedName name="SE_Retail_Vol">#REF!</definedName>
    <definedName name="SE_Wholesale_Vol">#REF!</definedName>
    <definedName name="SeaGasCapexSens">#REF!</definedName>
    <definedName name="SeaGasContractEnd">#REF!</definedName>
    <definedName name="SeaGasEndOps">#REF!</definedName>
    <definedName name="SeaGasOMMargin">#REF!</definedName>
    <definedName name="SeaGasOpexEsc">#REF!</definedName>
    <definedName name="SeaGasOpexEscBaseDate">#REF!</definedName>
    <definedName name="SeaGasOpsFlag">#REF!</definedName>
    <definedName name="SeaGasOpsStart">#REF!</definedName>
    <definedName name="SeaGasRevEsc">#REF!</definedName>
    <definedName name="SeaGasRevEscBaseDate">#REF!</definedName>
    <definedName name="SeaGasRevPostContract">#REF!</definedName>
    <definedName name="SeaGasRevPostContractEndDate">#REF!</definedName>
    <definedName name="SEast">#REF!</definedName>
    <definedName name="SEast1">#REF!</definedName>
    <definedName name="Secs_In_Min">#REF!</definedName>
    <definedName name="SEGLIST">#REF!</definedName>
    <definedName name="SEGMENTSUM">#REF!</definedName>
    <definedName name="Semi_Ann">#REF!</definedName>
    <definedName name="Sep">#REF!</definedName>
    <definedName name="SEP08SPEND">#REF!</definedName>
    <definedName name="SEP09SPEND">#REF!</definedName>
    <definedName name="Series">#REF!</definedName>
    <definedName name="SETOFBOOKSID1">#REF!</definedName>
    <definedName name="SETOFBOOKSNAME1">#REF!</definedName>
    <definedName name="SGRSUYTYIUYOYO">#REF!</definedName>
    <definedName name="SGTable">#REF!</definedName>
    <definedName name="Sheet_Index">#REF!</definedName>
    <definedName name="Shell">#REF!</definedName>
    <definedName name="Shell_1">#REF!</definedName>
    <definedName name="Shell_2">#REF!</definedName>
    <definedName name="SideArrow">#REF!</definedName>
    <definedName name="Site_Address">#REF!</definedName>
    <definedName name="SMECustNo">#REF!</definedName>
    <definedName name="SN">#REF!</definedName>
    <definedName name="SolveFormulas">#REF!</definedName>
    <definedName name="Source">#REF!</definedName>
    <definedName name="sp">#REF!</definedName>
    <definedName name="Spec">#REF!</definedName>
    <definedName name="Spec_WACC">#REF!</definedName>
    <definedName name="SPECIFIC">#REF!</definedName>
    <definedName name="SPENDFEB09">#REF!</definedName>
    <definedName name="SpotUSD">#REF!</definedName>
    <definedName name="STAFFAUG08">#REF!</definedName>
    <definedName name="stafffeb10">#REF!</definedName>
    <definedName name="StampDutyFee">#REF!</definedName>
    <definedName name="StampDutyFeeDiff">#REF!</definedName>
    <definedName name="StampDutyFeePaste">#REF!</definedName>
    <definedName name="Start_date">#REF!</definedName>
    <definedName name="startdate">#REF!</definedName>
    <definedName name="STARTJOURNALIMPORT1">#REF!</definedName>
    <definedName name="StartPeriodName1">#REF!</definedName>
    <definedName name="STATEMENT_1__REGULATORY_STATEMENT_OF_FINANCIAL_RETURNS">#REF!</definedName>
    <definedName name="STATEMENT_2__REGULATORY_STATEMENT_OF_FINANCIAL_POSITION">#REF!</definedName>
    <definedName name="STATEMENT_3__REGULATORY_STATEMENT_OF_CASH_FLOWS">#REF!</definedName>
    <definedName name="StateRate">#REF!</definedName>
    <definedName name="status_ranking">#REF!</definedName>
    <definedName name="status_words">#REF!</definedName>
    <definedName name="step1_dollar">#REF!</definedName>
    <definedName name="step1_dollarperGJ">#REF!</definedName>
    <definedName name="step2_dollar">#REF!</definedName>
    <definedName name="step2_dollarperGJ">#REF!</definedName>
    <definedName name="step2_GJ">#REF!</definedName>
    <definedName name="step3_dollar">#REF!</definedName>
    <definedName name="step3_dollarperGJ">#REF!</definedName>
    <definedName name="step3_GJ">#REF!</definedName>
    <definedName name="step4_dollar">#REF!</definedName>
    <definedName name="step4_dollarperGJ">#REF!</definedName>
    <definedName name="step4_GJ">#REF!</definedName>
    <definedName name="step5_dollar">#REF!</definedName>
    <definedName name="step5_dollarperGJ">#REF!</definedName>
    <definedName name="step5_GJ">#REF!</definedName>
    <definedName name="step6_dollar">#REF!</definedName>
    <definedName name="step6_dollarperGJ">#REF!</definedName>
    <definedName name="step6_GJ">#REF!</definedName>
    <definedName name="step7_dollar">#REF!</definedName>
    <definedName name="step7_dollarperGJ">#REF!</definedName>
    <definedName name="step7_GJ">#REF!</definedName>
    <definedName name="step8_dollar">#REF!</definedName>
    <definedName name="step8_dollarperGJ">#REF!</definedName>
    <definedName name="step8_GJ">#REF!</definedName>
    <definedName name="STI_Rounding_Factor">#REF!</definedName>
    <definedName name="stop">#REF!</definedName>
    <definedName name="STP">#REF!</definedName>
    <definedName name="StructuralMargin">#REF!</definedName>
    <definedName name="Sub_Ledger_Range">#REF!</definedName>
    <definedName name="SubDebMarginTable">#REF!</definedName>
    <definedName name="SubDebtAmortPeriod">#REF!</definedName>
    <definedName name="SubDebtAmortPeriodEndDate">#REF!</definedName>
    <definedName name="SubDebtAmortPeriodStartDate">#REF!</definedName>
    <definedName name="SubDebtDeductible">#REF!</definedName>
    <definedName name="SubDebtMargin">#REF!</definedName>
    <definedName name="SubDebtYrstoAmort">#REF!</definedName>
    <definedName name="sum">#REF!</definedName>
    <definedName name="summaryconsolidation">#REF!</definedName>
    <definedName name="Sunshine">#REF!</definedName>
    <definedName name="Sunshine_Cost">#REF!</definedName>
    <definedName name="Supply_Origin">#REF!</definedName>
    <definedName name="System_Peak">#REF!</definedName>
    <definedName name="Table_QldAGLBill">#REF!</definedName>
    <definedName name="Table_QldOtherCharges">#REF!</definedName>
    <definedName name="Table_QldPGEBill">#REF!</definedName>
    <definedName name="Table_QldRechargeSumm">#REF!</definedName>
    <definedName name="Table_QldSales">#REF!</definedName>
    <definedName name="Table_QldVarSumm">#REF!</definedName>
    <definedName name="Table_QldWellheadInvoices">#REF!</definedName>
    <definedName name="Target_MDQ">#REF!</definedName>
    <definedName name="TargetDSCRTable">#REF!</definedName>
    <definedName name="TARIFF">#REF!</definedName>
    <definedName name="TariffCR">#REF!</definedName>
    <definedName name="TariffTH">#REF!</definedName>
    <definedName name="TARIFFTRANSPORT">#REF!</definedName>
    <definedName name="Task">#REF!</definedName>
    <definedName name="TaskList">#REF!</definedName>
    <definedName name="Tax_Expense">#REF!</definedName>
    <definedName name="Tax_Life">#REF!</definedName>
    <definedName name="Tax_Rate">#REF!</definedName>
    <definedName name="TAXATION">#REF!</definedName>
    <definedName name="TB">#REF!</definedName>
    <definedName name="TB_TotalTaxExp">#REF!</definedName>
    <definedName name="TCC">#REF!</definedName>
    <definedName name="Td">#REF!</definedName>
    <definedName name="TDate">#REF!</definedName>
    <definedName name="TelferBCapacity">#REF!</definedName>
    <definedName name="TelferBFlowBasedTariff">#REF!</definedName>
    <definedName name="TelferBookBase">#REF!</definedName>
    <definedName name="TelferBookDepnRate">#REF!</definedName>
    <definedName name="TelferBOverrunChargesQrtly">#REF!</definedName>
    <definedName name="TelferCapacityCharge">#REF!</definedName>
    <definedName name="TelferCapexSens">#REF!</definedName>
    <definedName name="TelferCapexYearly">#REF!</definedName>
    <definedName name="telferdefaultoption">#REF!</definedName>
    <definedName name="TelferEndOps">#REF!</definedName>
    <definedName name="TelferNewcrestProfitShareQrtly">#REF!</definedName>
    <definedName name="TelferOMMargin">#REF!</definedName>
    <definedName name="TelferOMOtherQtrly">#REF!</definedName>
    <definedName name="TelferOMQtrly">#REF!</definedName>
    <definedName name="TelferOpexContingency">#REF!</definedName>
    <definedName name="TelferOpexSens">#REF!</definedName>
    <definedName name="TelferOpsFlag">#REF!</definedName>
    <definedName name="TelferOpsStart">#REF!</definedName>
    <definedName name="TelferOption">#REF!</definedName>
    <definedName name="TelferOptionChooser">#REF!</definedName>
    <definedName name="TelferOptionExerciseDate">#REF!</definedName>
    <definedName name="TelferOptionType">#REF!</definedName>
    <definedName name="TelferRevSens">#REF!</definedName>
    <definedName name="TelferTaxBase">#REF!</definedName>
    <definedName name="TelferTaxDepnRate">#REF!</definedName>
    <definedName name="Template.WIRE">"DBACCESS"</definedName>
    <definedName name="TemplateName">#REF!</definedName>
    <definedName name="TEMPLATENUMBER1">#REF!</definedName>
    <definedName name="TEMPLATES">#REF!</definedName>
    <definedName name="TEMPLATESTYLE1">#REF!</definedName>
    <definedName name="TEMPLATETYPE1">#REF!</definedName>
    <definedName name="Ten">#REF!</definedName>
    <definedName name="TEP">#REF!</definedName>
    <definedName name="TEST0">#REF!</definedName>
    <definedName name="TEST1">#REF!</definedName>
    <definedName name="TESTHKEY">#REF!</definedName>
    <definedName name="TESTKEYS">#REF!</definedName>
    <definedName name="TESTVKEY">#REF!</definedName>
    <definedName name="TFR_2010">#REF!</definedName>
    <definedName name="TFR_2011">#REF!</definedName>
    <definedName name="TFR_Rounding_Factor">#REF!</definedName>
    <definedName name="thiessrates10">#REF!</definedName>
    <definedName name="ThinCapInd">#REF!</definedName>
    <definedName name="This_Claim">#REF!,#REF!,#REF!,#REF!,#REF!,#REF!</definedName>
    <definedName name="Thousand">#REF!</definedName>
    <definedName name="Thousands">#REF!</definedName>
    <definedName name="TI_B001">#REF!</definedName>
    <definedName name="TI_B002">#REF!</definedName>
    <definedName name="TI_B003">#REF!</definedName>
    <definedName name="TI_B004">#REF!</definedName>
    <definedName name="TI_B005">#REF!</definedName>
    <definedName name="TI_B006">#REF!</definedName>
    <definedName name="TI_B007">#REF!</definedName>
    <definedName name="TI_B008">#REF!</definedName>
    <definedName name="TI_B009">#REF!</definedName>
    <definedName name="TI_B010">#REF!</definedName>
    <definedName name="TI_B011">#REF!</definedName>
    <definedName name="TI_B012">#REF!</definedName>
    <definedName name="TI_B013">#REF!</definedName>
    <definedName name="TI_B014">#REF!</definedName>
    <definedName name="TI_B015">#REF!</definedName>
    <definedName name="TI_B016">#REF!</definedName>
    <definedName name="TI_B017">#REF!</definedName>
    <definedName name="TI_B018">#REF!</definedName>
    <definedName name="TI_B019">#REF!</definedName>
    <definedName name="TI_B020">#REF!</definedName>
    <definedName name="TI_B021">#REF!</definedName>
    <definedName name="TI_B022">#REF!</definedName>
    <definedName name="TI_B023">#REF!</definedName>
    <definedName name="TI_B024">#REF!</definedName>
    <definedName name="TI_B025">#REF!</definedName>
    <definedName name="TI_B026">#REF!</definedName>
    <definedName name="TI_B027">#REF!</definedName>
    <definedName name="TI_B028">#REF!</definedName>
    <definedName name="TI_B031">#REF!</definedName>
    <definedName name="TI_B032">#REF!</definedName>
    <definedName name="TI_B033">#REF!</definedName>
    <definedName name="TI_B034">#REF!</definedName>
    <definedName name="TI_B035">#REF!</definedName>
    <definedName name="TI_B036">#REF!</definedName>
    <definedName name="TI_B038">#REF!</definedName>
    <definedName name="TI_B044">#REF!</definedName>
    <definedName name="TI_B045">#REF!</definedName>
    <definedName name="TI_B046">#REF!</definedName>
    <definedName name="TI_B047">#REF!</definedName>
    <definedName name="TI_B048">#REF!</definedName>
    <definedName name="TI_B050">#REF!</definedName>
    <definedName name="TI_B051">#REF!</definedName>
    <definedName name="TI_B052">#REF!</definedName>
    <definedName name="tier1">#REF!</definedName>
    <definedName name="tier2">#REF!</definedName>
    <definedName name="TiptonOpexContingency">#REF!</definedName>
    <definedName name="TiptonOpexSens">#REF!</definedName>
    <definedName name="TiptonWestAdminFee">#REF!</definedName>
    <definedName name="TiptonWestBookBase">#REF!</definedName>
    <definedName name="TiptonWestEndOps">#REF!</definedName>
    <definedName name="TiptonWestOMMargin">#REF!</definedName>
    <definedName name="TiptonWestOpsFlag">#REF!</definedName>
    <definedName name="TiptonWestOpsStart">#REF!</definedName>
    <definedName name="TiptonWestOptionAmount">#REF!</definedName>
    <definedName name="TiptonWestOptionExerciseDate">#REF!</definedName>
    <definedName name="TiptonWestOptionIndicator">#REF!</definedName>
    <definedName name="TiptonWestRealInsurance">#REF!</definedName>
    <definedName name="TiptonWestRealOpex">#REF!</definedName>
    <definedName name="TiptonWestRealRev">#REF!</definedName>
    <definedName name="TiptonWestRevSens">#REF!</definedName>
    <definedName name="TiptonWestTaxBase">#REF!</definedName>
    <definedName name="TIS">#REF!</definedName>
    <definedName name="TITLE">#REF!</definedName>
    <definedName name="TOP">#REF!</definedName>
    <definedName name="TOS_Cl_Bal">#REF!</definedName>
    <definedName name="TOS_IRR">#REF!</definedName>
    <definedName name="Tot199AA">#REF!</definedName>
    <definedName name="Tot199CR">#REF!</definedName>
    <definedName name="Tot220CR">#REF!</definedName>
    <definedName name="Tot221Cr">#REF!</definedName>
    <definedName name="Tot245AA">#REF!</definedName>
    <definedName name="tot253CR">#REF!</definedName>
    <definedName name="Tot255AA">#REF!</definedName>
    <definedName name="Tot257AA">#REF!</definedName>
    <definedName name="Tot257CR">#REF!</definedName>
    <definedName name="Tot259AA">#REF!</definedName>
    <definedName name="Tot259PPS">#REF!</definedName>
    <definedName name="Tot261AA">#REF!</definedName>
    <definedName name="Tot261CR">#REF!</definedName>
    <definedName name="Tot262AA">#REF!</definedName>
    <definedName name="Tot262CR">#REF!</definedName>
    <definedName name="Tot263AA">#REF!</definedName>
    <definedName name="Tot263CR">#REF!</definedName>
    <definedName name="Tot266AA">#REF!</definedName>
    <definedName name="Totals">#REF!</definedName>
    <definedName name="TotalTrancheDebt">#REF!</definedName>
    <definedName name="TotalTxnCostsDepn">#REF!</definedName>
    <definedName name="TotCR044">#REF!</definedName>
    <definedName name="TotSA013">#REF!</definedName>
    <definedName name="TotSA031">#REF!</definedName>
    <definedName name="TotSA033">#REF!</definedName>
    <definedName name="TotSA034">#REF!</definedName>
    <definedName name="TotSA035">#REF!</definedName>
    <definedName name="TotSA036">#REF!</definedName>
    <definedName name="TotSA040">#REF!</definedName>
    <definedName name="TotSA041">#REF!</definedName>
    <definedName name="TotSA044">#REF!</definedName>
    <definedName name="TotSA046">#REF!</definedName>
    <definedName name="TOTW05CG">#REF!</definedName>
    <definedName name="TOTW05CLCFWD">#REF!</definedName>
    <definedName name="TOTW05CLR">#REF!</definedName>
    <definedName name="TOTW05CLT">#REF!</definedName>
    <definedName name="TOTW05NCG">#REF!</definedName>
    <definedName name="TOTW11">#REF!</definedName>
    <definedName name="TOTW19DEFA">#REF!</definedName>
    <definedName name="TOTW19DEFD">#REF!</definedName>
    <definedName name="TOTW19PROV">#REF!</definedName>
    <definedName name="TOTW19RES">#REF!</definedName>
    <definedName name="TOTW36">#REF!</definedName>
    <definedName name="TOTW42A">#REF!</definedName>
    <definedName name="TOTW42B">#REF!</definedName>
    <definedName name="TOTW42REBATE">#REF!</definedName>
    <definedName name="TOTW52RECOUPED">#REF!</definedName>
    <definedName name="TOTW53IN">#REF!</definedName>
    <definedName name="TOTW53OUT">#REF!</definedName>
    <definedName name="TOTW54IN">#REF!</definedName>
    <definedName name="TOTW54OUT">#REF!</definedName>
    <definedName name="Townsville">#REF!</definedName>
    <definedName name="Townsville_Cost">#REF!</definedName>
    <definedName name="TPWAssets">#REF!</definedName>
    <definedName name="TradeCreditors">#REF!</definedName>
    <definedName name="TradeDebtors">#REF!</definedName>
    <definedName name="Tradingname">Cover!$C$15</definedName>
    <definedName name="TRAIN">#REF!</definedName>
    <definedName name="TrancheAAmount">#REF!</definedName>
    <definedName name="TrancheAEstabPayment">#REF!</definedName>
    <definedName name="TrancheBAmount">#REF!</definedName>
    <definedName name="TrancheBEstabPayment">#REF!</definedName>
    <definedName name="TrancheCEstabPayment">#REF!</definedName>
    <definedName name="TrancheCPostTOCapexInd">#REF!</definedName>
    <definedName name="TrancheDEstabPayment">#REF!</definedName>
    <definedName name="TrancheEEstabPayment">#REF!</definedName>
    <definedName name="Transm_Pricing_Zone">#REF!</definedName>
    <definedName name="TRANSPORT99">#REF!</definedName>
    <definedName name="trunk_chrge">#REF!</definedName>
    <definedName name="TT">#REF!</definedName>
    <definedName name="TUOS">#REF!</definedName>
    <definedName name="TUOS_FC">#REF!</definedName>
    <definedName name="TUOS_Var">#REF!</definedName>
    <definedName name="TUOS_VC">#REF!</definedName>
    <definedName name="TV_EBITDA_multiple">#REF!</definedName>
    <definedName name="TV_switch">#REF!</definedName>
    <definedName name="TxnCostsTaxDepn">#REF!</definedName>
    <definedName name="type">#REF!</definedName>
    <definedName name="TYPES">#REF!</definedName>
    <definedName name="TYPESP5">#REF!</definedName>
    <definedName name="UAGDATA">#REF!</definedName>
    <definedName name="UCHOICES">#REF!</definedName>
    <definedName name="UKTable">#REF!</definedName>
    <definedName name="UnEarRev_B027">#REF!</definedName>
    <definedName name="UnEarRev_B028">#REF!</definedName>
    <definedName name="UNLNK">#REF!</definedName>
    <definedName name="UnRegCR">#REF!</definedName>
    <definedName name="UnRegMinChg">#REF!</definedName>
    <definedName name="UnRegTH">#REF!</definedName>
    <definedName name="UnSecRevDSCRTable">#REF!</definedName>
    <definedName name="UOS_1">#REF!</definedName>
    <definedName name="UOS_2">#REF!</definedName>
    <definedName name="UpArrow">#REF!</definedName>
    <definedName name="Upstream">#REF!</definedName>
    <definedName name="USA">#REF!</definedName>
    <definedName name="USATable">#REF!</definedName>
    <definedName name="USDEOMSPOT">#REF!</definedName>
    <definedName name="uselist">INDEX(valdata,1,MATCH(#REF!,#REF!,0)):INDEX(valdata,counter,MATCH(#REF!,#REF!,0))</definedName>
    <definedName name="uselist2">INDEX(valdata2,1,MATCH(#REF!,#REF!,0)):INDEX(valdata2,counter2,MATCH(#REF!,#REF!,0))</definedName>
    <definedName name="uselist3">INDEX(valdata3,1,MATCH(#REF!,#REF!,0)):INDEX(valdata3,counter3,MATCH(#REF!,#REF!,0))</definedName>
    <definedName name="uselist4">INDEX(valdata4,1,MATCH(#REF!,#REF!,0)):INDEX(valdata4,counter4,MATCH(#REF!,#REF!,0))</definedName>
    <definedName name="valdata">#REF!:INDEX(#REF!,100,COUNTA(#REF!))</definedName>
    <definedName name="valdata2">#REF!:INDEX(#REF!,100,COUNTA(#REF!))</definedName>
    <definedName name="valdata3">#REF!:INDEX(#REF!,100,COUNTA(#REF!))</definedName>
    <definedName name="valdata4">#REF!:INDEX(#REF!,100,COUNTA(#REF!))</definedName>
    <definedName name="Validations">#REF!</definedName>
    <definedName name="ValleyBeef">#REF!</definedName>
    <definedName name="valn_date">#REF!</definedName>
    <definedName name="vanilla">#REF!</definedName>
    <definedName name="vanilla1">#REF!</definedName>
    <definedName name="vanilla10">#REF!</definedName>
    <definedName name="vanilla2">#REF!</definedName>
    <definedName name="vanilla3">#REF!</definedName>
    <definedName name="vanilla4">#REF!</definedName>
    <definedName name="vanilla5">#REF!</definedName>
    <definedName name="vanilla6">#REF!</definedName>
    <definedName name="vanilla7">#REF!</definedName>
    <definedName name="vanilla8">#REF!</definedName>
    <definedName name="vanilla9">#REF!</definedName>
    <definedName name="VarAA_tbl">#REF!</definedName>
    <definedName name="vAutoFilter">#REF!</definedName>
    <definedName name="vAutoFilterFLAG">#REF!</definedName>
    <definedName name="vCube" hidden="1">#REF!</definedName>
    <definedName name="Version.WIRE">1</definedName>
    <definedName name="vFormulas" hidden="1">#REF!</definedName>
    <definedName name="vGetRange" hidden="1">#REF!</definedName>
    <definedName name="VIC_BudgetData">#REF!</definedName>
    <definedName name="Vic_CY">OFFSET(#REF!,0,#REF!,,24)</definedName>
    <definedName name="Vic_mat">OFFSET(#REF!,0,#REF!,,36)</definedName>
    <definedName name="Vic_PY">OFFSET(#REF!,0,#REF!,,36)</definedName>
    <definedName name="Vicgas_April">#REF!</definedName>
    <definedName name="Vicgas_August">#REF!</definedName>
    <definedName name="Vicgas_December">#REF!</definedName>
    <definedName name="Vicgas_February">#REF!</definedName>
    <definedName name="Vicgas_January">#REF!</definedName>
    <definedName name="Vicgas_July">#REF!</definedName>
    <definedName name="Vicgas_June">#REF!</definedName>
    <definedName name="Vicgas_March">#REF!</definedName>
    <definedName name="Vicgas_May">#REF!</definedName>
    <definedName name="Vicgas_November">#REF!</definedName>
    <definedName name="Vicgas_October">#REF!</definedName>
    <definedName name="Vicgas_September">#REF!</definedName>
    <definedName name="Visy">#REF!</definedName>
    <definedName name="Vol">#REF!</definedName>
    <definedName name="volume">#REF!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VTyp">#REF!</definedName>
    <definedName name="W53_Company_Name">#REF!</definedName>
    <definedName name="W5ADDCOST">#REF!</definedName>
    <definedName name="W5COST">#REF!</definedName>
    <definedName name="W5DISPCOST">#REF!</definedName>
    <definedName name="W5INDEX">#REF!</definedName>
    <definedName name="W5LOSS">#REF!</definedName>
    <definedName name="W5NEWCOST">#REF!</definedName>
    <definedName name="W5NOGAIN">#REF!</definedName>
    <definedName name="W5PROCEED">#REF!</definedName>
    <definedName name="W5PROFIT">#REF!</definedName>
    <definedName name="WACC">#REF!</definedName>
    <definedName name="WAPLInvoice">#REF!</definedName>
    <definedName name="Warwick">#REF!</definedName>
    <definedName name="Warwick_Cost">#REF!</definedName>
    <definedName name="WB_BudgetData">#REF!</definedName>
    <definedName name="WBSList">#REF!</definedName>
    <definedName name="wc">#REF!</definedName>
    <definedName name="wcbal">#REF!</definedName>
    <definedName name="WCCommitmentFeePerc">#REF!</definedName>
    <definedName name="wcdebtors">#REF!</definedName>
    <definedName name="WCDrawdownDate">#REF!</definedName>
    <definedName name="WCEndDate">#REF!</definedName>
    <definedName name="WCEstablishmentFee">#REF!</definedName>
    <definedName name="WCFacilityLimit">#REF!</definedName>
    <definedName name="WCMargin">#REF!</definedName>
    <definedName name="wcother">#REF!</definedName>
    <definedName name="wcsumm">#REF!</definedName>
    <definedName name="Weather_Grid">#REF!</definedName>
    <definedName name="Weighted_Price">#REF!</definedName>
    <definedName name="WELCOME_TO_PAGE">#REF!</definedName>
    <definedName name="WH_Rates">#REF!</definedName>
    <definedName name="Wholesale_Trade">#REF!</definedName>
    <definedName name="Whprice">#REF!</definedName>
    <definedName name="WickhamCapexBookDepnRate">#REF!</definedName>
    <definedName name="WickhamCapexFacAmtExclInt">#REF!</definedName>
    <definedName name="WickhamCapexSens">#REF!</definedName>
    <definedName name="WickhamContractEndDate">#REF!</definedName>
    <definedName name="WickhamOpexContingency">#REF!</definedName>
    <definedName name="WickhamOpexSens">#REF!</definedName>
    <definedName name="WickhamOpsFlag">#REF!</definedName>
    <definedName name="WickhamPointOMMargin">#REF!</definedName>
    <definedName name="WickhamRealYrlyRevenue">#REF!</definedName>
    <definedName name="WickhamRevPostContract">#REF!</definedName>
    <definedName name="WickhamRevPostContractEndDate">#REF!</definedName>
    <definedName name="WickhamRevSens">#REF!</definedName>
    <definedName name="WickhamStartOps">#REF!</definedName>
    <definedName name="Wide50_100">#REF!</definedName>
    <definedName name="WithholdingDistributions">#REF!</definedName>
    <definedName name="WithholdingRPSInt">#REF!</definedName>
    <definedName name="WithholdingRPSPrincipal">#REF!</definedName>
    <definedName name="WithholdingTaxChooser">#REF!</definedName>
    <definedName name="Wks_In_Yr">#REF!</definedName>
    <definedName name="WPCInvoice">#REF!</definedName>
    <definedName name="WrapFeeBondDiff">#REF!</definedName>
    <definedName name="WrapFeeFinClose">#REF!</definedName>
    <definedName name="WrappingFeeCFEndDate">#REF!</definedName>
    <definedName name="WrappingFeeDiscRate">#REF!</definedName>
    <definedName name="WrappingFeePerc">#REF!</definedName>
    <definedName name="WrappingFeePeriod">#REF!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wtsheet">#REF!</definedName>
    <definedName name="x">#REF!</definedName>
    <definedName name="x_1">#REF!</definedName>
    <definedName name="X_2">#REF!</definedName>
    <definedName name="X_3">#REF!</definedName>
    <definedName name="X_4">#REF!</definedName>
    <definedName name="XAXIS">OFFSET(#REF!,,COUNTIF(#REF!,"&gt;0")-36,,36)</definedName>
    <definedName name="XAXISV">OFFSET(#REF!,,COUNT(#REF!)-36,,36)</definedName>
    <definedName name="xx">#REF!</definedName>
    <definedName name="xxAnnl_CorpTax_Rate">#REF!</definedName>
    <definedName name="xxINDANNUAL">#REF!</definedName>
    <definedName name="xxINITEQUITYINJ">#REF!</definedName>
    <definedName name="xxx">#REF!</definedName>
    <definedName name="XXXXXXXXXXXXXXXXXXXXX">#REF!</definedName>
    <definedName name="xxYearNo">#REF!</definedName>
    <definedName name="y">#REF!</definedName>
    <definedName name="Y_N">#REF!</definedName>
    <definedName name="YEAR">#REF!</definedName>
    <definedName name="Yearending">Cover!$C$23</definedName>
    <definedName name="YearEndMonth">#REF!</definedName>
    <definedName name="years">#REF!</definedName>
    <definedName name="Yearstart">Cover!$C$21</definedName>
    <definedName name="Yes">#REF!</definedName>
    <definedName name="YesNo">#REF!</definedName>
    <definedName name="Yr_Name">#REF!</definedName>
    <definedName name="Yrs_In_Yr">#REF!</definedName>
    <definedName name="YTD_Months">#REF!</definedName>
    <definedName name="ytdact98">#REF!</definedName>
    <definedName name="YTDACT99">#REF!</definedName>
    <definedName name="YTDACTTJ">#REF!</definedName>
    <definedName name="YTDBUD99">#REF!</definedName>
    <definedName name="YTDLIFE">#REF!</definedName>
    <definedName name="YTDLIFEE">#REF!</definedName>
    <definedName name="YTDVAR99">#REF!</definedName>
    <definedName name="yy">#REF!</definedName>
    <definedName name="z">OFFSET(ADSWAPCount,0,1+ItemsCols,1,ADSWAPCount)</definedName>
    <definedName name="Zeitwert">#REF!</definedName>
    <definedName name="ZW">#REF!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 i="47" l="1"/>
  <c r="F16" i="47" l="1"/>
  <c r="H16" i="47"/>
  <c r="F31" i="47"/>
  <c r="F23" i="47"/>
  <c r="G31" i="47"/>
  <c r="G23" i="47"/>
  <c r="H31" i="47"/>
  <c r="H23" i="47"/>
  <c r="H24" i="47"/>
  <c r="G32" i="47"/>
  <c r="G24" i="47"/>
  <c r="H32" i="47" l="1"/>
  <c r="F24" i="47"/>
  <c r="G33" i="47" s="1"/>
  <c r="H33" i="47" s="1"/>
  <c r="I33" i="47" s="1"/>
  <c r="F32" i="47"/>
  <c r="F63" i="34" l="1"/>
  <c r="K63" i="34" l="1"/>
  <c r="N63" i="34" l="1"/>
  <c r="E30" i="47" l="1"/>
  <c r="E26" i="47"/>
  <c r="E18" i="47"/>
  <c r="E22" i="47" l="1"/>
  <c r="E13" i="47"/>
  <c r="E19" i="47"/>
  <c r="E29" i="47"/>
  <c r="E12" i="47"/>
  <c r="E10" i="47"/>
  <c r="E14" i="47"/>
  <c r="E27" i="47"/>
  <c r="E20" i="47"/>
  <c r="E11" i="47"/>
  <c r="E15" i="47"/>
  <c r="E21" i="47"/>
  <c r="E28" i="47"/>
  <c r="F65" i="34" l="1"/>
  <c r="F64" i="34"/>
  <c r="K64" i="34" l="1"/>
  <c r="BM50" i="123" l="1"/>
  <c r="BM51" i="123"/>
  <c r="BM52" i="123"/>
  <c r="BM53" i="123"/>
  <c r="BM54" i="123"/>
  <c r="BM55" i="123"/>
  <c r="BM56" i="123"/>
  <c r="BM57" i="123"/>
  <c r="BM58" i="123"/>
  <c r="BM59" i="123"/>
  <c r="BM60" i="123"/>
  <c r="BM61" i="123"/>
  <c r="BK6" i="123"/>
  <c r="BK7" i="123"/>
  <c r="BK8" i="123"/>
  <c r="BK9" i="123"/>
  <c r="BK10" i="123"/>
  <c r="BK11" i="123"/>
  <c r="BK12" i="123"/>
  <c r="BK13" i="123"/>
  <c r="BK14" i="123"/>
  <c r="BK15" i="123"/>
  <c r="BK16" i="123"/>
  <c r="BK17" i="123"/>
  <c r="BM49" i="123"/>
  <c r="BI48" i="123"/>
  <c r="BM44" i="123"/>
  <c r="BM45" i="123"/>
  <c r="BM46" i="123"/>
  <c r="BM47" i="123"/>
  <c r="BM48" i="123"/>
  <c r="BI43" i="123"/>
  <c r="BI44" i="123"/>
  <c r="BI45" i="123"/>
  <c r="BI46" i="123"/>
  <c r="BI47" i="123"/>
  <c r="BM42" i="123"/>
  <c r="BM43" i="123"/>
  <c r="BI41" i="123"/>
  <c r="BI42" i="123"/>
  <c r="BM27" i="123"/>
  <c r="BM28" i="123"/>
  <c r="BM29" i="123"/>
  <c r="BM30" i="123"/>
  <c r="BM31" i="123"/>
  <c r="BM32" i="123"/>
  <c r="BM33" i="123"/>
  <c r="BM34" i="123"/>
  <c r="BM35" i="123"/>
  <c r="BM36" i="123"/>
  <c r="BM37" i="123"/>
  <c r="BM38" i="123"/>
  <c r="BM39" i="123"/>
  <c r="BM40" i="123"/>
  <c r="BM41" i="123"/>
  <c r="BI26" i="123"/>
  <c r="BI27" i="123"/>
  <c r="BI28" i="123"/>
  <c r="BI29" i="123"/>
  <c r="BI30" i="123"/>
  <c r="BI31" i="123"/>
  <c r="BI32" i="123"/>
  <c r="BI33" i="123"/>
  <c r="BI34" i="123"/>
  <c r="BI35" i="123"/>
  <c r="BI36" i="123"/>
  <c r="BI37" i="123"/>
  <c r="BI38" i="123"/>
  <c r="BI39" i="123"/>
  <c r="BI40" i="123"/>
  <c r="BM24" i="123"/>
  <c r="BM25" i="123"/>
  <c r="BM26" i="123"/>
  <c r="BI23" i="123"/>
  <c r="BI24" i="123"/>
  <c r="BI25" i="123"/>
  <c r="BM21" i="123"/>
  <c r="BM22" i="123"/>
  <c r="BM23" i="123"/>
  <c r="BI20" i="123"/>
  <c r="BI21" i="123"/>
  <c r="BI22" i="123"/>
  <c r="BM18" i="123"/>
  <c r="BM19" i="123"/>
  <c r="BM20" i="123"/>
  <c r="BI17" i="123"/>
  <c r="BI18" i="123"/>
  <c r="BI19" i="123"/>
  <c r="BM16" i="123"/>
  <c r="BM17" i="123"/>
  <c r="BI15" i="123"/>
  <c r="BI16" i="123"/>
  <c r="BM15" i="123"/>
  <c r="BK5" i="123"/>
  <c r="BM5" i="123"/>
  <c r="BM6" i="123"/>
  <c r="BM7" i="123"/>
  <c r="BM8" i="123"/>
  <c r="BM9" i="123"/>
  <c r="BM10" i="123"/>
  <c r="BM11" i="123"/>
  <c r="BM12" i="123"/>
  <c r="BM13" i="123"/>
  <c r="BM14" i="123"/>
  <c r="BI5" i="123"/>
  <c r="BI6" i="123"/>
  <c r="BI7" i="123"/>
  <c r="BI8" i="123"/>
  <c r="BI9" i="123"/>
  <c r="BI10" i="123"/>
  <c r="BI11" i="123"/>
  <c r="BI12" i="123"/>
  <c r="BI13" i="123"/>
  <c r="BI14" i="123"/>
  <c r="BG5" i="123"/>
  <c r="BG6" i="123"/>
  <c r="BG7" i="123"/>
  <c r="BG8" i="123"/>
  <c r="BG9" i="123"/>
  <c r="BG10" i="123"/>
  <c r="BG11" i="123"/>
  <c r="BG12" i="123"/>
  <c r="BG13" i="123"/>
  <c r="BG14" i="123"/>
  <c r="BG15" i="123"/>
  <c r="BG16" i="123"/>
  <c r="BG17" i="123"/>
  <c r="BG18" i="123"/>
  <c r="BG19" i="123"/>
  <c r="BG20" i="123"/>
  <c r="BG21" i="123"/>
  <c r="BG22" i="123"/>
  <c r="BG23" i="123"/>
  <c r="BG24" i="123"/>
  <c r="BG25" i="123"/>
  <c r="BG26" i="123"/>
  <c r="BG27" i="123"/>
  <c r="BG28" i="123"/>
  <c r="BG29" i="123"/>
  <c r="BG30" i="123"/>
  <c r="BG31" i="123"/>
  <c r="BG32" i="123"/>
  <c r="BG33" i="123"/>
  <c r="BG34" i="123"/>
  <c r="BG35" i="123"/>
  <c r="BG36" i="123"/>
  <c r="BG37" i="123"/>
  <c r="BG38" i="123"/>
  <c r="BG39" i="123"/>
  <c r="BG40" i="123"/>
  <c r="BG41" i="123"/>
  <c r="BG42" i="123"/>
  <c r="BG43" i="123"/>
  <c r="BG44" i="123"/>
  <c r="BG45" i="123"/>
  <c r="BG46" i="123"/>
  <c r="BG47" i="123"/>
  <c r="BG48" i="123"/>
  <c r="BG49" i="123"/>
  <c r="BG50" i="123"/>
  <c r="BG51" i="123"/>
  <c r="BG52" i="123"/>
  <c r="BG53" i="123"/>
  <c r="BG54" i="123"/>
  <c r="BG55" i="123"/>
  <c r="BG56" i="123"/>
  <c r="BG57" i="123"/>
  <c r="BG58" i="123"/>
  <c r="BG59" i="123"/>
  <c r="BG60" i="123"/>
  <c r="BG61" i="123"/>
  <c r="BG62" i="123"/>
  <c r="BG63" i="123"/>
  <c r="BG64" i="123"/>
  <c r="BG65" i="123"/>
  <c r="BG66" i="123"/>
  <c r="BG67" i="123"/>
  <c r="BG68" i="123"/>
  <c r="BG69" i="123"/>
  <c r="BG70" i="123"/>
  <c r="BG71" i="123"/>
  <c r="BG72" i="123"/>
  <c r="BG73" i="123"/>
  <c r="BG74" i="123"/>
  <c r="BG75" i="123"/>
  <c r="BG76" i="123"/>
  <c r="BG77" i="123"/>
  <c r="BG78" i="123"/>
  <c r="BG79" i="123"/>
  <c r="BG80" i="123"/>
  <c r="BG81" i="123"/>
  <c r="BG82" i="123"/>
  <c r="BG83" i="123"/>
  <c r="BG84" i="123"/>
  <c r="BG85" i="123"/>
  <c r="BG86" i="123"/>
  <c r="BG87" i="123"/>
  <c r="BG88" i="123"/>
  <c r="BG89" i="123"/>
  <c r="BG90" i="123"/>
  <c r="BG91" i="123"/>
  <c r="BG92" i="123"/>
  <c r="BG93" i="123"/>
  <c r="BG94" i="123"/>
  <c r="BG95" i="123"/>
  <c r="BG96" i="123"/>
  <c r="BG97" i="123"/>
  <c r="BG98" i="123"/>
  <c r="BG99" i="123"/>
  <c r="BG100" i="123"/>
  <c r="BG101" i="123"/>
  <c r="BG102" i="123"/>
  <c r="BG103" i="123"/>
  <c r="BG104" i="123"/>
  <c r="BG105" i="123"/>
  <c r="BG106" i="123"/>
  <c r="BG107" i="123"/>
  <c r="BG108" i="123"/>
  <c r="BG109" i="123"/>
  <c r="BG110" i="123"/>
  <c r="BG111" i="123"/>
  <c r="BG112" i="123"/>
  <c r="BG113" i="123"/>
  <c r="BG114" i="123"/>
  <c r="BG115" i="123"/>
  <c r="BG116" i="123"/>
  <c r="BG117" i="123"/>
  <c r="BG118" i="123"/>
  <c r="BG119" i="123"/>
  <c r="BG120" i="123"/>
  <c r="BG121" i="123"/>
  <c r="BG122" i="123"/>
  <c r="BG123" i="123"/>
  <c r="BG124" i="123"/>
  <c r="BG125" i="123"/>
  <c r="BG126" i="123"/>
  <c r="BG127" i="123"/>
  <c r="BG128" i="123"/>
  <c r="BG129" i="123"/>
  <c r="BG130" i="123"/>
  <c r="BG131" i="123"/>
  <c r="BG132" i="123"/>
  <c r="BG133" i="123"/>
  <c r="BG134" i="123"/>
  <c r="BG135" i="123"/>
  <c r="BG136" i="123"/>
  <c r="BG137" i="123"/>
  <c r="BG138" i="123"/>
  <c r="BG139" i="123"/>
  <c r="BG140" i="123"/>
  <c r="BG141" i="123"/>
  <c r="BG142" i="123"/>
  <c r="BG143" i="123"/>
  <c r="BG144" i="123"/>
  <c r="BG145" i="123"/>
  <c r="BG146" i="123"/>
  <c r="BG147" i="123"/>
  <c r="BG148" i="123"/>
  <c r="BG149" i="123"/>
  <c r="BG150" i="123"/>
  <c r="BG151" i="123"/>
  <c r="BG152" i="123"/>
  <c r="BG153" i="123"/>
  <c r="BG154" i="123"/>
  <c r="BG155" i="123"/>
  <c r="BG156" i="123"/>
  <c r="BG157" i="123"/>
  <c r="BG158" i="123"/>
  <c r="BG159" i="123"/>
  <c r="BG160" i="123"/>
  <c r="BG161" i="123"/>
  <c r="BG162" i="123"/>
  <c r="BG163" i="123"/>
  <c r="BG164" i="123"/>
  <c r="BG165" i="123"/>
  <c r="BG166" i="123"/>
  <c r="BG167" i="123"/>
  <c r="BG168" i="123"/>
  <c r="BG169" i="123"/>
  <c r="BG170" i="123"/>
  <c r="BG171" i="123"/>
  <c r="BG172" i="123"/>
  <c r="BG173" i="123"/>
  <c r="BG174" i="123"/>
  <c r="BG175" i="123"/>
  <c r="BG176" i="123"/>
  <c r="BG177" i="123"/>
  <c r="BG178" i="123"/>
  <c r="BG179" i="123"/>
  <c r="BG180" i="123"/>
  <c r="BG181" i="123"/>
  <c r="BG182" i="123"/>
  <c r="BG183" i="123"/>
  <c r="BG184" i="123"/>
  <c r="BG185" i="123"/>
  <c r="BG186" i="123"/>
  <c r="BG187" i="123"/>
  <c r="BG188" i="123"/>
  <c r="BG189" i="123"/>
  <c r="BG190" i="123"/>
  <c r="BG191" i="123"/>
  <c r="BG192" i="123"/>
  <c r="BG193" i="123"/>
  <c r="BG194" i="123"/>
  <c r="BG195" i="123"/>
  <c r="BG196" i="123"/>
  <c r="BG197" i="123"/>
  <c r="BG198" i="123"/>
  <c r="BG199" i="123"/>
  <c r="BG200" i="123"/>
  <c r="BG201" i="123"/>
  <c r="BG202" i="123"/>
  <c r="BG203" i="123"/>
  <c r="BG204" i="123"/>
  <c r="BG205" i="123"/>
  <c r="BG206" i="123"/>
  <c r="BG207" i="123"/>
  <c r="BG208" i="123"/>
  <c r="BG209" i="123"/>
  <c r="BG210" i="123"/>
  <c r="BG211" i="123"/>
  <c r="BG212" i="123"/>
  <c r="BG213" i="123"/>
  <c r="BG214" i="123"/>
  <c r="BG215" i="123"/>
  <c r="BG216" i="123"/>
  <c r="BG217" i="123"/>
  <c r="BG218" i="123"/>
  <c r="BG219" i="123"/>
  <c r="BG220" i="123"/>
  <c r="BG221" i="123"/>
  <c r="BG222" i="123"/>
  <c r="BG223" i="123"/>
  <c r="BG224" i="123"/>
  <c r="BG225" i="123"/>
  <c r="BG226" i="123"/>
  <c r="BG227" i="123"/>
  <c r="BG228" i="123"/>
  <c r="BG229" i="123"/>
  <c r="BG230" i="123"/>
  <c r="BG231" i="123"/>
  <c r="BG232" i="123"/>
  <c r="BG233" i="123"/>
  <c r="BG234" i="123"/>
  <c r="BG235" i="123"/>
  <c r="BG236" i="123"/>
  <c r="BG237" i="123"/>
  <c r="BG238" i="123"/>
  <c r="BG239" i="123"/>
  <c r="BG240" i="123"/>
  <c r="BG241" i="123"/>
  <c r="BG242" i="123"/>
  <c r="BG243" i="123"/>
  <c r="BG244" i="123"/>
  <c r="BG245" i="123"/>
  <c r="BG246" i="123"/>
  <c r="BG247" i="123"/>
  <c r="BG248" i="123"/>
  <c r="BG249" i="123"/>
  <c r="BG250" i="123"/>
  <c r="BG251" i="123"/>
  <c r="BG252" i="123"/>
  <c r="BG253" i="123"/>
  <c r="BG254" i="123"/>
  <c r="BG255" i="123"/>
  <c r="BG256" i="123"/>
  <c r="BG257" i="123"/>
  <c r="BG258" i="123"/>
  <c r="BG259" i="123"/>
  <c r="BG260" i="123"/>
  <c r="BG261" i="123"/>
  <c r="BG262" i="123"/>
  <c r="BG263" i="123"/>
  <c r="BG264" i="123"/>
  <c r="BG265" i="123"/>
  <c r="BG266" i="123"/>
  <c r="BG267" i="123"/>
  <c r="BG268" i="123"/>
  <c r="BG269" i="123"/>
  <c r="BG270" i="123"/>
  <c r="BG271" i="123"/>
  <c r="BG272" i="123"/>
  <c r="BG273" i="123"/>
  <c r="BG274" i="123"/>
  <c r="BG275" i="123"/>
  <c r="BG276" i="123"/>
  <c r="BG277" i="123"/>
  <c r="BG278" i="123"/>
  <c r="BG279" i="123"/>
  <c r="BG280" i="123"/>
  <c r="BG281" i="123"/>
  <c r="BG282" i="123"/>
  <c r="BG283" i="123"/>
  <c r="BG284" i="123"/>
  <c r="BG285" i="123"/>
  <c r="BG286" i="123"/>
  <c r="BG287" i="123"/>
  <c r="BG288" i="123"/>
  <c r="BG289" i="123"/>
  <c r="BG290" i="123"/>
  <c r="BG291" i="123"/>
  <c r="BG292" i="123"/>
  <c r="BG293" i="123"/>
  <c r="BG294" i="123"/>
  <c r="BG295" i="123"/>
  <c r="BG296" i="123"/>
  <c r="BG297" i="123"/>
  <c r="BG298" i="123"/>
  <c r="BG299" i="123"/>
  <c r="BG300" i="123"/>
  <c r="BG301" i="123"/>
  <c r="BG302" i="123"/>
  <c r="BG303" i="123"/>
  <c r="BG304" i="123"/>
  <c r="BG305" i="123"/>
  <c r="BG306" i="123"/>
  <c r="BG307" i="123"/>
  <c r="BG308" i="123"/>
  <c r="BG309" i="123"/>
  <c r="BG310" i="123"/>
  <c r="BG311" i="123"/>
  <c r="BG312" i="123"/>
  <c r="BG313" i="123"/>
  <c r="BG314" i="123"/>
  <c r="BG315" i="123"/>
  <c r="BG316" i="123"/>
  <c r="BG317" i="123"/>
  <c r="BG318" i="123"/>
  <c r="BG319" i="123"/>
  <c r="BG320" i="123"/>
  <c r="BG321" i="123"/>
  <c r="BG322" i="123"/>
  <c r="BG323" i="123"/>
  <c r="BG324" i="123"/>
  <c r="BG325" i="123"/>
  <c r="BG326" i="123"/>
  <c r="BG327" i="123"/>
  <c r="BG328" i="123"/>
  <c r="BG329" i="123"/>
  <c r="BG330" i="123"/>
  <c r="BG331" i="123"/>
  <c r="BG332" i="123"/>
  <c r="BG333" i="123"/>
  <c r="BG334" i="123"/>
  <c r="BG335" i="123"/>
  <c r="BG336" i="123"/>
  <c r="BG337" i="123"/>
  <c r="BG338" i="123"/>
  <c r="BG339" i="123"/>
  <c r="BG340" i="123"/>
  <c r="BG341" i="123"/>
  <c r="BG342" i="123"/>
  <c r="BG343" i="123"/>
  <c r="BG344" i="123"/>
  <c r="BG345" i="123"/>
  <c r="BG346" i="123"/>
  <c r="BG347" i="123"/>
  <c r="BG348" i="123"/>
  <c r="BG349" i="123"/>
  <c r="BG350" i="123"/>
  <c r="BG351" i="123"/>
  <c r="BG352" i="123"/>
  <c r="BG353" i="123"/>
  <c r="BG354" i="123"/>
  <c r="BG355" i="123"/>
  <c r="BG356" i="123"/>
  <c r="BG357" i="123"/>
  <c r="BG358" i="123"/>
  <c r="BG359" i="123"/>
  <c r="BG360" i="123"/>
  <c r="BG361" i="123"/>
  <c r="BG362" i="123"/>
  <c r="BG363" i="123"/>
  <c r="BG364" i="123"/>
  <c r="BG365" i="123"/>
  <c r="BG366" i="123"/>
  <c r="BG367" i="123"/>
  <c r="BG368" i="123"/>
  <c r="BG369" i="123"/>
  <c r="BG370" i="123"/>
  <c r="BG371" i="123"/>
  <c r="BG372" i="123"/>
  <c r="BG373" i="123"/>
  <c r="BG374" i="123"/>
  <c r="BG375" i="123"/>
  <c r="BG376" i="123"/>
  <c r="BG377" i="123"/>
  <c r="BG378" i="123"/>
  <c r="BG379" i="123"/>
  <c r="BG380" i="123"/>
  <c r="BG381" i="123"/>
  <c r="BG382" i="123"/>
  <c r="BG383" i="123"/>
  <c r="BG384" i="123"/>
  <c r="BG385" i="123"/>
  <c r="BG386" i="123"/>
  <c r="BG387" i="123"/>
  <c r="BG388" i="123"/>
  <c r="BG389" i="123"/>
  <c r="BG390" i="123"/>
  <c r="BG391" i="123"/>
  <c r="BG392" i="123"/>
  <c r="BG393" i="123"/>
  <c r="BG394" i="123"/>
  <c r="BG395" i="123"/>
  <c r="BG396" i="123"/>
  <c r="BG397" i="123"/>
  <c r="BG398" i="123"/>
  <c r="BG399" i="123"/>
  <c r="BG400" i="123"/>
  <c r="BG401" i="123"/>
  <c r="BG402" i="123"/>
  <c r="BG403" i="123"/>
  <c r="BG404" i="123"/>
  <c r="BG405" i="123"/>
  <c r="BG406" i="123"/>
  <c r="BG407" i="123"/>
  <c r="BG408" i="123"/>
  <c r="BG409" i="123"/>
  <c r="BG410" i="123"/>
  <c r="BG411" i="123"/>
  <c r="BG412" i="123"/>
  <c r="BG413" i="123"/>
  <c r="BG414" i="123"/>
  <c r="BG415" i="123"/>
  <c r="BG416" i="123"/>
  <c r="BG417" i="123"/>
  <c r="BG418" i="123"/>
  <c r="BG419" i="123"/>
  <c r="BG420" i="123"/>
  <c r="BG421" i="123"/>
  <c r="BG422" i="123"/>
  <c r="BG423" i="123"/>
  <c r="BG424" i="123"/>
  <c r="BG425" i="123"/>
  <c r="BG426" i="123"/>
  <c r="BG427" i="123"/>
  <c r="BG428" i="123"/>
  <c r="BG429" i="123"/>
  <c r="BG430" i="123"/>
  <c r="BG431" i="123"/>
  <c r="BG432" i="123"/>
  <c r="BG433" i="123"/>
  <c r="BG434" i="123"/>
  <c r="BG435" i="123"/>
  <c r="BG436" i="123"/>
  <c r="BG437" i="123"/>
  <c r="BG438" i="123"/>
  <c r="BG439" i="123"/>
  <c r="BG440" i="123"/>
  <c r="BG441" i="123"/>
  <c r="BG442" i="123"/>
  <c r="BG443" i="123"/>
  <c r="BG444" i="123"/>
  <c r="BG445" i="123"/>
  <c r="BG446" i="123"/>
  <c r="BG447" i="123"/>
  <c r="BG448" i="123"/>
  <c r="BG449" i="123"/>
  <c r="BG450" i="123"/>
  <c r="BG451" i="123"/>
  <c r="BG452" i="123"/>
  <c r="BG453" i="123"/>
  <c r="BG454" i="123"/>
  <c r="BG455" i="123"/>
  <c r="BG456" i="123"/>
  <c r="BG457" i="123"/>
  <c r="BG458" i="123"/>
  <c r="BG459" i="123"/>
  <c r="BG460" i="123"/>
  <c r="BG461" i="123"/>
  <c r="BG462" i="123"/>
  <c r="BG463" i="123"/>
  <c r="BG464" i="123"/>
  <c r="BG465" i="123"/>
  <c r="BG466" i="123"/>
  <c r="BG467" i="123"/>
  <c r="BG468" i="123"/>
  <c r="BG469" i="123"/>
  <c r="BG470" i="123"/>
  <c r="BG471" i="123"/>
  <c r="BG472" i="123"/>
  <c r="BG473" i="123"/>
  <c r="BG474" i="123"/>
  <c r="BG475" i="123"/>
  <c r="BG476" i="123"/>
  <c r="BG477" i="123"/>
  <c r="BG478" i="123"/>
  <c r="BG479" i="123"/>
  <c r="BG480" i="123"/>
  <c r="BG481" i="123"/>
  <c r="BG482" i="123"/>
  <c r="BG483" i="123"/>
  <c r="BG484" i="123"/>
  <c r="BG485" i="123"/>
  <c r="BG486" i="123"/>
  <c r="BG487" i="123"/>
  <c r="BG488" i="123"/>
  <c r="BG489" i="123"/>
  <c r="BG490" i="123"/>
  <c r="BG491" i="123"/>
  <c r="BG492" i="123"/>
  <c r="BG493" i="123"/>
  <c r="BG494" i="123"/>
  <c r="BG495" i="123"/>
  <c r="BG496" i="123"/>
  <c r="BG497" i="123"/>
  <c r="BG498" i="123"/>
  <c r="BG499" i="123"/>
  <c r="BG500" i="123"/>
  <c r="BG501" i="123"/>
  <c r="BG502" i="123"/>
  <c r="BG503" i="123"/>
  <c r="BG504" i="123"/>
  <c r="BG505" i="123"/>
  <c r="BG506" i="123"/>
  <c r="BG507" i="123"/>
  <c r="BG508" i="123"/>
  <c r="BG509" i="123"/>
  <c r="BG510" i="123"/>
  <c r="BG511" i="123"/>
  <c r="BG512" i="123"/>
  <c r="BG513" i="123"/>
  <c r="BG514" i="123"/>
  <c r="BG515" i="123"/>
  <c r="BG516" i="123"/>
  <c r="BG517" i="123"/>
  <c r="BG518" i="123"/>
  <c r="BG519" i="123"/>
  <c r="BG520" i="123"/>
  <c r="BG521" i="123"/>
  <c r="BG522" i="123"/>
  <c r="BG523" i="123"/>
  <c r="BG524" i="123"/>
  <c r="BG525" i="123"/>
  <c r="BG526" i="123"/>
  <c r="BG527" i="123"/>
  <c r="BG528" i="123"/>
  <c r="BG529" i="123"/>
  <c r="BG530" i="123"/>
  <c r="BG531" i="123"/>
  <c r="BG532" i="123"/>
  <c r="BG533" i="123"/>
  <c r="BG534" i="123"/>
  <c r="BG535" i="123"/>
  <c r="BG536" i="123"/>
  <c r="BG537" i="123"/>
  <c r="BG538" i="123"/>
  <c r="BG539" i="123"/>
  <c r="BG540" i="123"/>
  <c r="BG541" i="123"/>
  <c r="BG542" i="123"/>
  <c r="BG543" i="123"/>
  <c r="BG544" i="123"/>
  <c r="BG545" i="123"/>
  <c r="BG546" i="123"/>
  <c r="BG547" i="123"/>
  <c r="BG548" i="123"/>
  <c r="BG549" i="123"/>
  <c r="BG550" i="123"/>
  <c r="BG551" i="123"/>
  <c r="BG552" i="123"/>
  <c r="BG553" i="123"/>
  <c r="BG554" i="123"/>
  <c r="BG555" i="123"/>
  <c r="BG556" i="123"/>
  <c r="BG557" i="123"/>
  <c r="BG558" i="123"/>
  <c r="BG559" i="123"/>
  <c r="BG560" i="123"/>
  <c r="BG561" i="123"/>
  <c r="BG562" i="123"/>
  <c r="BG563" i="123"/>
  <c r="BG564" i="123"/>
  <c r="BG565" i="123"/>
  <c r="BG566" i="123"/>
  <c r="BG567" i="123"/>
  <c r="BG568" i="123"/>
  <c r="BG569" i="123"/>
  <c r="BG570" i="123"/>
  <c r="BG571" i="123"/>
  <c r="BG572" i="123"/>
  <c r="BG573" i="123"/>
  <c r="BG574" i="123"/>
  <c r="BG575" i="123"/>
  <c r="BG576" i="123"/>
  <c r="BG577" i="123"/>
  <c r="BG578" i="123"/>
  <c r="BG579" i="123"/>
  <c r="BG580" i="123"/>
  <c r="BG581" i="123"/>
  <c r="BG582" i="123"/>
  <c r="BG583" i="123"/>
  <c r="BG584" i="123"/>
  <c r="BG585" i="123"/>
  <c r="BG586" i="123"/>
  <c r="BG587" i="123"/>
  <c r="BG588" i="123"/>
  <c r="BG589" i="123"/>
  <c r="BG590" i="123"/>
  <c r="BG591" i="123"/>
  <c r="BG592" i="123"/>
  <c r="BG593" i="123"/>
  <c r="BG594" i="123"/>
  <c r="BG595" i="123"/>
  <c r="BG596" i="123"/>
  <c r="BG597" i="123"/>
  <c r="BG598" i="123"/>
  <c r="BG599" i="123"/>
  <c r="BG600" i="123"/>
  <c r="BG601" i="123"/>
  <c r="BG602" i="123"/>
  <c r="BG603" i="123"/>
  <c r="BG604" i="123"/>
  <c r="BG605" i="123"/>
  <c r="BG606" i="123"/>
  <c r="BG607" i="123"/>
  <c r="BG608" i="123"/>
  <c r="BG609" i="123"/>
  <c r="BG610" i="123"/>
  <c r="BG611" i="123"/>
  <c r="BG612" i="123"/>
  <c r="BG613" i="123"/>
  <c r="BG614" i="123"/>
  <c r="BG615" i="123"/>
  <c r="BG616" i="123"/>
  <c r="BG617" i="123"/>
  <c r="BG618" i="123"/>
  <c r="BG619" i="123"/>
  <c r="BG620" i="123"/>
  <c r="BG621" i="123"/>
  <c r="BG622" i="123"/>
  <c r="BG623" i="123"/>
  <c r="BG624" i="123"/>
  <c r="BG625" i="123"/>
  <c r="BG626" i="123"/>
  <c r="BG627" i="123"/>
  <c r="BG628" i="123"/>
  <c r="BG629" i="123"/>
  <c r="BG630" i="123"/>
  <c r="BG631" i="123"/>
  <c r="BG632" i="123"/>
  <c r="BG633" i="123"/>
  <c r="BG634" i="123"/>
  <c r="BG635" i="123"/>
  <c r="BG636" i="123"/>
  <c r="BG637" i="123"/>
  <c r="BG638" i="123"/>
  <c r="BG639" i="123"/>
  <c r="BG640" i="123"/>
  <c r="BG641" i="123"/>
  <c r="BG642" i="123"/>
  <c r="BG643" i="123"/>
  <c r="BG644" i="123"/>
  <c r="BG645" i="123"/>
  <c r="BG646" i="123"/>
  <c r="BG647" i="123"/>
  <c r="BG648" i="123"/>
  <c r="BG649" i="123"/>
  <c r="BG650" i="123"/>
  <c r="BG651" i="123"/>
  <c r="BG652" i="123"/>
  <c r="BG653" i="123"/>
  <c r="BG654" i="123"/>
  <c r="BG655" i="123"/>
  <c r="BG656" i="123"/>
  <c r="BG657" i="123"/>
  <c r="BG658" i="123"/>
  <c r="BG659" i="123"/>
  <c r="BG660" i="123"/>
  <c r="BG661" i="123"/>
  <c r="BG662" i="123"/>
  <c r="BG663" i="123"/>
  <c r="BG664" i="123"/>
  <c r="BG665" i="123"/>
  <c r="BG666" i="123"/>
  <c r="BG667" i="123"/>
  <c r="BG668" i="123"/>
  <c r="BG669" i="123"/>
  <c r="BG670" i="123"/>
  <c r="BG671" i="123"/>
  <c r="BG672" i="123"/>
  <c r="BG673" i="123"/>
  <c r="BG674" i="123"/>
  <c r="BG675" i="123"/>
  <c r="BG676" i="123"/>
  <c r="BG677" i="123"/>
  <c r="BG678" i="123"/>
  <c r="BG679" i="123"/>
  <c r="BG680" i="123"/>
  <c r="BG681" i="123"/>
  <c r="BG682" i="123"/>
  <c r="BG683" i="123"/>
  <c r="BG684" i="123"/>
  <c r="BG685" i="123"/>
  <c r="BG686" i="123"/>
  <c r="BG687" i="123"/>
  <c r="BG688" i="123"/>
  <c r="BG689" i="123"/>
  <c r="BG690" i="123"/>
  <c r="BG691" i="123"/>
  <c r="BG692" i="123"/>
  <c r="BG693" i="123"/>
  <c r="BG694" i="123"/>
  <c r="BG695" i="123"/>
  <c r="BG696" i="123"/>
  <c r="BG697" i="123"/>
  <c r="BG698" i="123"/>
  <c r="BG699" i="123"/>
  <c r="BG700" i="123"/>
  <c r="BG701" i="123"/>
  <c r="BG702" i="123"/>
  <c r="BG703" i="123"/>
  <c r="BG704" i="123"/>
  <c r="BG705" i="123"/>
  <c r="BG706" i="123"/>
  <c r="BG707" i="123"/>
  <c r="BG708" i="123"/>
  <c r="BG709" i="123"/>
  <c r="BG710" i="123"/>
  <c r="BG711" i="123"/>
  <c r="BG712" i="123"/>
  <c r="BG713" i="123"/>
  <c r="BG714" i="123"/>
  <c r="BG715" i="123"/>
  <c r="BG716" i="123"/>
  <c r="BG717" i="123"/>
  <c r="BG718" i="123"/>
  <c r="BG719" i="123"/>
  <c r="BG720" i="123"/>
  <c r="BG721" i="123"/>
  <c r="BG722" i="123"/>
  <c r="BG723" i="123"/>
  <c r="BG724" i="123"/>
  <c r="BG725" i="123"/>
  <c r="BG726" i="123"/>
  <c r="BG727" i="123"/>
  <c r="BG728" i="123"/>
  <c r="BG729" i="123"/>
  <c r="BG730" i="123"/>
  <c r="BG731" i="123"/>
  <c r="BG732" i="123"/>
  <c r="BG733" i="123"/>
  <c r="BG734" i="123"/>
  <c r="BG735" i="123"/>
  <c r="BG736" i="123"/>
  <c r="BG737" i="123"/>
  <c r="BG738" i="123"/>
  <c r="BG739" i="123"/>
  <c r="BG740" i="123"/>
  <c r="BG741" i="123"/>
  <c r="BG742" i="123"/>
  <c r="BG743" i="123"/>
  <c r="BG744" i="123"/>
  <c r="BG745" i="123"/>
  <c r="BG746" i="123"/>
  <c r="BG747" i="123"/>
  <c r="BG748" i="123"/>
  <c r="BG749" i="123"/>
  <c r="BG750" i="123"/>
  <c r="BG751" i="123"/>
  <c r="BG752" i="123"/>
  <c r="BG753" i="123"/>
  <c r="BG754" i="123"/>
  <c r="BG755" i="123"/>
  <c r="BG756" i="123"/>
  <c r="BG757" i="123"/>
  <c r="BG758" i="123"/>
  <c r="BG759" i="123"/>
  <c r="BG760" i="123"/>
  <c r="BG761" i="123"/>
  <c r="BG762" i="123"/>
  <c r="BG763" i="123"/>
  <c r="BG764" i="123"/>
  <c r="BG765" i="123"/>
  <c r="BG766" i="123"/>
  <c r="BG767" i="123"/>
  <c r="BG768" i="123"/>
  <c r="BG769" i="123"/>
  <c r="BG770" i="123"/>
  <c r="BG771" i="123"/>
  <c r="BG772" i="123"/>
  <c r="BG773" i="123"/>
  <c r="BG774" i="123"/>
  <c r="BG775" i="123"/>
  <c r="BG776" i="123"/>
  <c r="BG777" i="123"/>
  <c r="BG778" i="123"/>
  <c r="BG779" i="123"/>
  <c r="BG780" i="123"/>
  <c r="BG781" i="123"/>
  <c r="BG782" i="123"/>
  <c r="BG783" i="123"/>
  <c r="BG784" i="123"/>
  <c r="BG785" i="123"/>
  <c r="BG786" i="123"/>
  <c r="BG787" i="123"/>
  <c r="BG788" i="123"/>
  <c r="BG789" i="123"/>
  <c r="BG790" i="123"/>
  <c r="BG791" i="123"/>
  <c r="BG792" i="123"/>
  <c r="BG793" i="123"/>
  <c r="BG794" i="123"/>
  <c r="BG795" i="123"/>
  <c r="BG796" i="123"/>
  <c r="BG797" i="123"/>
  <c r="BG798" i="123"/>
  <c r="BG799" i="123"/>
  <c r="BG800" i="123"/>
  <c r="BG801" i="123"/>
  <c r="BG802" i="123"/>
  <c r="BG803" i="123"/>
  <c r="BG804" i="123"/>
  <c r="BG805" i="123"/>
  <c r="BG806" i="123"/>
  <c r="BG807" i="123"/>
  <c r="BG808" i="123"/>
  <c r="BG809" i="123"/>
  <c r="BG810" i="123"/>
  <c r="BG811" i="123"/>
  <c r="BG812" i="123"/>
  <c r="BG813" i="123"/>
  <c r="BG814" i="123"/>
  <c r="BG815" i="123"/>
  <c r="BG816" i="123"/>
  <c r="BG817" i="123"/>
  <c r="BG818" i="123"/>
  <c r="BG819" i="123"/>
  <c r="BG820" i="123"/>
  <c r="BG821" i="123"/>
  <c r="BG822" i="123"/>
  <c r="BG823" i="123"/>
  <c r="BG824" i="123"/>
  <c r="BG825" i="123"/>
  <c r="BG826" i="123"/>
  <c r="BG827" i="123"/>
  <c r="BG828" i="123"/>
  <c r="BG829" i="123"/>
  <c r="BG830" i="123"/>
  <c r="BG831" i="123"/>
  <c r="BG832" i="123"/>
  <c r="BG833" i="123"/>
  <c r="BG834" i="123"/>
  <c r="BG835" i="123"/>
  <c r="BG836" i="123"/>
  <c r="BG837" i="123"/>
  <c r="BG838" i="123"/>
  <c r="BG839" i="123"/>
  <c r="BG840" i="123"/>
  <c r="BG841" i="123"/>
  <c r="BG842" i="123"/>
  <c r="BG843" i="123"/>
  <c r="BG844" i="123"/>
  <c r="BG845" i="123"/>
  <c r="BG846" i="123"/>
  <c r="BG847" i="123"/>
  <c r="BG848" i="123"/>
  <c r="BG849" i="123"/>
  <c r="BG850" i="123"/>
  <c r="BG851" i="123"/>
  <c r="BG852" i="123"/>
  <c r="BG853" i="123"/>
  <c r="BG854" i="123"/>
  <c r="BG855" i="123"/>
  <c r="BG856" i="123"/>
  <c r="BG857" i="123"/>
  <c r="BG858" i="123"/>
  <c r="BG859" i="123"/>
  <c r="BG860" i="123"/>
  <c r="BG861" i="123"/>
  <c r="BG862" i="123"/>
  <c r="BG863" i="123"/>
  <c r="BG864" i="123"/>
  <c r="BG865" i="123"/>
  <c r="BG866" i="123"/>
  <c r="BG867" i="123"/>
  <c r="BG868" i="123"/>
  <c r="BG869" i="123"/>
  <c r="BG870" i="123"/>
  <c r="BG871" i="123"/>
  <c r="BG872" i="123"/>
  <c r="BG873" i="123"/>
  <c r="BG874" i="123"/>
  <c r="BG875" i="123"/>
  <c r="BG876" i="123"/>
  <c r="BG877" i="123"/>
  <c r="BG878" i="123"/>
  <c r="BG879" i="123"/>
  <c r="BG880" i="123"/>
  <c r="BG881" i="123"/>
  <c r="BG882" i="123"/>
  <c r="BG883" i="123"/>
  <c r="BG884" i="123"/>
  <c r="BG885" i="123"/>
  <c r="BG886" i="123"/>
  <c r="BG887" i="123"/>
  <c r="BG888" i="123"/>
  <c r="BG889" i="123"/>
  <c r="BG890" i="123"/>
  <c r="BG891" i="123"/>
  <c r="BG892" i="123"/>
  <c r="BG893" i="123"/>
  <c r="BG894" i="123"/>
  <c r="BG895" i="123"/>
  <c r="BG896" i="123"/>
  <c r="BG897" i="123"/>
  <c r="BG898" i="123"/>
  <c r="BG899" i="123"/>
  <c r="BG900" i="123"/>
  <c r="BG901" i="123"/>
  <c r="BG902" i="123"/>
  <c r="BG903" i="123"/>
  <c r="BG904" i="123"/>
  <c r="BG905" i="123"/>
  <c r="BG906" i="123"/>
  <c r="BG907" i="123"/>
  <c r="BG908" i="123"/>
  <c r="BG909" i="123"/>
  <c r="BG910" i="123"/>
  <c r="BG911" i="123"/>
  <c r="BG912" i="123"/>
  <c r="BG913" i="123"/>
  <c r="BG914" i="123"/>
  <c r="BG915" i="123"/>
  <c r="BG916" i="123"/>
  <c r="BG917" i="123"/>
  <c r="BG918" i="123"/>
  <c r="BG919" i="123"/>
  <c r="BG920" i="123"/>
  <c r="BG921" i="123"/>
  <c r="BG922" i="123"/>
  <c r="BG923" i="123"/>
  <c r="BG924" i="123"/>
  <c r="BG925" i="123"/>
  <c r="BG926" i="123"/>
  <c r="BG927" i="123"/>
  <c r="BG928" i="123"/>
  <c r="BG929" i="123"/>
  <c r="BG930" i="123"/>
  <c r="BG931" i="123"/>
  <c r="BG932" i="123"/>
  <c r="BG933" i="123"/>
  <c r="BG934" i="123"/>
  <c r="BG935" i="123"/>
  <c r="BG936" i="123"/>
  <c r="BG937" i="123"/>
  <c r="BG938" i="123"/>
  <c r="BG939" i="123"/>
  <c r="BG940" i="123"/>
  <c r="BG941" i="123"/>
  <c r="BG942" i="123"/>
  <c r="BG943" i="123"/>
  <c r="BG944" i="123"/>
  <c r="BG945" i="123"/>
  <c r="BG946" i="123"/>
  <c r="BG947" i="123"/>
  <c r="BG948" i="123"/>
  <c r="BG949" i="123"/>
  <c r="BG950" i="123"/>
  <c r="BG951" i="123"/>
  <c r="BG952" i="123"/>
  <c r="BG953" i="123"/>
  <c r="BG954" i="123"/>
  <c r="BG955" i="123"/>
  <c r="BG956" i="123"/>
  <c r="BG957" i="123"/>
  <c r="BG958" i="123"/>
  <c r="BG959" i="123"/>
  <c r="BG960" i="123"/>
  <c r="BG961" i="123"/>
  <c r="BG962" i="123"/>
  <c r="BG963" i="123"/>
  <c r="BG964" i="123"/>
  <c r="BG965" i="123"/>
  <c r="BG966" i="123"/>
  <c r="BG967" i="123"/>
  <c r="BG968" i="123"/>
  <c r="BG969" i="123"/>
  <c r="BG970" i="123"/>
  <c r="BG971" i="123"/>
  <c r="BG972" i="123"/>
  <c r="BG973" i="123"/>
  <c r="BG974" i="123"/>
  <c r="BG975" i="123"/>
  <c r="BG976" i="123"/>
  <c r="BG977" i="123"/>
  <c r="BG978" i="123"/>
  <c r="BG979" i="123"/>
  <c r="BG980" i="123"/>
  <c r="BG981" i="123"/>
  <c r="BG982" i="123"/>
  <c r="BG983" i="123"/>
  <c r="BG984" i="123"/>
  <c r="BG985" i="123"/>
  <c r="BG986" i="123"/>
  <c r="BG987" i="123"/>
  <c r="BG988" i="123"/>
  <c r="BG989" i="123"/>
  <c r="BG990" i="123"/>
  <c r="BG991" i="123"/>
  <c r="BG992" i="123"/>
  <c r="BG993" i="123"/>
  <c r="BG994" i="123"/>
  <c r="BG995" i="123"/>
  <c r="BG996" i="123"/>
  <c r="BG997" i="123"/>
  <c r="BG998" i="123"/>
  <c r="BG999" i="123"/>
  <c r="BG1000" i="123"/>
  <c r="BG1001" i="123"/>
  <c r="BG1002" i="123"/>
  <c r="BG1003" i="123"/>
  <c r="BG1004" i="123"/>
  <c r="BG1005" i="123"/>
  <c r="BG1006" i="123"/>
  <c r="BG1007" i="123"/>
  <c r="BG1008" i="123"/>
  <c r="BG1009" i="123"/>
  <c r="BG1010" i="123"/>
  <c r="BG1011" i="123"/>
  <c r="BG1012" i="123"/>
  <c r="BG1013" i="123"/>
  <c r="BG1014" i="123"/>
  <c r="BG1015" i="123"/>
  <c r="BG1016" i="123"/>
  <c r="BG1017" i="123"/>
  <c r="BG1018" i="123"/>
  <c r="BG1019" i="123"/>
  <c r="BG1020" i="123"/>
  <c r="BG1021" i="123"/>
  <c r="BG1022" i="123"/>
  <c r="BG1023" i="123"/>
  <c r="BG1024" i="123"/>
  <c r="BG1025" i="123"/>
  <c r="BG1026" i="123"/>
  <c r="BG1027" i="123"/>
  <c r="BG1028" i="123"/>
  <c r="BG1029" i="123"/>
  <c r="BG1030" i="123"/>
  <c r="BG1031" i="123"/>
  <c r="BG1032" i="123"/>
  <c r="BG1033" i="123"/>
  <c r="BG1034" i="123"/>
  <c r="BG1035" i="123"/>
  <c r="BG1036" i="123"/>
  <c r="BG1037" i="123"/>
  <c r="BG1038" i="123"/>
  <c r="BG1039" i="123"/>
  <c r="BG1040" i="123"/>
  <c r="BG1041" i="123"/>
  <c r="BG1042" i="123"/>
  <c r="BG1043" i="123"/>
  <c r="BG1044" i="123"/>
  <c r="BG1045" i="123"/>
  <c r="BG1046" i="123"/>
  <c r="BG1047" i="123"/>
  <c r="BG1048" i="123"/>
  <c r="BG1049" i="123"/>
  <c r="BG1050" i="123"/>
  <c r="BG1051" i="123"/>
  <c r="BG1052" i="123"/>
  <c r="BG1053" i="123"/>
  <c r="BG1054" i="123"/>
  <c r="BG1055" i="123"/>
  <c r="BG1056" i="123"/>
  <c r="BG1057" i="123"/>
  <c r="BG1058" i="123"/>
  <c r="BG1059" i="123"/>
  <c r="BG1060" i="123"/>
  <c r="BG1061" i="123"/>
  <c r="BG1062" i="123"/>
  <c r="BG1063" i="123"/>
  <c r="BG1064" i="123"/>
  <c r="BG1065" i="123"/>
  <c r="BG1066" i="123"/>
  <c r="BG1067" i="123"/>
  <c r="BG1068" i="123"/>
  <c r="BG1069" i="123"/>
  <c r="BG1070" i="123"/>
  <c r="BG1071" i="123"/>
  <c r="BG1072" i="123"/>
  <c r="BG1073" i="123"/>
  <c r="BG1074" i="123"/>
  <c r="BG1075" i="123"/>
  <c r="BG1076" i="123"/>
  <c r="BG1077" i="123"/>
  <c r="BG1078" i="123"/>
  <c r="BG1079" i="123"/>
  <c r="BG1080" i="123"/>
  <c r="BG1081" i="123"/>
  <c r="BG1082" i="123"/>
  <c r="BG1083" i="123"/>
  <c r="BG1084" i="123"/>
  <c r="BG1085" i="123"/>
  <c r="BG1086" i="123"/>
  <c r="BG1087" i="123"/>
  <c r="BG1088" i="123"/>
  <c r="BG1089" i="123"/>
  <c r="BG1090" i="123"/>
  <c r="BG1091" i="123"/>
  <c r="BG1092" i="123"/>
  <c r="BG1093" i="123"/>
  <c r="BG1094" i="123"/>
  <c r="BG1095" i="123"/>
  <c r="BG1096" i="123"/>
  <c r="BG1097" i="123"/>
  <c r="BG1098" i="123"/>
  <c r="BG1099" i="123"/>
  <c r="BG1100" i="123"/>
  <c r="BG1101" i="123"/>
  <c r="BG1102" i="123"/>
  <c r="BG1103" i="123"/>
  <c r="BG1104" i="123"/>
  <c r="BG1105" i="123"/>
  <c r="BG1106" i="123"/>
  <c r="BG1107" i="123"/>
  <c r="BG1108" i="123"/>
  <c r="BG1109" i="123"/>
  <c r="BG1110" i="123"/>
  <c r="BG1111" i="123"/>
  <c r="BG1112" i="123"/>
  <c r="BG1113" i="123"/>
  <c r="BG1114" i="123"/>
  <c r="BG1115" i="123"/>
  <c r="BG1116" i="123"/>
  <c r="BG1117" i="123"/>
  <c r="BG1118" i="123"/>
  <c r="BG1119" i="123"/>
  <c r="BG1120" i="123"/>
  <c r="BG1121" i="123"/>
  <c r="BG1122" i="123"/>
  <c r="BG1123" i="123"/>
  <c r="BG1124" i="123"/>
  <c r="BG1125" i="123"/>
  <c r="BG1126" i="123"/>
  <c r="BG1127" i="123"/>
  <c r="BG1128" i="123"/>
  <c r="BG1129" i="123"/>
  <c r="BG1130" i="123"/>
  <c r="BG1131" i="123"/>
  <c r="BG1132" i="123"/>
  <c r="BG1133" i="123"/>
  <c r="BG1134" i="123"/>
  <c r="BG1135" i="123"/>
  <c r="BG1136" i="123"/>
  <c r="BG1137" i="123"/>
  <c r="BG1138" i="123"/>
  <c r="BG1139" i="123"/>
  <c r="BG1140" i="123"/>
  <c r="BG1141" i="123"/>
  <c r="BG1142" i="123"/>
  <c r="BG1143" i="123"/>
  <c r="BG1144" i="123"/>
  <c r="BG1145" i="123"/>
  <c r="BG1146" i="123"/>
  <c r="BG1147" i="123"/>
  <c r="BG1148" i="123"/>
  <c r="BG1149" i="123"/>
  <c r="BG1150" i="123"/>
  <c r="BG1151" i="123"/>
  <c r="BG1152" i="123"/>
  <c r="BG1153" i="123"/>
  <c r="BG1154" i="123"/>
  <c r="BG1155" i="123"/>
  <c r="BG1156" i="123"/>
  <c r="BG1157" i="123"/>
  <c r="BG1158" i="123"/>
  <c r="BG1159" i="123"/>
  <c r="BG1160" i="123"/>
  <c r="BG1161" i="123"/>
  <c r="BG1162" i="123"/>
  <c r="BG1163" i="123"/>
  <c r="BG1164" i="123"/>
  <c r="BG1165" i="123"/>
  <c r="BG1166" i="123"/>
  <c r="BG1167" i="123"/>
  <c r="BG1168" i="123"/>
  <c r="BG1169" i="123"/>
  <c r="BG1170" i="123"/>
  <c r="BG1171" i="123"/>
  <c r="BG1172" i="123"/>
  <c r="BG1173" i="123"/>
  <c r="BG1174" i="123"/>
  <c r="BG1175" i="123"/>
  <c r="BG1176" i="123"/>
  <c r="BG1177" i="123"/>
  <c r="BG1178" i="123"/>
  <c r="BG1179" i="123"/>
  <c r="BG1180" i="123"/>
  <c r="BG1181" i="123"/>
  <c r="BG1182" i="123"/>
  <c r="BG1183" i="123"/>
  <c r="BG1184" i="123"/>
  <c r="BG1185" i="123"/>
  <c r="BG1186" i="123"/>
  <c r="BG1187" i="123"/>
  <c r="BG1188" i="123"/>
  <c r="BG1189" i="123"/>
  <c r="BG1190" i="123"/>
  <c r="BG1191" i="123"/>
  <c r="BG1192" i="123"/>
  <c r="BG1193" i="123"/>
  <c r="BG1194" i="123"/>
  <c r="BG1195" i="123"/>
  <c r="BG1196" i="123"/>
  <c r="BG1197" i="123"/>
  <c r="BG1198" i="123"/>
  <c r="BG1199" i="123"/>
  <c r="BG1200" i="123"/>
  <c r="BG1201" i="123"/>
  <c r="BG1202" i="123"/>
  <c r="BG1203" i="123"/>
  <c r="BG1204" i="123"/>
  <c r="BG1205" i="123"/>
  <c r="BG1206" i="123"/>
  <c r="BG1207" i="123"/>
  <c r="BG1208" i="123"/>
  <c r="BG1209" i="123"/>
  <c r="BG1210" i="123"/>
  <c r="BG1211" i="123"/>
  <c r="BG1212" i="123"/>
  <c r="BG1213" i="123"/>
  <c r="BG1214" i="123"/>
  <c r="BG1215" i="123"/>
  <c r="BG1216" i="123"/>
  <c r="BG1217" i="123"/>
  <c r="BG1218" i="123"/>
  <c r="BG1219" i="123"/>
  <c r="BG1220" i="123"/>
  <c r="BG1221" i="123"/>
  <c r="BG1222" i="123"/>
  <c r="BG1223" i="123"/>
  <c r="BG1224" i="123"/>
  <c r="BG1225" i="123"/>
  <c r="BG1226" i="123"/>
  <c r="BG1227" i="123"/>
  <c r="BG1228" i="123"/>
  <c r="BG1229" i="123"/>
  <c r="BG1230" i="123"/>
  <c r="BG1231" i="123"/>
  <c r="BG1232" i="123"/>
  <c r="BG1233" i="123"/>
  <c r="BG1234" i="123"/>
  <c r="BG1235" i="123"/>
  <c r="BG1236" i="123"/>
  <c r="BG1237" i="123"/>
  <c r="BG1238" i="123"/>
  <c r="BG1239" i="123"/>
  <c r="BG1240" i="123"/>
  <c r="BG1241" i="123"/>
  <c r="BG1242" i="123"/>
  <c r="BG1243" i="123"/>
  <c r="BG1244" i="123"/>
  <c r="BG1245" i="123"/>
  <c r="BG1246" i="123"/>
  <c r="BG1247" i="123"/>
  <c r="BG1248" i="123"/>
  <c r="BG1249" i="123"/>
  <c r="BG1250" i="123"/>
  <c r="BG1251" i="123"/>
  <c r="BG1252" i="123"/>
  <c r="BG1253" i="123"/>
  <c r="BG1254" i="123"/>
  <c r="BG1255" i="123"/>
  <c r="BG1256" i="123"/>
  <c r="BG1257" i="123"/>
  <c r="BG1258" i="123"/>
  <c r="BG1259" i="123"/>
  <c r="BG1260" i="123"/>
  <c r="BG1261" i="123"/>
  <c r="BG1262" i="123"/>
  <c r="BG1263" i="123"/>
  <c r="BG1264" i="123"/>
  <c r="BG1265" i="123"/>
  <c r="BG1266" i="123"/>
  <c r="BG1267" i="123"/>
  <c r="BG1268" i="123"/>
  <c r="BG1269" i="123"/>
  <c r="BG1270" i="123"/>
  <c r="BG1271" i="123"/>
  <c r="BG1272" i="123"/>
  <c r="BG1273" i="123"/>
  <c r="BG1274" i="123"/>
  <c r="BG1275" i="123"/>
  <c r="BG1276" i="123"/>
  <c r="BG1277" i="123"/>
  <c r="BG1278" i="123"/>
  <c r="BG1279" i="123"/>
  <c r="BG1280" i="123"/>
  <c r="BG1281" i="123"/>
  <c r="BG1282" i="123"/>
  <c r="BG1283" i="123"/>
  <c r="BG1284" i="123"/>
  <c r="BG1285" i="123"/>
  <c r="BG1286" i="123"/>
  <c r="BG1287" i="123"/>
  <c r="BG1288" i="123"/>
  <c r="BG1289" i="123"/>
  <c r="BG1290" i="123"/>
  <c r="BG1291" i="123"/>
  <c r="BG1292" i="123"/>
  <c r="BG1293" i="123"/>
  <c r="BG1294" i="123"/>
  <c r="BG1295" i="123"/>
  <c r="BG1296" i="123"/>
  <c r="BG1297" i="123"/>
  <c r="BG1298" i="123"/>
  <c r="BG1299" i="123"/>
  <c r="BG1300" i="123"/>
  <c r="BG1301" i="123"/>
  <c r="BG1302" i="123"/>
  <c r="BG1303" i="123"/>
  <c r="BG1304" i="123"/>
  <c r="BG1305" i="123"/>
  <c r="BG1306" i="123"/>
  <c r="BG1307" i="123"/>
  <c r="BG1308" i="123"/>
  <c r="BG1309" i="123"/>
  <c r="BG1310" i="123"/>
  <c r="BG1311" i="123"/>
  <c r="BG1312" i="123"/>
  <c r="BG1313" i="123"/>
  <c r="BG1314" i="123"/>
  <c r="BG1315" i="123"/>
  <c r="BG1316" i="123"/>
  <c r="BG1317" i="123"/>
  <c r="BG1318" i="123"/>
  <c r="BG1319" i="123"/>
  <c r="BG1320" i="123"/>
  <c r="BG1321" i="123"/>
  <c r="BG1322" i="123"/>
  <c r="BG1323" i="123"/>
  <c r="BG1324" i="123"/>
  <c r="BG1325" i="123"/>
  <c r="BG1326" i="123"/>
  <c r="BG1327" i="123"/>
  <c r="BG1328" i="123"/>
  <c r="BG1329" i="123"/>
  <c r="BG1330" i="123"/>
  <c r="BG1331" i="123"/>
  <c r="BG1332" i="123"/>
  <c r="BG1333" i="123"/>
  <c r="BG1334" i="123"/>
  <c r="BG1335" i="123"/>
  <c r="BG1336" i="123"/>
  <c r="BG1337" i="123"/>
  <c r="BG1338" i="123"/>
  <c r="BG1339" i="123"/>
  <c r="BG1340" i="123"/>
  <c r="BG1341" i="123"/>
  <c r="BG1342" i="123"/>
  <c r="BG1343" i="123"/>
  <c r="BG1344" i="123"/>
  <c r="BG1345" i="123"/>
  <c r="BG1346" i="123"/>
  <c r="BG1347" i="123"/>
  <c r="BG1348" i="123"/>
  <c r="BG1349" i="123"/>
  <c r="BG1350" i="123"/>
  <c r="BG1351" i="123"/>
  <c r="BG1352" i="123"/>
  <c r="BG1353" i="123"/>
  <c r="BG1354" i="123"/>
  <c r="BG1355" i="123"/>
  <c r="BG1356" i="123"/>
  <c r="BG1357" i="123"/>
  <c r="BG1358" i="123"/>
  <c r="BG1359" i="123"/>
  <c r="BG1360" i="123"/>
  <c r="BG1361" i="123"/>
  <c r="BG1362" i="123"/>
  <c r="BG1363" i="123"/>
  <c r="BG1364" i="123"/>
  <c r="BG1365" i="123"/>
  <c r="BG1366" i="123"/>
  <c r="BG1367" i="123"/>
  <c r="BG1368" i="123"/>
  <c r="BG1369" i="123"/>
  <c r="BG1370" i="123"/>
  <c r="BG1371" i="123"/>
  <c r="BG1372" i="123"/>
  <c r="BG1373" i="123"/>
  <c r="BG1374" i="123"/>
  <c r="BG1375" i="123"/>
  <c r="BG1376" i="123"/>
  <c r="BG1377" i="123"/>
  <c r="BG1378" i="123"/>
  <c r="BG1379" i="123"/>
  <c r="BG1380" i="123"/>
  <c r="BG1381" i="123"/>
  <c r="BG1382" i="123"/>
  <c r="BG1383" i="123"/>
  <c r="BG1384" i="123"/>
  <c r="BG1385" i="123"/>
  <c r="BG1386" i="123"/>
  <c r="BG1387" i="123"/>
  <c r="BG1388" i="123"/>
  <c r="BG1389" i="123"/>
  <c r="BG1390" i="123"/>
  <c r="BG1391" i="123"/>
  <c r="BG1392" i="123"/>
  <c r="BG1393" i="123"/>
  <c r="BG1394" i="123"/>
  <c r="BG1395" i="123"/>
  <c r="BG1396" i="123"/>
  <c r="BG1397" i="123"/>
  <c r="BG1398" i="123"/>
  <c r="BG1399" i="123"/>
  <c r="BG1400" i="123"/>
  <c r="BG1401" i="123"/>
  <c r="BG1402" i="123"/>
  <c r="BG1403" i="123"/>
  <c r="BG1404" i="123"/>
  <c r="BG1405" i="123"/>
  <c r="BG1406" i="123"/>
  <c r="BG1407" i="123"/>
  <c r="BG1408" i="123"/>
  <c r="BG1409" i="123"/>
  <c r="BG1410" i="123"/>
  <c r="BG1411" i="123"/>
  <c r="BG1412" i="123"/>
  <c r="BG1413" i="123"/>
  <c r="BG1414" i="123"/>
  <c r="BG1415" i="123"/>
  <c r="BG1416" i="123"/>
  <c r="BG1417" i="123"/>
  <c r="BG1418" i="123"/>
  <c r="BG1419" i="123"/>
  <c r="BG1420" i="123"/>
  <c r="BG1421" i="123"/>
  <c r="BG1422" i="123"/>
  <c r="BG1423" i="123"/>
  <c r="BG1424" i="123"/>
  <c r="BG1425" i="123"/>
  <c r="BG1426" i="123"/>
  <c r="BG1427" i="123"/>
  <c r="BG1428" i="123"/>
  <c r="BG1429" i="123"/>
  <c r="BG1430" i="123"/>
  <c r="BG1431" i="123"/>
  <c r="BG1432" i="123"/>
  <c r="BG1433" i="123"/>
  <c r="BG1434" i="123"/>
  <c r="BG1435" i="123"/>
  <c r="BG1436" i="123"/>
  <c r="BG1437" i="123"/>
  <c r="BG1438" i="123"/>
  <c r="BG1439" i="123"/>
  <c r="BG1440" i="123"/>
  <c r="BG1441" i="123"/>
  <c r="BG1442" i="123"/>
  <c r="BG1443" i="123"/>
  <c r="BG1444" i="123"/>
  <c r="BG1445" i="123"/>
  <c r="BG1446" i="123"/>
  <c r="BG1447" i="123"/>
  <c r="BG1448" i="123"/>
  <c r="BG1449" i="123"/>
  <c r="BG1450" i="123"/>
  <c r="BG1451" i="123"/>
  <c r="BG1452" i="123"/>
  <c r="BG1453" i="123"/>
  <c r="BG1454" i="123"/>
  <c r="BG1455" i="123"/>
  <c r="BG1456" i="123"/>
  <c r="BG1457" i="123"/>
  <c r="BG1458" i="123"/>
  <c r="BG1459" i="123"/>
  <c r="BG1460" i="123"/>
  <c r="BG1461" i="123"/>
  <c r="BG1462" i="123"/>
  <c r="BG1463" i="123"/>
  <c r="BG1464" i="123"/>
  <c r="BG1465" i="123"/>
  <c r="BG1466" i="123"/>
  <c r="BG1467" i="123"/>
  <c r="BG1468" i="123"/>
  <c r="BG1469" i="123"/>
  <c r="BG1470" i="123"/>
  <c r="BG1471" i="123"/>
  <c r="BG1472" i="123"/>
  <c r="BG1473" i="123"/>
  <c r="BG1474" i="123"/>
  <c r="BG1475" i="123"/>
  <c r="BG1476" i="123"/>
  <c r="BG1477" i="123"/>
  <c r="BG1478" i="123"/>
  <c r="BG1479" i="123"/>
  <c r="BG1480" i="123"/>
  <c r="BG1481" i="123"/>
  <c r="BG1482" i="123"/>
  <c r="BG1483" i="123"/>
  <c r="BG1484" i="123"/>
  <c r="BG1485" i="123"/>
  <c r="BG1486" i="123"/>
  <c r="BG1487" i="123"/>
  <c r="BG1488" i="123"/>
  <c r="BG1489" i="123"/>
  <c r="BG1490" i="123"/>
  <c r="BG1491" i="123"/>
  <c r="BG1492" i="123"/>
  <c r="BG1493" i="123"/>
  <c r="BG1494" i="123"/>
  <c r="BG1495" i="123"/>
  <c r="BG1496" i="123"/>
  <c r="BG1497" i="123"/>
  <c r="BG1498" i="123"/>
  <c r="BG1499" i="123"/>
  <c r="BG1500" i="123"/>
  <c r="BG1501" i="123"/>
  <c r="BG1502" i="123"/>
  <c r="BG1503" i="123"/>
  <c r="BG1504" i="123"/>
  <c r="BG1505" i="123"/>
  <c r="BG1506" i="123"/>
  <c r="BG1507" i="123"/>
  <c r="BG1508" i="123"/>
  <c r="BG1509" i="123"/>
  <c r="BG1510" i="123"/>
  <c r="BG1511" i="123"/>
  <c r="BG1512" i="123"/>
  <c r="BG1513" i="123"/>
  <c r="BG1514" i="123"/>
  <c r="BG1515" i="123"/>
  <c r="BG1516" i="123"/>
  <c r="BG1517" i="123"/>
  <c r="BG1518" i="123"/>
  <c r="BG1519" i="123"/>
  <c r="BG1520" i="123"/>
  <c r="BG1521" i="123"/>
  <c r="BG1522" i="123"/>
  <c r="BG1523" i="123"/>
  <c r="BG1524" i="123"/>
  <c r="BG1525" i="123"/>
  <c r="BG1526" i="123"/>
  <c r="BG1527" i="123"/>
  <c r="BG1528" i="123"/>
  <c r="BG1529" i="123"/>
  <c r="BG1530" i="123"/>
  <c r="BG1531" i="123"/>
  <c r="BG1532" i="123"/>
  <c r="BG1533" i="123"/>
  <c r="BG1534" i="123"/>
  <c r="BG1535" i="123"/>
  <c r="BG1536" i="123"/>
  <c r="BG1537" i="123"/>
  <c r="BG1538" i="123"/>
  <c r="BG1539" i="123"/>
  <c r="BG1540" i="123"/>
  <c r="BG1541" i="123"/>
  <c r="BG1542" i="123"/>
  <c r="BG1543" i="123"/>
  <c r="BG1544" i="123"/>
  <c r="BG1545" i="123"/>
  <c r="BG1546" i="123"/>
  <c r="BG1547" i="123"/>
  <c r="BG1548" i="123"/>
  <c r="BG1549" i="123"/>
  <c r="BG1550" i="123"/>
  <c r="BG1551" i="123"/>
  <c r="BG1552" i="123"/>
  <c r="BG1553" i="123"/>
  <c r="BG1554" i="123"/>
  <c r="BG1555" i="123"/>
  <c r="BG1556" i="123"/>
  <c r="BG1557" i="123"/>
  <c r="BG1558" i="123"/>
  <c r="BG1559" i="123"/>
  <c r="BG1560" i="123"/>
  <c r="BG1561" i="123"/>
  <c r="BG1562" i="123"/>
  <c r="BG1563" i="123"/>
  <c r="BG1564" i="123"/>
  <c r="BG1565" i="123"/>
  <c r="BG1566" i="123"/>
  <c r="BG1567" i="123"/>
  <c r="BG1568" i="123"/>
  <c r="BG1569" i="123"/>
  <c r="BG1570" i="123"/>
  <c r="BG1571" i="123"/>
  <c r="BG1572" i="123"/>
  <c r="BG1573" i="123"/>
  <c r="BG1574" i="123"/>
  <c r="BG1575" i="123"/>
  <c r="BG1576" i="123"/>
  <c r="BG1577" i="123"/>
  <c r="BG1578" i="123"/>
  <c r="BG1579" i="123"/>
  <c r="BG1580" i="123"/>
  <c r="BG1581" i="123"/>
  <c r="BG1582" i="123"/>
  <c r="BG1583" i="123"/>
  <c r="BG1584" i="123"/>
  <c r="BG1585" i="123"/>
  <c r="BG1586" i="123"/>
  <c r="BG1587" i="123"/>
  <c r="BG1588" i="123"/>
  <c r="BG1589" i="123"/>
  <c r="BG1590" i="123"/>
  <c r="BG1591" i="123"/>
  <c r="BG1592" i="123"/>
  <c r="BG1593" i="123"/>
  <c r="BG1594" i="123"/>
  <c r="BG1595" i="123"/>
  <c r="BG1596" i="123"/>
  <c r="BG1597" i="123"/>
  <c r="BG1598" i="123"/>
  <c r="BG1599" i="123"/>
  <c r="BG1600" i="123"/>
  <c r="BG1601" i="123"/>
  <c r="BG1602" i="123"/>
  <c r="BG1603" i="123"/>
  <c r="BG1604" i="123"/>
  <c r="BG1605" i="123"/>
  <c r="BG1606" i="123"/>
  <c r="BG1607" i="123"/>
  <c r="BG1608" i="123"/>
  <c r="BG1609" i="123"/>
  <c r="BG1610" i="123"/>
  <c r="BG1611" i="123"/>
  <c r="BG1612" i="123"/>
  <c r="BG1613" i="123"/>
  <c r="BG1614" i="123"/>
  <c r="BG1615" i="123"/>
  <c r="BG1616" i="123"/>
  <c r="BG1617" i="123"/>
  <c r="BG1618" i="123"/>
  <c r="BG1619" i="123"/>
  <c r="BG1620" i="123"/>
  <c r="BG1621" i="123"/>
  <c r="BG1622" i="123"/>
  <c r="BG1623" i="123"/>
  <c r="BG1624" i="123"/>
  <c r="BG1625" i="123"/>
  <c r="BG1626" i="123"/>
  <c r="BG1627" i="123"/>
  <c r="BG1628" i="123"/>
  <c r="BG1629" i="123"/>
  <c r="BG1630" i="123"/>
  <c r="BG1631" i="123"/>
  <c r="BG1632" i="123"/>
  <c r="BG1633" i="123"/>
  <c r="BG1634" i="123"/>
  <c r="BG1635" i="123"/>
  <c r="BG1636" i="123"/>
  <c r="BG1637" i="123"/>
  <c r="BG1638" i="123"/>
  <c r="BG1639" i="123"/>
  <c r="BG1640" i="123"/>
  <c r="BG1641" i="123"/>
  <c r="BG1642" i="123"/>
  <c r="BG1643" i="123"/>
  <c r="BG1644" i="123"/>
  <c r="BG1645" i="123"/>
  <c r="BG1646" i="123"/>
  <c r="BG1647" i="123"/>
  <c r="BG1648" i="123"/>
  <c r="BG1649" i="123"/>
  <c r="BG1650" i="123"/>
  <c r="BG1651" i="123"/>
  <c r="BG1652" i="123"/>
  <c r="BG1653" i="123"/>
  <c r="BG1654" i="123"/>
  <c r="BG1655" i="123"/>
  <c r="BG1656" i="123"/>
  <c r="BG1657" i="123"/>
  <c r="BG1658" i="123"/>
  <c r="BG1659" i="123"/>
  <c r="BG1660" i="123"/>
  <c r="BG1661" i="123"/>
  <c r="BG1662" i="123"/>
  <c r="BG1663" i="123"/>
  <c r="BG1664" i="123"/>
  <c r="BG1665" i="123"/>
  <c r="BG1666" i="123"/>
  <c r="BG1667" i="123"/>
  <c r="BG1668" i="123"/>
  <c r="BG1669" i="123"/>
  <c r="BG1670" i="123"/>
  <c r="BG1671" i="123"/>
  <c r="BG1672" i="123"/>
  <c r="BG1673" i="123"/>
  <c r="BG1674" i="123"/>
  <c r="BG1675" i="123"/>
  <c r="BG1676" i="123"/>
  <c r="BG1677" i="123"/>
  <c r="BG1678" i="123"/>
  <c r="BG1679" i="123"/>
  <c r="BG1680" i="123"/>
  <c r="BG1681" i="123"/>
  <c r="BG1682" i="123"/>
  <c r="BG1683" i="123"/>
  <c r="BG1684" i="123"/>
  <c r="BG1685" i="123"/>
  <c r="BG1686" i="123"/>
  <c r="BG1687" i="123"/>
  <c r="BG1688" i="123"/>
  <c r="BG1689" i="123"/>
  <c r="BG1690" i="123"/>
  <c r="BG1691" i="123"/>
  <c r="BG1692" i="123"/>
  <c r="BG1693" i="123"/>
  <c r="BG1694" i="123"/>
  <c r="BG1695" i="123"/>
  <c r="BG1696" i="123"/>
  <c r="BG1697" i="123"/>
  <c r="BG1698" i="123"/>
  <c r="BG1699" i="123"/>
  <c r="BG1700" i="123"/>
  <c r="BG1701" i="123"/>
  <c r="BG1702" i="123"/>
  <c r="BG1703" i="123"/>
  <c r="BG1704" i="123"/>
  <c r="BG1705" i="123"/>
  <c r="BG1706" i="123"/>
  <c r="BG1707" i="123"/>
  <c r="BG1708" i="123"/>
  <c r="BG1709" i="123"/>
  <c r="BG1710" i="123"/>
  <c r="BG1711" i="123"/>
  <c r="BG1712" i="123"/>
  <c r="BG1713" i="123"/>
  <c r="BG1714" i="123"/>
  <c r="BG1715" i="123"/>
  <c r="BG1716" i="123"/>
  <c r="BG1717" i="123"/>
  <c r="BG1718" i="123"/>
  <c r="BG1719" i="123"/>
  <c r="BG1720" i="123"/>
  <c r="BG1721" i="123"/>
  <c r="BG1722" i="123"/>
  <c r="BG1723" i="123"/>
  <c r="BG1724" i="123"/>
  <c r="BG1725" i="123"/>
  <c r="BG1726" i="123"/>
  <c r="BG1727" i="123"/>
  <c r="BG1728" i="123"/>
  <c r="BG1729" i="123"/>
  <c r="BG1730" i="123"/>
  <c r="BG1731" i="123"/>
  <c r="BG1732" i="123"/>
  <c r="BG1733" i="123"/>
  <c r="BG1734" i="123"/>
  <c r="BG1735" i="123"/>
  <c r="BG1736" i="123"/>
  <c r="BG1737" i="123"/>
  <c r="BG1738" i="123"/>
  <c r="BG1739" i="123"/>
  <c r="BG1740" i="123"/>
  <c r="BG1741" i="123"/>
  <c r="BG1742" i="123"/>
  <c r="BG1743" i="123"/>
  <c r="BG1744" i="123"/>
  <c r="BG1745" i="123"/>
  <c r="BG1746" i="123"/>
  <c r="BG1747" i="123"/>
  <c r="BG1748" i="123"/>
  <c r="BG1749" i="123"/>
  <c r="BG1750" i="123"/>
  <c r="BG1751" i="123"/>
  <c r="BG1752" i="123"/>
  <c r="BG1753" i="123"/>
  <c r="BG1754" i="123"/>
  <c r="BG1755" i="123"/>
  <c r="BG1756" i="123"/>
  <c r="BG1757" i="123"/>
  <c r="BG1758" i="123"/>
  <c r="BG1759" i="123"/>
  <c r="BG1760" i="123"/>
  <c r="BG1761" i="123"/>
  <c r="BG1762" i="123"/>
  <c r="BG1763" i="123"/>
  <c r="BG1764" i="123"/>
  <c r="BG1765" i="123"/>
  <c r="BG1766" i="123"/>
  <c r="BG1767" i="123"/>
  <c r="BG1768" i="123"/>
  <c r="BG1769" i="123"/>
  <c r="BG1770" i="123"/>
  <c r="BG1771" i="123"/>
  <c r="BG1772" i="123"/>
  <c r="BG1773" i="123"/>
  <c r="BG1774" i="123"/>
  <c r="BG1775" i="123"/>
  <c r="BG1776" i="123"/>
  <c r="BG1777" i="123"/>
  <c r="BG1778" i="123"/>
  <c r="BG1779" i="123"/>
  <c r="BG1780" i="123"/>
  <c r="BG1781" i="123"/>
  <c r="BG1782" i="123"/>
  <c r="BG1783" i="123"/>
  <c r="BG1784" i="123"/>
  <c r="BG1785" i="123"/>
  <c r="BG1786" i="123"/>
  <c r="BG1787" i="123"/>
  <c r="BG1788" i="123"/>
  <c r="BG1789" i="123"/>
  <c r="BG1790" i="123"/>
  <c r="BG1791" i="123"/>
  <c r="BG1792" i="123"/>
  <c r="BG1793" i="123"/>
  <c r="BG1794" i="123"/>
  <c r="BG1795" i="123"/>
  <c r="BG1796" i="123"/>
  <c r="BG1797" i="123"/>
  <c r="BG1798" i="123"/>
  <c r="BG1799" i="123"/>
  <c r="BG1800" i="123"/>
  <c r="BG1801" i="123"/>
  <c r="BG1802" i="123"/>
  <c r="BG1803" i="123"/>
  <c r="BG1804" i="123"/>
  <c r="BG1805" i="123"/>
  <c r="BG1806" i="123"/>
  <c r="BG1807" i="123"/>
  <c r="BG1808" i="123"/>
  <c r="BG1809" i="123"/>
  <c r="BG1810" i="123"/>
  <c r="BG1811" i="123"/>
  <c r="BG1812" i="123"/>
  <c r="BG1813" i="123"/>
  <c r="BG1814" i="123"/>
  <c r="BG1815" i="123"/>
  <c r="BG1816" i="123"/>
  <c r="BG1817" i="123"/>
  <c r="BG1818" i="123"/>
  <c r="BG1819" i="123"/>
  <c r="BG1820" i="123"/>
  <c r="BG1821" i="123"/>
  <c r="BG1822" i="123"/>
  <c r="BG1823" i="123"/>
  <c r="BG1824" i="123"/>
  <c r="BG1825" i="123"/>
  <c r="BG1826" i="123"/>
  <c r="BG1827" i="123"/>
  <c r="BG1828" i="123"/>
  <c r="BG1829" i="123"/>
  <c r="BG1830" i="123"/>
  <c r="BG1831" i="123"/>
  <c r="BG1832" i="123"/>
  <c r="BG1833" i="123"/>
  <c r="BG1834" i="123"/>
  <c r="BG1835" i="123"/>
  <c r="BG1836" i="123"/>
  <c r="BG1837" i="123"/>
  <c r="BG1838" i="123"/>
  <c r="BG1839" i="123"/>
  <c r="BG1840" i="123"/>
  <c r="BG1841" i="123"/>
  <c r="BG1842" i="123"/>
  <c r="BG1843" i="123"/>
  <c r="BG1844" i="123"/>
  <c r="BG1845" i="123"/>
  <c r="BG1846" i="123"/>
  <c r="BG1847" i="123"/>
  <c r="BG1848" i="123"/>
  <c r="BG1849" i="123"/>
  <c r="BG1850" i="123"/>
  <c r="BG1851" i="123"/>
  <c r="BG1852" i="123"/>
  <c r="BG1853" i="123"/>
  <c r="BG1854" i="123"/>
  <c r="BG1855" i="123"/>
  <c r="BG1856" i="123"/>
  <c r="BG1857" i="123"/>
  <c r="BG1858" i="123"/>
  <c r="BG1859" i="123"/>
  <c r="BG1860" i="123"/>
  <c r="BG1861" i="123"/>
  <c r="BG1862" i="123"/>
  <c r="BG1863" i="123"/>
  <c r="BG1864" i="123"/>
  <c r="BG1865" i="123"/>
  <c r="BG1866" i="123"/>
  <c r="BG1867" i="123"/>
  <c r="BG1868" i="123"/>
  <c r="BG1869" i="123"/>
  <c r="BG1870" i="123"/>
  <c r="BG1871" i="123"/>
  <c r="BG1872" i="123"/>
  <c r="BG1873" i="123"/>
  <c r="BG1874" i="123"/>
  <c r="BG1875" i="123"/>
  <c r="BG1876" i="123"/>
  <c r="BG1877" i="123"/>
  <c r="BG1878" i="123"/>
  <c r="BG1879" i="123"/>
  <c r="BG1880" i="123"/>
  <c r="BG1881" i="123"/>
  <c r="BG1882" i="123"/>
  <c r="BG1883" i="123"/>
  <c r="BG1884" i="123"/>
  <c r="BG1885" i="123"/>
  <c r="BG1886" i="123"/>
  <c r="BG1887" i="123"/>
  <c r="BG1888" i="123"/>
  <c r="BG1889" i="123"/>
  <c r="BG1890" i="123"/>
  <c r="BG1891" i="123"/>
  <c r="BG1892" i="123"/>
  <c r="BG1893" i="123"/>
  <c r="BG1894" i="123"/>
  <c r="BG1895" i="123"/>
  <c r="BG1896" i="123"/>
  <c r="BG1897" i="123"/>
  <c r="BG1898" i="123"/>
  <c r="BG1899" i="123"/>
  <c r="BG1900" i="123"/>
  <c r="BG1901" i="123"/>
  <c r="BG1902" i="123"/>
  <c r="BG1903" i="123"/>
  <c r="BG1904" i="123"/>
  <c r="BG1905" i="123"/>
  <c r="BG1906" i="123"/>
  <c r="BG1907" i="123"/>
  <c r="BG1908" i="123"/>
  <c r="BG1909" i="123"/>
  <c r="BG1910" i="123"/>
  <c r="BG1911" i="123"/>
  <c r="BG1912" i="123"/>
  <c r="BG1913" i="123"/>
  <c r="BG1914" i="123"/>
  <c r="BG1915" i="123"/>
  <c r="BG1916" i="123"/>
  <c r="BG1917" i="123"/>
  <c r="BG1918" i="123"/>
  <c r="BG1919" i="123"/>
  <c r="BG1920" i="123"/>
  <c r="BG1921" i="123"/>
  <c r="BG1922" i="123"/>
  <c r="BG1923" i="123"/>
  <c r="BG1924" i="123"/>
  <c r="BG1925" i="123"/>
  <c r="BG1926" i="123"/>
  <c r="BG1927" i="123"/>
  <c r="BG1928" i="123"/>
  <c r="BG1929" i="123"/>
  <c r="BG1930" i="123"/>
  <c r="BG1931" i="123"/>
  <c r="BG1932" i="123"/>
  <c r="BG1933" i="123"/>
  <c r="BG1934" i="123"/>
  <c r="BG1935" i="123"/>
  <c r="BG1936" i="123"/>
  <c r="BG1937" i="123"/>
  <c r="BG1938" i="123"/>
  <c r="BG1939" i="123"/>
  <c r="BG1940" i="123"/>
  <c r="BG1941" i="123"/>
  <c r="BG1942" i="123"/>
  <c r="BG1943" i="123"/>
  <c r="BG1944" i="123"/>
  <c r="BG1945" i="123"/>
  <c r="BG1946" i="123"/>
  <c r="BG1947" i="123"/>
  <c r="BG1948" i="123"/>
  <c r="BG1949" i="123"/>
  <c r="BG1950" i="123"/>
  <c r="BG1951" i="123"/>
  <c r="BG1952" i="123"/>
  <c r="BG1953" i="123"/>
  <c r="BG1954" i="123"/>
  <c r="BG1955" i="123"/>
  <c r="BG1956" i="123"/>
  <c r="BG1957" i="123"/>
  <c r="BG1958" i="123"/>
  <c r="BG1959" i="123"/>
  <c r="BG1960" i="123"/>
  <c r="BG1961" i="123"/>
  <c r="BG1962" i="123"/>
  <c r="BG1963" i="123"/>
  <c r="BG1964" i="123"/>
  <c r="BG1965" i="123"/>
  <c r="BG1966" i="123"/>
  <c r="BG1967" i="123"/>
  <c r="BG1968" i="123"/>
  <c r="BG1969" i="123"/>
  <c r="BG1970" i="123"/>
  <c r="BG1971" i="123"/>
  <c r="BG1972" i="123"/>
  <c r="BG1973" i="123"/>
  <c r="BG1974" i="123"/>
  <c r="BG1975" i="123"/>
  <c r="BG1976" i="123"/>
  <c r="BG1977" i="123"/>
  <c r="BG1978" i="123"/>
  <c r="BG1979" i="123"/>
  <c r="BG1980" i="123"/>
  <c r="BG1981" i="123"/>
  <c r="BG1982" i="123"/>
  <c r="BG1983" i="123"/>
  <c r="BG1984" i="123"/>
  <c r="BG1985" i="123"/>
  <c r="BG1986" i="123"/>
  <c r="BG1987" i="123"/>
  <c r="BG1988" i="123"/>
  <c r="BG1989" i="123"/>
  <c r="BG1990" i="123"/>
  <c r="BG1991" i="123"/>
  <c r="BG1992" i="123"/>
  <c r="BG1993" i="123"/>
  <c r="BG1994" i="123"/>
  <c r="BG1995" i="123"/>
  <c r="BG1996" i="123"/>
  <c r="BG1997" i="123"/>
  <c r="BG1998" i="123"/>
  <c r="BG1999" i="123"/>
  <c r="BG2000" i="123"/>
  <c r="BG2001" i="123"/>
  <c r="BG2002" i="123"/>
  <c r="BG2003" i="123"/>
  <c r="BG2004" i="123"/>
  <c r="BG2005" i="123"/>
  <c r="BG2006" i="123"/>
  <c r="BG2007" i="123"/>
  <c r="BG2008" i="123"/>
  <c r="BG2009" i="123"/>
  <c r="BG2010" i="123"/>
  <c r="BG2011" i="123"/>
  <c r="BG2012" i="123"/>
  <c r="BG2013" i="123"/>
  <c r="BG2014" i="123"/>
  <c r="BG2015" i="123"/>
  <c r="BG2016" i="123"/>
  <c r="BG2017" i="123"/>
  <c r="BG2018" i="123"/>
  <c r="BG2019" i="123"/>
  <c r="BG2020" i="123"/>
  <c r="BG2021" i="123"/>
  <c r="BG2022" i="123"/>
  <c r="BG2023" i="123"/>
  <c r="BG2024" i="123"/>
  <c r="BG2025" i="123"/>
  <c r="BG2026" i="123"/>
  <c r="BG2027" i="123"/>
  <c r="BG2028" i="123"/>
  <c r="BG2029" i="123"/>
  <c r="BG2030" i="123"/>
  <c r="BG2031" i="123"/>
  <c r="BG2032" i="123"/>
  <c r="BG2033" i="123"/>
  <c r="BG2034" i="123"/>
  <c r="BG2035" i="123"/>
  <c r="BG2036" i="123"/>
  <c r="BG2037" i="123"/>
  <c r="BG2038" i="123"/>
  <c r="BG2039" i="123"/>
  <c r="BG2040" i="123"/>
  <c r="BG2041" i="123"/>
  <c r="BG2042" i="123"/>
  <c r="BG2043" i="123"/>
  <c r="BG2044" i="123"/>
  <c r="BG2045" i="123"/>
  <c r="BG2046" i="123"/>
  <c r="BG2047" i="123"/>
  <c r="BG2048" i="123"/>
  <c r="BG2049" i="123"/>
  <c r="BG2050" i="123"/>
  <c r="BG2051" i="123"/>
  <c r="BG2052" i="123"/>
  <c r="BG2053" i="123"/>
  <c r="BG2054" i="123"/>
  <c r="BG2055" i="123"/>
  <c r="BG2056" i="123"/>
  <c r="BG2057" i="123"/>
  <c r="BG2058" i="123"/>
  <c r="BG2059" i="123"/>
  <c r="BG2060" i="123"/>
  <c r="BG2061" i="123"/>
  <c r="BG2062" i="123"/>
  <c r="BG2063" i="123"/>
  <c r="BG2064" i="123"/>
  <c r="BG2065" i="123"/>
  <c r="BG2066" i="123"/>
  <c r="BG2067" i="123"/>
  <c r="BG2068" i="123"/>
  <c r="BG2069" i="123"/>
  <c r="BG2070" i="123"/>
  <c r="BG2071" i="123"/>
  <c r="BG2072" i="123"/>
  <c r="BG2073" i="123"/>
  <c r="BG2074" i="123"/>
  <c r="BG2075" i="123"/>
  <c r="BG2076" i="123"/>
  <c r="BG2077" i="123"/>
  <c r="BG2078" i="123"/>
  <c r="BG2079" i="123"/>
  <c r="BG2080" i="123"/>
  <c r="BG2081" i="123"/>
  <c r="BG2082" i="123"/>
  <c r="BG2083" i="123"/>
  <c r="BG2084" i="123"/>
  <c r="BG2085" i="123"/>
  <c r="BG2086" i="123"/>
  <c r="BG2087" i="123"/>
  <c r="BG2088" i="123"/>
  <c r="BG2089" i="123"/>
  <c r="BG2090" i="123"/>
  <c r="BG2091" i="123"/>
  <c r="BG2092" i="123"/>
  <c r="BG2093" i="123"/>
  <c r="BG2094" i="123"/>
  <c r="BG2095" i="123"/>
  <c r="BG2096" i="123"/>
  <c r="BG2097" i="123"/>
  <c r="BG2098" i="123"/>
  <c r="BG2099" i="123"/>
  <c r="BG2100" i="123"/>
  <c r="BG2101" i="123"/>
  <c r="BG2102" i="123"/>
  <c r="BG2103" i="123"/>
  <c r="BG2104" i="123"/>
  <c r="BG2105" i="123"/>
  <c r="BG2106" i="123"/>
  <c r="BG2107" i="123"/>
  <c r="BG2108" i="123"/>
  <c r="BG2109" i="123"/>
  <c r="BG2110" i="123"/>
  <c r="BG2111" i="123"/>
  <c r="BG2112" i="123"/>
  <c r="BG2113" i="123"/>
  <c r="BG2114" i="123"/>
  <c r="BG2115" i="123"/>
  <c r="BG2116" i="123"/>
  <c r="BG2117" i="123"/>
  <c r="BG2118" i="123"/>
  <c r="BG2119" i="123"/>
  <c r="BG2120" i="123"/>
  <c r="BG2121" i="123"/>
  <c r="BG2122" i="123"/>
  <c r="BG2123" i="123"/>
  <c r="BG2124" i="123"/>
  <c r="BG2125" i="123"/>
  <c r="BG2126" i="123"/>
  <c r="BG2127" i="123"/>
  <c r="BG2128" i="123"/>
  <c r="BG2129" i="123"/>
  <c r="BG2130" i="123"/>
  <c r="BG2131" i="123"/>
  <c r="BG2132" i="123"/>
  <c r="BG2133" i="123"/>
  <c r="BG2134" i="123"/>
  <c r="BG2135" i="123"/>
  <c r="BG2136" i="123"/>
  <c r="BG2137" i="123"/>
  <c r="BG2138" i="123"/>
  <c r="BG2139" i="123"/>
  <c r="BG2140" i="123"/>
  <c r="BG2141" i="123"/>
  <c r="BG2142" i="123"/>
  <c r="BG2143" i="123"/>
  <c r="BG2144" i="123"/>
  <c r="BG2145" i="123"/>
  <c r="BG2146" i="123"/>
  <c r="BG2147" i="123"/>
  <c r="BG2148" i="123"/>
  <c r="BG2149" i="123"/>
  <c r="BG2150" i="123"/>
  <c r="BG2151" i="123"/>
  <c r="BG2152" i="123"/>
  <c r="BG2153" i="123"/>
  <c r="BG2154" i="123"/>
  <c r="BG2155" i="123"/>
  <c r="BG2156" i="123"/>
  <c r="BG2157" i="123"/>
  <c r="BG2158" i="123"/>
  <c r="BG2159" i="123"/>
  <c r="BG2160" i="123"/>
  <c r="BG2161" i="123"/>
  <c r="BG2162" i="123"/>
  <c r="BG2163" i="123"/>
  <c r="BG2164" i="123"/>
  <c r="BG2165" i="123"/>
  <c r="BG2166" i="123"/>
  <c r="BG2167" i="123"/>
  <c r="BG2168" i="123"/>
  <c r="BG2169" i="123"/>
  <c r="BG2170" i="123"/>
  <c r="BG2171" i="123"/>
  <c r="BG2172" i="123"/>
  <c r="BG2173" i="123"/>
  <c r="BG2174" i="123"/>
  <c r="BG2175" i="123"/>
  <c r="BG2176" i="123"/>
  <c r="BG2177" i="123"/>
  <c r="BG2178" i="123"/>
  <c r="BG2179" i="123"/>
  <c r="BG2180" i="123"/>
  <c r="BG2181" i="123"/>
  <c r="BG2182" i="123"/>
  <c r="BG2183" i="123"/>
  <c r="BG2184" i="123"/>
  <c r="BG2185" i="123"/>
  <c r="BG2186" i="123"/>
  <c r="BG2187" i="123"/>
  <c r="BG2188" i="123"/>
  <c r="BG2189" i="123"/>
  <c r="BG2190" i="123"/>
  <c r="BG2191" i="123"/>
  <c r="BG2192" i="123"/>
  <c r="BG2193" i="123"/>
  <c r="BG2194" i="123"/>
  <c r="BG2195" i="123"/>
  <c r="BG2196" i="123"/>
  <c r="BG2197" i="123"/>
  <c r="BG2198" i="123"/>
  <c r="BG2199" i="123"/>
  <c r="BG2200" i="123"/>
  <c r="BG2201" i="123"/>
  <c r="BG2202" i="123"/>
  <c r="BG2203" i="123"/>
  <c r="BG2204" i="123"/>
  <c r="BG2205" i="123"/>
  <c r="BG2206" i="123"/>
  <c r="BG2207" i="123"/>
  <c r="BG2208" i="123"/>
  <c r="BG2209" i="123"/>
  <c r="BG2210" i="123"/>
  <c r="BG2211" i="123"/>
  <c r="BG2212" i="123"/>
  <c r="BG2213" i="123"/>
  <c r="BG2214" i="123"/>
  <c r="BG2215" i="123"/>
  <c r="BG2216" i="123"/>
  <c r="BG2217" i="123"/>
  <c r="BG2218" i="123"/>
  <c r="BG2219" i="123"/>
  <c r="BG2220" i="123"/>
  <c r="BG2221" i="123"/>
  <c r="BG2222" i="123"/>
  <c r="BG2223" i="123"/>
  <c r="BG2224" i="123"/>
  <c r="BG2225" i="123"/>
  <c r="BG2226" i="123"/>
  <c r="BG2227" i="123"/>
  <c r="BG2228" i="123"/>
  <c r="BG2229" i="123"/>
  <c r="BG2230" i="123"/>
  <c r="BG2231" i="123"/>
  <c r="BG2232" i="123"/>
  <c r="BG2233" i="123"/>
  <c r="BG2234" i="123"/>
  <c r="BG2235" i="123"/>
  <c r="BG2236" i="123"/>
  <c r="BG2237" i="123"/>
  <c r="BG2238" i="123"/>
  <c r="BG2239" i="123"/>
  <c r="BG2240" i="123"/>
  <c r="BG2241" i="123"/>
  <c r="BG2242" i="123"/>
  <c r="BG2243" i="123"/>
  <c r="BG2244" i="123"/>
  <c r="BG2245" i="123"/>
  <c r="BG2246" i="123"/>
  <c r="BG2247" i="123"/>
  <c r="BG2248" i="123"/>
  <c r="BG2249" i="123"/>
  <c r="BG2250" i="123"/>
  <c r="BG2251" i="123"/>
  <c r="BG2252" i="123"/>
  <c r="BG2253" i="123"/>
  <c r="BG2254" i="123"/>
  <c r="BG2255" i="123"/>
  <c r="BG2256" i="123"/>
  <c r="BG2257" i="123"/>
  <c r="BG2258" i="123"/>
  <c r="BG2259" i="123"/>
  <c r="BG2260" i="123"/>
  <c r="BG2261" i="123"/>
  <c r="BG2262" i="123"/>
  <c r="BG2263" i="123"/>
  <c r="BG2264" i="123"/>
  <c r="BG2265" i="123"/>
  <c r="BG2266" i="123"/>
  <c r="BG2267" i="123"/>
  <c r="BG2268" i="123"/>
  <c r="BG2269" i="123"/>
  <c r="BG2270" i="123"/>
  <c r="BG2271" i="123"/>
  <c r="BG2272" i="123"/>
  <c r="BG2273" i="123"/>
  <c r="BG2274" i="123"/>
  <c r="BG2275" i="123"/>
  <c r="BG2276" i="123"/>
  <c r="BG2277" i="123"/>
  <c r="BG2278" i="123"/>
  <c r="BG2279" i="123"/>
  <c r="BG2280" i="123"/>
  <c r="BG2281" i="123"/>
  <c r="BG2282" i="123"/>
  <c r="BG2283" i="123"/>
  <c r="BG2284" i="123"/>
  <c r="BG2285" i="123"/>
  <c r="BG2286" i="123"/>
  <c r="BG2287" i="123"/>
  <c r="BG2288" i="123"/>
  <c r="BG2289" i="123"/>
  <c r="BG2290" i="123"/>
  <c r="BG2291" i="123"/>
  <c r="BG2292" i="123"/>
  <c r="BG2293" i="123"/>
  <c r="BG2294" i="123"/>
  <c r="BG2295" i="123"/>
  <c r="BG2296" i="123"/>
  <c r="BG2297" i="123"/>
  <c r="BG2298" i="123"/>
  <c r="BG2299" i="123"/>
  <c r="BG2300" i="123"/>
  <c r="BG2301" i="123"/>
  <c r="BG2302" i="123"/>
  <c r="BG2303" i="123"/>
  <c r="BG2304" i="123"/>
  <c r="BG2305" i="123"/>
  <c r="BG2306" i="123"/>
  <c r="BG2307" i="123"/>
  <c r="BG2308" i="123"/>
  <c r="BG2309" i="123"/>
  <c r="BG2310" i="123"/>
  <c r="BG2311" i="123"/>
  <c r="BG2312" i="123"/>
  <c r="BG2313" i="123"/>
  <c r="BG2314" i="123"/>
  <c r="BG2315" i="123"/>
  <c r="BG2316" i="123"/>
  <c r="BG2317" i="123"/>
  <c r="BG2318" i="123"/>
  <c r="BG2319" i="123"/>
  <c r="BG2320" i="123"/>
  <c r="BG2321" i="123"/>
  <c r="BG2322" i="123"/>
  <c r="BG2323" i="123"/>
  <c r="BG2324" i="123"/>
  <c r="BG2325" i="123"/>
  <c r="BG2326" i="123"/>
  <c r="BG2327" i="123"/>
  <c r="BG2328" i="123"/>
  <c r="BG2329" i="123"/>
  <c r="BG2330" i="123"/>
  <c r="BG2331" i="123"/>
  <c r="BG2332" i="123"/>
  <c r="BG2333" i="123"/>
  <c r="BG2334" i="123"/>
  <c r="BG2335" i="123"/>
  <c r="BG2336" i="123"/>
  <c r="BG2337" i="123"/>
  <c r="BG2338" i="123"/>
  <c r="BG2339" i="123"/>
  <c r="BG2340" i="123"/>
  <c r="BG2341" i="123"/>
  <c r="BG2342" i="123"/>
  <c r="BG2343" i="123"/>
  <c r="BG2344" i="123"/>
  <c r="BG2345" i="123"/>
  <c r="BG2346" i="123"/>
  <c r="BG2347" i="123"/>
  <c r="BG2348" i="123"/>
  <c r="BG2349" i="123"/>
  <c r="BG2350" i="123"/>
  <c r="BG2351" i="123"/>
  <c r="BG2352" i="123"/>
  <c r="BG2353" i="123"/>
  <c r="BG2354" i="123"/>
  <c r="BG2355" i="123"/>
  <c r="BG2356" i="123"/>
  <c r="BG2357" i="123"/>
  <c r="BG2358" i="123"/>
  <c r="BG2359" i="123"/>
  <c r="BG2360" i="123"/>
  <c r="BG2361" i="123"/>
  <c r="BG2362" i="123"/>
  <c r="BG2363" i="123"/>
  <c r="BG2364" i="123"/>
  <c r="BG2365" i="123"/>
  <c r="BG2366" i="123"/>
  <c r="BG2367" i="123"/>
  <c r="BG2368" i="123"/>
  <c r="BG2369" i="123"/>
  <c r="BG2370" i="123"/>
  <c r="BG2371" i="123"/>
  <c r="BG2372" i="123"/>
  <c r="BG2373" i="123"/>
  <c r="BG2374" i="123"/>
  <c r="BG2375" i="123"/>
  <c r="BG2376" i="123"/>
  <c r="BG2377" i="123"/>
  <c r="BG2378" i="123"/>
  <c r="BG2379" i="123"/>
  <c r="BG2380" i="123"/>
  <c r="BG2381" i="123"/>
  <c r="BG2382" i="123"/>
  <c r="BG2383" i="123"/>
  <c r="BG2384" i="123"/>
  <c r="BG2385" i="123"/>
  <c r="BG2386" i="123"/>
  <c r="BG2387" i="123"/>
  <c r="BG2388" i="123"/>
  <c r="BG2389" i="123"/>
  <c r="BG2390" i="123"/>
  <c r="BG2391" i="123"/>
  <c r="BG2392" i="123"/>
  <c r="BG2393" i="123"/>
  <c r="BG2394" i="123"/>
  <c r="BG2395" i="123"/>
  <c r="BG2396" i="123"/>
  <c r="BG2397" i="123"/>
  <c r="BG2398" i="123"/>
  <c r="BG2399" i="123"/>
  <c r="BG2400" i="123"/>
  <c r="BG2401" i="123"/>
  <c r="BG2402" i="123"/>
  <c r="BG2403" i="123"/>
  <c r="BG2404" i="123"/>
  <c r="BG2405" i="123"/>
  <c r="BG2406" i="123"/>
  <c r="BG2407" i="123"/>
  <c r="BG2408" i="123"/>
  <c r="BG2409" i="123"/>
  <c r="BG2410" i="123"/>
  <c r="BG2411" i="123"/>
  <c r="BG2412" i="123"/>
  <c r="BG2413" i="123"/>
  <c r="BG2414" i="123"/>
  <c r="BG2415" i="123"/>
  <c r="BG2416" i="123"/>
  <c r="BG2417" i="123"/>
  <c r="BG2418" i="123"/>
  <c r="BG2419" i="123"/>
  <c r="BG2420" i="123"/>
  <c r="BG2421" i="123"/>
  <c r="BG2422" i="123"/>
  <c r="BG2423" i="123"/>
  <c r="BG2424" i="123"/>
  <c r="BG2425" i="123"/>
  <c r="BG2426" i="123"/>
  <c r="BG2427" i="123"/>
  <c r="BG2428" i="123"/>
  <c r="BG2429" i="123"/>
  <c r="BG2430" i="123"/>
  <c r="BG2431" i="123"/>
  <c r="BG2432" i="123"/>
  <c r="BG2433" i="123"/>
  <c r="BG2434" i="123"/>
  <c r="BG2435" i="123"/>
  <c r="BG2436" i="123"/>
  <c r="BG2437" i="123"/>
  <c r="BG2438" i="123"/>
  <c r="BG2439" i="123"/>
  <c r="BG2440" i="123"/>
  <c r="BG2441" i="123"/>
  <c r="BG2442" i="123"/>
  <c r="BG2443" i="123"/>
  <c r="BG2444" i="123"/>
  <c r="BG2445" i="123"/>
  <c r="BG2446" i="123"/>
  <c r="BG2447" i="123"/>
  <c r="BG2448" i="123"/>
  <c r="BG2449" i="123"/>
  <c r="BG2450" i="123"/>
  <c r="BG2451" i="123"/>
  <c r="BG2452" i="123"/>
  <c r="BG2453" i="123"/>
  <c r="BG2454" i="123"/>
  <c r="BG2455" i="123"/>
  <c r="BG2456" i="123"/>
  <c r="BG2457" i="123"/>
  <c r="BE5" i="123"/>
  <c r="BE6" i="123"/>
  <c r="BE7" i="123"/>
  <c r="BE8" i="123"/>
  <c r="BE9" i="123"/>
  <c r="BE10" i="123"/>
  <c r="BE11" i="123"/>
  <c r="BE12" i="123"/>
  <c r="BE13" i="123"/>
  <c r="BE14" i="123"/>
  <c r="BE15" i="123"/>
  <c r="BE16" i="123"/>
  <c r="BE17" i="123"/>
  <c r="BE18" i="123"/>
  <c r="BE19" i="123"/>
  <c r="BE20" i="123"/>
  <c r="BE21" i="123"/>
  <c r="BE22" i="123"/>
  <c r="BE23" i="123"/>
  <c r="BC5" i="123"/>
  <c r="BC6" i="123"/>
  <c r="BC7" i="123"/>
  <c r="BC8" i="123"/>
  <c r="BC9" i="123"/>
  <c r="BC10" i="123"/>
  <c r="BC11" i="123"/>
  <c r="BC12" i="123"/>
  <c r="BC13" i="123"/>
  <c r="BC14" i="123"/>
  <c r="BC15" i="123"/>
  <c r="BC16" i="123"/>
  <c r="BC17" i="123"/>
  <c r="BC18" i="123"/>
  <c r="BC19" i="123"/>
  <c r="BC20" i="123"/>
  <c r="BC21" i="123"/>
  <c r="BC22" i="123"/>
  <c r="BC23" i="123"/>
  <c r="BC24" i="123"/>
  <c r="BC25" i="123"/>
  <c r="BC26" i="123"/>
  <c r="BC27" i="123"/>
  <c r="BC28" i="123"/>
  <c r="BC29" i="123"/>
  <c r="BC30" i="123"/>
  <c r="BC31" i="123"/>
  <c r="BC32" i="123"/>
  <c r="BC33" i="123"/>
  <c r="BC34" i="123"/>
  <c r="BC35" i="123"/>
  <c r="BC36" i="123"/>
  <c r="BC37" i="123"/>
  <c r="BC38" i="123"/>
  <c r="BC39" i="123"/>
  <c r="BC40" i="123"/>
  <c r="BC41" i="123"/>
  <c r="BC42" i="123"/>
  <c r="BC43" i="123"/>
  <c r="BC44" i="123"/>
  <c r="BC45" i="123"/>
  <c r="BC46" i="123"/>
  <c r="BC47" i="123"/>
  <c r="BC48" i="123"/>
  <c r="BC49" i="123"/>
  <c r="BC50" i="123"/>
  <c r="BC51" i="123"/>
  <c r="BC52" i="123"/>
  <c r="BC53" i="123"/>
  <c r="BC54" i="123"/>
  <c r="BC55" i="123"/>
  <c r="BC56" i="123"/>
  <c r="BC57" i="123"/>
  <c r="BC58" i="123"/>
  <c r="BC59" i="123"/>
  <c r="BC60" i="123"/>
  <c r="BC61" i="123"/>
  <c r="BC62" i="123"/>
  <c r="BC63" i="123"/>
  <c r="BC64" i="123"/>
  <c r="BC65" i="123"/>
  <c r="BC66" i="123"/>
  <c r="BC67" i="123"/>
  <c r="BC68" i="123"/>
  <c r="BC69" i="123"/>
  <c r="BC70" i="123"/>
  <c r="BC71" i="123"/>
  <c r="BC72" i="123"/>
  <c r="BC73" i="123"/>
  <c r="BC74" i="123"/>
  <c r="BC75" i="123"/>
  <c r="BC76" i="123"/>
  <c r="BC77" i="123"/>
  <c r="BC78" i="123"/>
  <c r="BC79" i="123"/>
  <c r="BC80" i="123"/>
  <c r="BC81" i="123"/>
  <c r="BC82" i="123"/>
  <c r="BC83" i="123"/>
  <c r="BC84" i="123"/>
  <c r="BC85" i="123"/>
  <c r="BC86" i="123"/>
  <c r="BC87" i="123"/>
  <c r="BC88" i="123"/>
  <c r="BC89" i="123"/>
  <c r="BC90" i="123"/>
  <c r="BC91" i="123"/>
  <c r="BC92" i="123"/>
  <c r="BC93" i="123"/>
  <c r="BC94" i="123"/>
  <c r="BC95" i="123"/>
  <c r="BC96" i="123"/>
  <c r="BC97" i="123"/>
  <c r="BC98" i="123"/>
  <c r="BC99" i="123"/>
  <c r="BC100" i="123"/>
  <c r="BC101" i="123"/>
  <c r="BC102" i="123"/>
  <c r="BC103" i="123"/>
  <c r="BC104" i="123"/>
  <c r="BC105" i="123"/>
  <c r="BC106" i="123"/>
  <c r="BC107" i="123"/>
  <c r="BC108" i="123"/>
  <c r="BC109" i="123"/>
  <c r="BC110" i="123"/>
  <c r="BC111" i="123"/>
  <c r="BC112" i="123"/>
  <c r="BC113" i="123"/>
  <c r="BC114" i="123"/>
  <c r="BC115" i="123"/>
  <c r="BC116" i="123"/>
  <c r="BC117" i="123"/>
  <c r="BC118" i="123"/>
  <c r="BC119" i="123"/>
  <c r="BC120" i="123"/>
  <c r="BC121" i="123"/>
  <c r="BC122" i="123"/>
  <c r="BC123" i="123"/>
  <c r="BC124" i="123"/>
  <c r="BC125" i="123"/>
  <c r="BC126" i="123"/>
  <c r="BC127" i="123"/>
  <c r="BC128" i="123"/>
  <c r="BC129" i="123"/>
  <c r="BC130" i="123"/>
  <c r="BC131" i="123"/>
  <c r="BC132" i="123"/>
  <c r="BC133" i="123"/>
  <c r="BC134" i="123"/>
  <c r="BC135" i="123"/>
  <c r="BC136" i="123"/>
  <c r="BC137" i="123"/>
  <c r="BC138" i="123"/>
  <c r="BC139" i="123"/>
  <c r="BC140" i="123"/>
  <c r="BC141" i="123"/>
  <c r="BC142" i="123"/>
  <c r="BC143" i="123"/>
  <c r="BC144" i="123"/>
  <c r="BC145" i="123"/>
  <c r="BC146" i="123"/>
  <c r="BC147" i="123"/>
  <c r="BC148" i="123"/>
  <c r="BC149" i="123"/>
  <c r="BC150" i="123"/>
  <c r="BC151" i="123"/>
  <c r="BC152" i="123"/>
  <c r="BC153" i="123"/>
  <c r="BC154" i="123"/>
  <c r="BC155" i="123"/>
  <c r="BC156" i="123"/>
  <c r="BC157" i="123"/>
  <c r="BC158" i="123"/>
  <c r="BC159" i="123"/>
  <c r="BC160" i="123"/>
  <c r="BC161" i="123"/>
  <c r="BC162" i="123"/>
  <c r="BC163" i="123"/>
  <c r="BC164" i="123"/>
  <c r="BC165" i="123"/>
  <c r="BC166" i="123"/>
  <c r="BC167" i="123"/>
  <c r="BC168" i="123"/>
  <c r="BC169" i="123"/>
  <c r="BC170" i="123"/>
  <c r="BC171" i="123"/>
  <c r="BC172" i="123"/>
  <c r="BC173" i="123"/>
  <c r="BC174" i="123"/>
  <c r="BC175" i="123"/>
  <c r="BC176" i="123"/>
  <c r="BC177" i="123"/>
  <c r="BC178" i="123"/>
  <c r="BC179" i="123"/>
  <c r="BA5" i="123"/>
  <c r="BA6" i="123"/>
  <c r="BA7" i="123"/>
  <c r="BA8" i="123"/>
  <c r="BA9" i="123"/>
  <c r="BA10" i="123"/>
  <c r="BA11" i="123"/>
  <c r="BA12" i="123"/>
  <c r="BA13" i="123"/>
  <c r="BA14" i="123"/>
  <c r="BA15" i="123"/>
  <c r="BA16" i="123"/>
  <c r="BA17" i="123"/>
  <c r="BA18" i="123"/>
  <c r="BA19" i="123"/>
  <c r="BA20" i="123"/>
  <c r="BA21" i="123"/>
  <c r="BA22" i="123"/>
  <c r="BA23" i="123"/>
  <c r="BA24" i="123"/>
  <c r="BA25" i="123"/>
  <c r="BA26" i="123"/>
  <c r="BA27" i="123"/>
  <c r="BA28" i="123"/>
  <c r="BA29" i="123"/>
  <c r="BA30" i="123"/>
  <c r="BA31" i="123"/>
  <c r="BA32" i="123"/>
  <c r="BA33" i="123"/>
  <c r="BA34" i="123"/>
  <c r="BA35" i="123"/>
  <c r="BA36" i="123"/>
  <c r="BA37" i="123"/>
  <c r="BA38" i="123"/>
  <c r="BA39" i="123"/>
  <c r="BA40" i="123"/>
  <c r="BA41" i="123"/>
  <c r="BA42" i="123"/>
  <c r="BA43" i="123"/>
  <c r="BA44" i="123"/>
  <c r="BA45" i="123"/>
  <c r="BA46" i="123"/>
  <c r="BA47" i="123"/>
  <c r="BA48" i="123"/>
  <c r="BA49" i="123"/>
  <c r="BA50" i="123"/>
  <c r="BA51" i="123"/>
  <c r="BA52" i="123"/>
  <c r="BA53" i="123"/>
  <c r="BA54" i="123"/>
  <c r="BA55" i="123"/>
  <c r="BA56" i="123"/>
  <c r="BA57" i="123"/>
  <c r="BA58" i="123"/>
  <c r="BA59" i="123"/>
  <c r="BA60" i="123"/>
  <c r="BA61" i="123"/>
  <c r="BA62" i="123"/>
  <c r="BA63" i="123"/>
  <c r="BA64" i="123"/>
  <c r="BA65" i="123"/>
  <c r="BA66" i="123"/>
  <c r="BA67" i="123"/>
  <c r="BA68" i="123"/>
  <c r="BA69" i="123"/>
  <c r="BA70" i="123"/>
  <c r="BA71" i="123"/>
  <c r="BA72" i="123"/>
  <c r="BA73" i="123"/>
  <c r="BA74" i="123"/>
  <c r="BA75" i="123"/>
  <c r="BA76" i="123"/>
  <c r="BA77" i="123"/>
  <c r="BA78" i="123"/>
  <c r="BA79" i="123"/>
  <c r="BA80" i="123"/>
  <c r="BA81" i="123"/>
  <c r="BA82" i="123"/>
  <c r="BA83" i="123"/>
  <c r="BA84" i="123"/>
  <c r="BA85" i="123"/>
  <c r="BA86" i="123"/>
  <c r="BA87" i="123"/>
  <c r="BA88" i="123"/>
  <c r="BA89" i="123"/>
  <c r="BA90" i="123"/>
  <c r="BA91" i="123"/>
  <c r="BA92" i="123"/>
  <c r="BA93" i="123"/>
  <c r="BA94" i="123"/>
  <c r="BA95" i="123"/>
  <c r="BA96" i="123"/>
  <c r="BA97" i="123"/>
  <c r="BA98" i="123"/>
  <c r="BA99" i="123"/>
  <c r="BA100" i="123"/>
  <c r="BA101" i="123"/>
  <c r="BA102" i="123"/>
  <c r="BA103" i="123"/>
  <c r="BA104" i="123"/>
  <c r="BA105" i="123"/>
  <c r="BA106" i="123"/>
  <c r="BA107" i="123"/>
  <c r="BA108" i="123"/>
  <c r="BA109" i="123"/>
  <c r="BA110" i="123"/>
  <c r="BA111" i="123"/>
  <c r="BA112" i="123"/>
  <c r="BA113" i="123"/>
  <c r="BA114" i="123"/>
  <c r="BA115" i="123"/>
  <c r="BA116" i="123"/>
  <c r="BA117" i="123"/>
  <c r="BA118" i="123"/>
  <c r="BA119" i="123"/>
  <c r="BA120" i="123"/>
  <c r="BA121" i="123"/>
  <c r="BA122" i="123"/>
  <c r="BA123" i="123"/>
  <c r="BA124" i="123"/>
  <c r="BA125" i="123"/>
  <c r="BA126" i="123"/>
  <c r="BA127" i="123"/>
  <c r="BA128" i="123"/>
  <c r="BA129" i="123"/>
  <c r="BA130" i="123"/>
  <c r="BA131" i="123"/>
  <c r="BA132" i="123"/>
  <c r="BA133" i="123"/>
  <c r="BA134" i="123"/>
  <c r="BA135" i="123"/>
  <c r="BA136" i="123"/>
  <c r="BA137" i="123"/>
  <c r="BA138" i="123"/>
  <c r="BA139" i="123"/>
  <c r="BA140" i="123"/>
  <c r="BA141" i="123"/>
  <c r="BA142" i="123"/>
  <c r="BA143" i="123"/>
  <c r="BA144" i="123"/>
  <c r="BA145" i="123"/>
  <c r="BA146" i="123"/>
  <c r="BA147" i="123"/>
  <c r="BA148" i="123"/>
  <c r="BA149" i="123"/>
  <c r="BA150" i="123"/>
  <c r="BA151" i="123"/>
  <c r="BA152" i="123"/>
  <c r="BA153" i="123"/>
  <c r="BA154" i="123"/>
  <c r="BA155" i="123"/>
  <c r="BA156" i="123"/>
  <c r="BA157" i="123"/>
  <c r="BA158" i="123"/>
  <c r="BA159" i="123"/>
  <c r="BA160" i="123"/>
  <c r="BA161" i="123"/>
  <c r="BA162" i="123"/>
  <c r="BA163" i="123"/>
  <c r="BA164" i="123"/>
  <c r="BA165" i="123"/>
  <c r="BA166" i="123"/>
  <c r="BA167" i="123"/>
  <c r="BA168" i="123"/>
  <c r="BA169" i="123"/>
  <c r="BA170" i="123"/>
  <c r="BA171" i="123"/>
  <c r="BA172" i="123"/>
  <c r="BA173" i="123"/>
  <c r="BA174" i="123"/>
  <c r="BA175" i="123"/>
  <c r="BA176" i="123"/>
  <c r="BA177" i="123"/>
  <c r="BA178" i="123"/>
  <c r="BA179" i="123"/>
  <c r="BA180" i="123"/>
  <c r="BA181" i="123"/>
  <c r="BA182" i="123"/>
  <c r="BA183" i="123"/>
  <c r="BA184" i="123"/>
  <c r="BA185" i="123"/>
  <c r="BA186" i="123"/>
  <c r="BA187" i="123"/>
  <c r="BA188" i="123"/>
  <c r="BA189" i="123"/>
  <c r="BA190" i="123"/>
  <c r="BA191" i="123"/>
  <c r="BA192" i="123"/>
  <c r="BA193" i="123"/>
  <c r="BA194" i="123"/>
  <c r="BA195" i="123"/>
  <c r="BA196" i="123"/>
  <c r="BA197" i="123"/>
  <c r="BA198" i="123"/>
  <c r="BA199" i="123"/>
  <c r="BA200" i="123"/>
  <c r="BA201" i="123"/>
  <c r="BA202" i="123"/>
  <c r="BA203" i="123"/>
  <c r="BA204" i="123"/>
  <c r="BA205" i="123"/>
  <c r="BA206" i="123"/>
  <c r="BA207" i="123"/>
  <c r="BA208" i="123"/>
  <c r="BA209" i="123"/>
  <c r="BA210" i="123"/>
  <c r="BA211" i="123"/>
  <c r="BA212" i="123"/>
  <c r="BA213" i="123"/>
  <c r="BA214" i="123"/>
  <c r="BA215" i="123"/>
  <c r="BA216" i="123"/>
  <c r="BA217" i="123"/>
  <c r="BA218" i="123"/>
  <c r="BA219" i="123"/>
  <c r="BA220" i="123"/>
  <c r="BA221" i="123"/>
  <c r="BA222" i="123"/>
  <c r="BA223" i="123"/>
  <c r="BA224" i="123"/>
  <c r="BA225" i="123"/>
  <c r="BA226" i="123"/>
  <c r="BA227" i="123"/>
  <c r="BA228" i="123"/>
  <c r="BA229" i="123"/>
  <c r="BA230" i="123"/>
  <c r="BA231" i="123"/>
  <c r="BA232" i="123"/>
  <c r="BA233" i="123"/>
  <c r="BA234" i="123"/>
  <c r="BA235" i="123"/>
  <c r="BA236" i="123"/>
  <c r="BA237" i="123"/>
  <c r="BA238" i="123"/>
  <c r="BA239" i="123"/>
  <c r="BA240" i="123"/>
  <c r="BA241" i="123"/>
  <c r="BA242" i="123"/>
  <c r="BA243" i="123"/>
  <c r="BA244" i="123"/>
  <c r="BA245" i="123"/>
  <c r="BA246" i="123"/>
  <c r="BA247" i="123"/>
  <c r="BA248" i="123"/>
  <c r="BA249" i="123"/>
  <c r="BA250" i="123"/>
  <c r="BA251" i="123"/>
  <c r="BA252" i="123"/>
  <c r="BA253" i="123"/>
  <c r="BA254" i="123"/>
  <c r="BA255" i="123"/>
  <c r="BA256" i="123"/>
  <c r="BA257" i="123"/>
  <c r="BA258" i="123"/>
  <c r="BA259" i="123"/>
  <c r="BA260" i="123"/>
  <c r="BA261" i="123"/>
  <c r="BA262" i="123"/>
  <c r="BA263" i="123"/>
  <c r="BA264" i="123"/>
  <c r="BA265" i="123"/>
  <c r="BA266" i="123"/>
  <c r="BA267" i="123"/>
  <c r="BA268" i="123"/>
  <c r="BA269" i="123"/>
  <c r="BA270" i="123"/>
  <c r="BA271" i="123"/>
  <c r="BA272" i="123"/>
  <c r="BA273" i="123"/>
  <c r="BA274" i="123"/>
  <c r="BA275" i="123"/>
  <c r="BA276" i="123"/>
  <c r="BA277" i="123"/>
  <c r="BA278" i="123"/>
  <c r="BA279" i="123"/>
  <c r="BA280" i="123"/>
  <c r="BA281" i="123"/>
  <c r="BA282" i="123"/>
  <c r="BA283" i="123"/>
  <c r="BA284" i="123"/>
  <c r="BA285" i="123"/>
  <c r="BA286" i="123"/>
  <c r="BA287" i="123"/>
  <c r="BA288" i="123"/>
  <c r="BA289" i="123"/>
  <c r="BA290" i="123"/>
  <c r="BA291" i="123"/>
  <c r="BA292" i="123"/>
  <c r="BA293" i="123"/>
  <c r="BA294" i="123"/>
  <c r="BA295" i="123"/>
  <c r="BA296" i="123"/>
  <c r="BA297" i="123"/>
  <c r="BA298" i="123"/>
  <c r="BA299" i="123"/>
  <c r="BA300" i="123"/>
  <c r="BA301" i="123"/>
  <c r="BA302" i="123"/>
  <c r="BA303" i="123"/>
  <c r="BA304" i="123"/>
  <c r="BA305" i="123"/>
  <c r="BA306" i="123"/>
  <c r="BA307" i="123"/>
  <c r="BA308" i="123"/>
  <c r="BA309" i="123"/>
  <c r="BA310" i="123"/>
  <c r="BA311" i="123"/>
  <c r="BA312" i="123"/>
  <c r="BA313" i="123"/>
  <c r="BA314" i="123"/>
  <c r="BA315" i="123"/>
  <c r="BA316" i="123"/>
  <c r="BA317" i="123"/>
  <c r="BA318" i="123"/>
  <c r="BA319" i="123"/>
  <c r="BA320" i="123"/>
  <c r="BA321" i="123"/>
  <c r="BA322" i="123"/>
  <c r="BA323" i="123"/>
  <c r="BA324" i="123"/>
  <c r="BA325" i="123"/>
  <c r="BA326" i="123"/>
  <c r="BA327" i="123"/>
  <c r="BA328" i="123"/>
  <c r="BA329" i="123"/>
  <c r="BA330" i="123"/>
  <c r="BA331" i="123"/>
  <c r="BA332" i="123"/>
  <c r="BA333" i="123"/>
  <c r="BA334" i="123"/>
  <c r="BA335" i="123"/>
  <c r="BA336" i="123"/>
  <c r="BA337" i="123"/>
  <c r="BA338" i="123"/>
  <c r="BA339" i="123"/>
  <c r="BA340" i="123"/>
  <c r="BA341" i="123"/>
  <c r="BA342" i="123"/>
  <c r="BA343" i="123"/>
  <c r="BA344" i="123"/>
  <c r="BA345" i="123"/>
  <c r="BA346" i="123"/>
  <c r="BA347" i="123"/>
  <c r="BA348" i="123"/>
  <c r="BA349" i="123"/>
  <c r="BA350" i="123"/>
  <c r="BA351" i="123"/>
  <c r="BA352" i="123"/>
  <c r="BA353" i="123"/>
  <c r="BA354" i="123"/>
  <c r="BA355" i="123"/>
  <c r="BA356" i="123"/>
  <c r="BA357" i="123"/>
  <c r="BA358" i="123"/>
  <c r="BA359" i="123"/>
  <c r="BA360" i="123"/>
  <c r="BA361" i="123"/>
  <c r="BA362" i="123"/>
  <c r="BA363" i="123"/>
  <c r="BA364" i="123"/>
  <c r="BA365" i="123"/>
  <c r="BA366" i="123"/>
  <c r="BA367" i="123"/>
  <c r="BA368" i="123"/>
  <c r="BA369" i="123"/>
  <c r="BA370" i="123"/>
  <c r="BA371" i="123"/>
  <c r="BA372" i="123"/>
  <c r="BA373" i="123"/>
  <c r="BA374" i="123"/>
  <c r="BA375" i="123"/>
  <c r="BA376" i="123"/>
  <c r="BA377" i="123"/>
  <c r="BA378" i="123"/>
  <c r="BA379" i="123"/>
  <c r="BA380" i="123"/>
  <c r="BA381" i="123"/>
  <c r="BA382" i="123"/>
  <c r="BA383" i="123"/>
  <c r="BA384" i="123"/>
  <c r="BA385" i="123"/>
  <c r="BA386" i="123"/>
  <c r="BA387" i="123"/>
  <c r="BA388" i="123"/>
  <c r="BA389" i="123"/>
  <c r="BA390" i="123"/>
  <c r="BA391" i="123"/>
  <c r="BA392" i="123"/>
  <c r="BA393" i="123"/>
  <c r="BA394" i="123"/>
  <c r="BA395" i="123"/>
  <c r="BA396" i="123"/>
  <c r="BA397" i="123"/>
  <c r="BA398" i="123"/>
  <c r="BA399" i="123"/>
  <c r="BA400" i="123"/>
  <c r="BA401" i="123"/>
  <c r="BA402" i="123"/>
  <c r="BA403" i="123"/>
  <c r="BA404" i="123"/>
  <c r="BA405" i="123"/>
  <c r="BA406" i="123"/>
  <c r="BA407" i="123"/>
  <c r="BA408" i="123"/>
  <c r="BA409" i="123"/>
  <c r="BA410" i="123"/>
  <c r="BA411" i="123"/>
  <c r="BA412" i="123"/>
  <c r="BA413" i="123"/>
  <c r="BA414" i="123"/>
  <c r="BA415" i="123"/>
  <c r="BA416" i="123"/>
  <c r="BA417" i="123"/>
  <c r="BA418" i="123"/>
  <c r="BA419" i="123"/>
  <c r="BA420" i="123"/>
  <c r="BA421" i="123"/>
  <c r="BA422" i="123"/>
  <c r="BA423" i="123"/>
  <c r="BA424" i="123"/>
  <c r="BA425" i="123"/>
  <c r="BA426" i="123"/>
  <c r="BA427" i="123"/>
  <c r="BA428" i="123"/>
  <c r="BA429" i="123"/>
  <c r="BA430" i="123"/>
  <c r="BA431" i="123"/>
  <c r="BA432" i="123"/>
  <c r="BA433" i="123"/>
  <c r="BA434" i="123"/>
  <c r="BA435" i="123"/>
  <c r="BA436" i="123"/>
  <c r="BA437" i="123"/>
  <c r="BA438" i="123"/>
  <c r="BA439" i="123"/>
  <c r="BA440" i="123"/>
  <c r="BA441" i="123"/>
  <c r="BA442" i="123"/>
  <c r="BA443" i="123"/>
  <c r="BA444" i="123"/>
  <c r="BA445" i="123"/>
  <c r="BA446" i="123"/>
  <c r="BA447" i="123"/>
  <c r="BA448" i="123"/>
  <c r="BA449" i="123"/>
  <c r="BA450" i="123"/>
  <c r="BA451" i="123"/>
  <c r="BA452" i="123"/>
  <c r="BA453" i="123"/>
  <c r="BA454" i="123"/>
  <c r="BA455" i="123"/>
  <c r="BA456" i="123"/>
  <c r="BA457" i="123"/>
  <c r="BA458" i="123"/>
  <c r="BA459" i="123"/>
  <c r="BA460" i="123"/>
  <c r="BA461" i="123"/>
  <c r="BA462" i="123"/>
  <c r="BA463" i="123"/>
  <c r="BA464" i="123"/>
  <c r="BA465" i="123"/>
  <c r="BA466" i="123"/>
  <c r="BA467" i="123"/>
  <c r="BA468" i="123"/>
  <c r="BA469" i="123"/>
  <c r="BA470" i="123"/>
  <c r="BA471" i="123"/>
  <c r="BA472" i="123"/>
  <c r="BA473" i="123"/>
  <c r="BA474" i="123"/>
  <c r="BA475" i="123"/>
  <c r="BA476" i="123"/>
  <c r="BA477" i="123"/>
  <c r="BA478" i="123"/>
  <c r="BA479" i="123"/>
  <c r="BA480" i="123"/>
  <c r="BA481" i="123"/>
  <c r="BA482" i="123"/>
  <c r="BA483" i="123"/>
  <c r="BA484" i="123"/>
  <c r="BA485" i="123"/>
  <c r="BA486" i="123"/>
  <c r="BA487" i="123"/>
  <c r="BA488" i="123"/>
  <c r="BA489" i="123"/>
  <c r="BA490" i="123"/>
  <c r="BA491" i="123"/>
  <c r="BA492" i="123"/>
  <c r="BA493" i="123"/>
  <c r="BA494" i="123"/>
  <c r="BA495" i="123"/>
  <c r="BA496" i="123"/>
  <c r="BA497" i="123"/>
  <c r="BA498" i="123"/>
  <c r="BA499" i="123"/>
  <c r="BA500" i="123"/>
  <c r="BA501" i="123"/>
  <c r="BA502" i="123"/>
  <c r="BA503" i="123"/>
  <c r="BA504" i="123"/>
  <c r="BA505" i="123"/>
  <c r="BA506" i="123"/>
  <c r="BA507" i="123"/>
  <c r="BA508" i="123"/>
  <c r="BA509" i="123"/>
  <c r="BA510" i="123"/>
  <c r="BA511" i="123"/>
  <c r="BA512" i="123"/>
  <c r="BA513" i="123"/>
  <c r="BA514" i="123"/>
  <c r="BA515" i="123"/>
  <c r="BA516" i="123"/>
  <c r="BA517" i="123"/>
  <c r="BA518" i="123"/>
  <c r="BA519" i="123"/>
  <c r="BA520" i="123"/>
  <c r="BA521" i="123"/>
  <c r="BA522" i="123"/>
  <c r="BA523" i="123"/>
  <c r="BA524" i="123"/>
  <c r="BA525" i="123"/>
  <c r="BA526" i="123"/>
  <c r="BA527" i="123"/>
  <c r="BA528" i="123"/>
  <c r="BA529" i="123"/>
  <c r="BA530" i="123"/>
  <c r="BA531" i="123"/>
  <c r="BA532" i="123"/>
  <c r="BA533" i="123"/>
  <c r="BA534" i="123"/>
  <c r="BA535" i="123"/>
  <c r="BA536" i="123"/>
  <c r="BA537" i="123"/>
  <c r="BA538" i="123"/>
  <c r="BA539" i="123"/>
  <c r="BA540" i="123"/>
  <c r="BA541" i="123"/>
  <c r="BA542" i="123"/>
  <c r="BA543" i="123"/>
  <c r="BA544" i="123"/>
  <c r="BA545" i="123"/>
  <c r="BA546" i="123"/>
  <c r="BA547" i="123"/>
  <c r="BA548" i="123"/>
  <c r="BA549" i="123"/>
  <c r="BA550" i="123"/>
  <c r="BA551" i="123"/>
  <c r="BA552" i="123"/>
  <c r="BA553" i="123"/>
  <c r="BA554" i="123"/>
  <c r="BA555" i="123"/>
  <c r="BA556" i="123"/>
  <c r="BA557" i="123"/>
  <c r="BA558" i="123"/>
  <c r="BA559" i="123"/>
  <c r="BA560" i="123"/>
  <c r="BA561" i="123"/>
  <c r="BA562" i="123"/>
  <c r="BA563" i="123"/>
  <c r="BA564" i="123"/>
  <c r="BA565" i="123"/>
  <c r="BA566" i="123"/>
  <c r="BA567" i="123"/>
  <c r="BA568" i="123"/>
  <c r="BA569" i="123"/>
  <c r="BA570" i="123"/>
  <c r="BA571" i="123"/>
  <c r="BA572" i="123"/>
  <c r="BA573" i="123"/>
  <c r="BA574" i="123"/>
  <c r="BA575" i="123"/>
  <c r="BA576" i="123"/>
  <c r="BA577" i="123"/>
  <c r="BA578" i="123"/>
  <c r="BA579" i="123"/>
  <c r="BA580" i="123"/>
  <c r="BA581" i="123"/>
  <c r="BA582" i="123"/>
  <c r="BA583" i="123"/>
  <c r="BA584" i="123"/>
  <c r="BA585" i="123"/>
  <c r="BA586" i="123"/>
  <c r="BA587" i="123"/>
  <c r="BA588" i="123"/>
  <c r="BA589" i="123"/>
  <c r="BA590" i="123"/>
  <c r="BA591" i="123"/>
  <c r="BA592" i="123"/>
  <c r="BA593" i="123"/>
  <c r="BA594" i="123"/>
  <c r="BA595" i="123"/>
  <c r="BA596" i="123"/>
  <c r="BA597" i="123"/>
  <c r="BA598" i="123"/>
  <c r="BA599" i="123"/>
  <c r="BA600" i="123"/>
  <c r="BA601" i="123"/>
  <c r="BA602" i="123"/>
  <c r="BA603" i="123"/>
  <c r="BA604" i="123"/>
  <c r="BA605" i="123"/>
  <c r="BA606" i="123"/>
  <c r="BA607" i="123"/>
  <c r="BA608" i="123"/>
  <c r="BA609" i="123"/>
  <c r="BA610" i="123"/>
  <c r="BA611" i="123"/>
  <c r="BA612" i="123"/>
  <c r="BA613" i="123"/>
  <c r="BA614" i="123"/>
  <c r="BA615" i="123"/>
  <c r="BA616" i="123"/>
  <c r="BA617" i="123"/>
  <c r="BA618" i="123"/>
  <c r="BA619" i="123"/>
  <c r="BA620" i="123"/>
  <c r="BA621" i="123"/>
  <c r="BA622" i="123"/>
  <c r="BA623" i="123"/>
  <c r="BA624" i="123"/>
  <c r="BA625" i="123"/>
  <c r="BA626" i="123"/>
  <c r="BA627" i="123"/>
  <c r="BA628" i="123"/>
  <c r="BA629" i="123"/>
  <c r="BA630" i="123"/>
  <c r="BA631" i="123"/>
  <c r="BA632" i="123"/>
  <c r="BA633" i="123"/>
  <c r="BA634" i="123"/>
  <c r="BA635" i="123"/>
  <c r="BA636" i="123"/>
  <c r="BA637" i="123"/>
  <c r="BA638" i="123"/>
  <c r="BA639" i="123"/>
  <c r="BA640" i="123"/>
  <c r="BA641" i="123"/>
  <c r="BA642" i="123"/>
  <c r="BA643" i="123"/>
  <c r="BA644" i="123"/>
  <c r="BA645" i="123"/>
  <c r="BA646" i="123"/>
  <c r="BA647" i="123"/>
  <c r="BA648" i="123"/>
  <c r="BA649" i="123"/>
  <c r="BA650" i="123"/>
  <c r="BA651" i="123"/>
  <c r="BA652" i="123"/>
  <c r="BA653" i="123"/>
  <c r="BA654" i="123"/>
  <c r="BA655" i="123"/>
  <c r="BA656" i="123"/>
  <c r="BA657" i="123"/>
  <c r="BA658" i="123"/>
  <c r="BA659" i="123"/>
  <c r="BA660" i="123"/>
  <c r="BA661" i="123"/>
  <c r="BA662" i="123"/>
  <c r="BA663" i="123"/>
  <c r="BA664" i="123"/>
  <c r="BA665" i="123"/>
  <c r="BA666" i="123"/>
  <c r="BA667" i="123"/>
  <c r="BA668" i="123"/>
  <c r="BA669" i="123"/>
  <c r="BA670" i="123"/>
  <c r="BA671" i="123"/>
  <c r="BA672" i="123"/>
  <c r="BA673" i="123"/>
  <c r="BA674" i="123"/>
  <c r="BA675" i="123"/>
  <c r="BA676" i="123"/>
  <c r="BA677" i="123"/>
  <c r="BA678" i="123"/>
  <c r="BA679" i="123"/>
  <c r="BA680" i="123"/>
  <c r="BA681" i="123"/>
  <c r="BA682" i="123"/>
  <c r="BA683" i="123"/>
  <c r="BA684" i="123"/>
  <c r="BA685" i="123"/>
  <c r="BA686" i="123"/>
  <c r="BA687" i="123"/>
  <c r="BA688" i="123"/>
  <c r="BA689" i="123"/>
  <c r="BA690" i="123"/>
  <c r="BA691" i="123"/>
  <c r="BA692" i="123"/>
  <c r="BA693" i="123"/>
  <c r="BA694" i="123"/>
  <c r="BA695" i="123"/>
  <c r="BA696" i="123"/>
  <c r="BA697" i="123"/>
  <c r="BA698" i="123"/>
  <c r="BA699" i="123"/>
  <c r="BA700" i="123"/>
  <c r="BA701" i="123"/>
  <c r="BA702" i="123"/>
  <c r="BA703" i="123"/>
  <c r="BA704" i="123"/>
  <c r="BA705" i="123"/>
  <c r="BA706" i="123"/>
  <c r="BA707" i="123"/>
  <c r="BA708" i="123"/>
  <c r="BA709" i="123"/>
  <c r="BA710" i="123"/>
  <c r="BA711" i="123"/>
  <c r="BA712" i="123"/>
  <c r="BA713" i="123"/>
  <c r="BA714" i="123"/>
  <c r="BA715" i="123"/>
  <c r="BA716" i="123"/>
  <c r="BA717" i="123"/>
  <c r="BA718" i="123"/>
  <c r="BA719" i="123"/>
  <c r="BA720" i="123"/>
  <c r="BA721" i="123"/>
  <c r="BA722" i="123"/>
  <c r="BA723" i="123"/>
  <c r="BA724" i="123"/>
  <c r="BA725" i="123"/>
  <c r="BA726" i="123"/>
  <c r="BA727" i="123"/>
  <c r="BA728" i="123"/>
  <c r="BA729" i="123"/>
  <c r="BA730" i="123"/>
  <c r="BA731" i="123"/>
  <c r="BA732" i="123"/>
  <c r="BA733" i="123"/>
  <c r="BA734" i="123"/>
  <c r="BA735" i="123"/>
  <c r="BA736" i="123"/>
  <c r="BA737" i="123"/>
  <c r="BA738" i="123"/>
  <c r="BA739" i="123"/>
  <c r="BA740" i="123"/>
  <c r="BA741" i="123"/>
  <c r="BA742" i="123"/>
  <c r="BA743" i="123"/>
  <c r="BA744" i="123"/>
  <c r="BA745" i="123"/>
  <c r="BA746" i="123"/>
  <c r="BA747" i="123"/>
  <c r="BA748" i="123"/>
  <c r="BA749" i="123"/>
  <c r="BA750" i="123"/>
  <c r="BA751" i="123"/>
  <c r="BA752" i="123"/>
  <c r="BA753" i="123"/>
  <c r="BA754" i="123"/>
  <c r="BA755" i="123"/>
  <c r="BA756" i="123"/>
  <c r="BA757" i="123"/>
  <c r="BA758" i="123"/>
  <c r="BA759" i="123"/>
  <c r="BA760" i="123"/>
  <c r="BA761" i="123"/>
  <c r="BA762" i="123"/>
  <c r="BA763" i="123"/>
  <c r="BA764" i="123"/>
  <c r="BA765" i="123"/>
  <c r="BA766" i="123"/>
  <c r="BA767" i="123"/>
  <c r="BA768" i="123"/>
  <c r="BA769" i="123"/>
  <c r="BA770" i="123"/>
  <c r="BA771" i="123"/>
  <c r="BA772" i="123"/>
  <c r="BA773" i="123"/>
  <c r="BA774" i="123"/>
  <c r="BA775" i="123"/>
  <c r="BA776" i="123"/>
  <c r="BA777" i="123"/>
  <c r="BA778" i="123"/>
  <c r="BA779" i="123"/>
  <c r="BA780" i="123"/>
  <c r="BA781" i="123"/>
  <c r="BA782" i="123"/>
  <c r="BA783" i="123"/>
  <c r="BA784" i="123"/>
  <c r="BA785" i="123"/>
  <c r="BA786" i="123"/>
  <c r="BA787" i="123"/>
  <c r="BA788" i="123"/>
  <c r="BA789" i="123"/>
  <c r="BA790" i="123"/>
  <c r="BA791" i="123"/>
  <c r="BA792" i="123"/>
  <c r="BA793" i="123"/>
  <c r="BA794" i="123"/>
  <c r="BA795" i="123"/>
  <c r="BA796" i="123"/>
  <c r="BA797" i="123"/>
  <c r="BA798" i="123"/>
  <c r="BA799" i="123"/>
  <c r="BA800" i="123"/>
  <c r="BA801" i="123"/>
  <c r="BA802" i="123"/>
  <c r="BA803" i="123"/>
  <c r="BA804" i="123"/>
  <c r="BA805" i="123"/>
  <c r="BA806" i="123"/>
  <c r="BA807" i="123"/>
  <c r="BA808" i="123"/>
  <c r="BA809" i="123"/>
  <c r="BA810" i="123"/>
  <c r="BA811" i="123"/>
  <c r="BA812" i="123"/>
  <c r="BA813" i="123"/>
  <c r="BA814" i="123"/>
  <c r="BA815" i="123"/>
  <c r="BA816" i="123"/>
  <c r="BA817" i="123"/>
  <c r="BA818" i="123"/>
  <c r="BA819" i="123"/>
  <c r="BA820" i="123"/>
  <c r="BA821" i="123"/>
  <c r="BA822" i="123"/>
  <c r="BA823" i="123"/>
  <c r="BA824" i="123"/>
  <c r="BA825" i="123"/>
  <c r="BA826" i="123"/>
  <c r="BA827" i="123"/>
  <c r="BA828" i="123"/>
  <c r="BA829" i="123"/>
  <c r="BA830" i="123"/>
  <c r="BA831" i="123"/>
  <c r="BA832" i="123"/>
  <c r="BA833" i="123"/>
  <c r="BA834" i="123"/>
  <c r="BA835" i="123"/>
  <c r="BA836" i="123"/>
  <c r="BA837" i="123"/>
  <c r="BA838" i="123"/>
  <c r="BA839" i="123"/>
  <c r="BA840" i="123"/>
  <c r="BA841" i="123"/>
  <c r="BA842" i="123"/>
  <c r="BA843" i="123"/>
  <c r="BA844" i="123"/>
  <c r="BA845" i="123"/>
  <c r="BA846" i="123"/>
  <c r="BA847" i="123"/>
  <c r="BA848" i="123"/>
  <c r="BA849" i="123"/>
  <c r="BA850" i="123"/>
  <c r="BA851" i="123"/>
  <c r="BA852" i="123"/>
  <c r="BA853" i="123"/>
  <c r="BA854" i="123"/>
  <c r="BA855" i="123"/>
  <c r="BA856" i="123"/>
  <c r="BA857" i="123"/>
  <c r="BA858" i="123"/>
  <c r="BA859" i="123"/>
  <c r="BA860" i="123"/>
  <c r="BA861" i="123"/>
  <c r="BA862" i="123"/>
  <c r="BA863" i="123"/>
  <c r="BA864" i="123"/>
  <c r="BA865" i="123"/>
  <c r="BA866" i="123"/>
  <c r="BA867" i="123"/>
  <c r="BA868" i="123"/>
  <c r="BA869" i="123"/>
  <c r="BA870" i="123"/>
  <c r="BA871" i="123"/>
  <c r="BA872" i="123"/>
  <c r="BA873" i="123"/>
  <c r="BA874" i="123"/>
  <c r="BA875" i="123"/>
  <c r="BA876" i="123"/>
  <c r="BA877" i="123"/>
  <c r="BA878" i="123"/>
  <c r="BA879" i="123"/>
  <c r="BA880" i="123"/>
  <c r="BA881" i="123"/>
  <c r="BA882" i="123"/>
  <c r="BA883" i="123"/>
  <c r="BA884" i="123"/>
  <c r="BA885" i="123"/>
  <c r="BA886" i="123"/>
  <c r="BA887" i="123"/>
  <c r="BA888" i="123"/>
  <c r="BA889" i="123"/>
  <c r="BA890" i="123"/>
  <c r="BA891" i="123"/>
  <c r="BA892" i="123"/>
  <c r="BA893" i="123"/>
  <c r="BA894" i="123"/>
  <c r="BA895" i="123"/>
  <c r="BA896" i="123"/>
  <c r="BA897" i="123"/>
  <c r="BA898" i="123"/>
  <c r="BA899" i="123"/>
  <c r="BA900" i="123"/>
  <c r="BA901" i="123"/>
  <c r="BA902" i="123"/>
  <c r="BA903" i="123"/>
  <c r="BA904" i="123"/>
  <c r="BA905" i="123"/>
  <c r="BA906" i="123"/>
  <c r="BA907" i="123"/>
  <c r="BA908" i="123"/>
  <c r="BA909" i="123"/>
  <c r="BA910" i="123"/>
  <c r="BA911" i="123"/>
  <c r="BA912" i="123"/>
  <c r="BA913" i="123"/>
  <c r="BA914" i="123"/>
  <c r="BA915" i="123"/>
  <c r="BA916" i="123"/>
  <c r="BA917" i="123"/>
  <c r="BA918" i="123"/>
  <c r="BA919" i="123"/>
  <c r="BA920" i="123"/>
  <c r="BA921" i="123"/>
  <c r="BA922" i="123"/>
  <c r="BA923" i="123"/>
  <c r="BA924" i="123"/>
  <c r="BA925" i="123"/>
  <c r="BA926" i="123"/>
  <c r="BA927" i="123"/>
  <c r="BA928" i="123"/>
  <c r="BA929" i="123"/>
  <c r="BA930" i="123"/>
  <c r="BA931" i="123"/>
  <c r="BA932" i="123"/>
  <c r="BA933" i="123"/>
  <c r="BA934" i="123"/>
  <c r="BA935" i="123"/>
  <c r="BA936" i="123"/>
  <c r="BA937" i="123"/>
  <c r="BA938" i="123"/>
  <c r="BA939" i="123"/>
  <c r="BA940" i="123"/>
  <c r="BA941" i="123"/>
  <c r="BA942" i="123"/>
  <c r="BA943" i="123"/>
  <c r="BA944" i="123"/>
  <c r="BA945" i="123"/>
  <c r="BA946" i="123"/>
  <c r="BA947" i="123"/>
  <c r="BA948" i="123"/>
  <c r="BA949" i="123"/>
  <c r="BA950" i="123"/>
  <c r="BA951" i="123"/>
  <c r="BA952" i="123"/>
  <c r="BA953" i="123"/>
  <c r="BA954" i="123"/>
  <c r="BA955" i="123"/>
  <c r="BA956" i="123"/>
  <c r="BA957" i="123"/>
  <c r="BA958" i="123"/>
  <c r="BA959" i="123"/>
  <c r="BA960" i="123"/>
  <c r="BA961" i="123"/>
  <c r="BA962" i="123"/>
  <c r="BA963" i="123"/>
  <c r="BA964" i="123"/>
  <c r="BA965" i="123"/>
  <c r="BA966" i="123"/>
  <c r="BA967" i="123"/>
  <c r="BA968" i="123"/>
  <c r="BA969" i="123"/>
  <c r="BA970" i="123"/>
  <c r="BA971" i="123"/>
  <c r="BA972" i="123"/>
  <c r="BA973" i="123"/>
  <c r="BA974" i="123"/>
  <c r="BA975" i="123"/>
  <c r="BA976" i="123"/>
  <c r="BA977" i="123"/>
  <c r="BA978" i="123"/>
  <c r="BA979" i="123"/>
  <c r="BA980" i="123"/>
  <c r="BA981" i="123"/>
  <c r="BA982" i="123"/>
  <c r="BA983" i="123"/>
  <c r="BA984" i="123"/>
  <c r="BA985" i="123"/>
  <c r="BA986" i="123"/>
  <c r="BA987" i="123"/>
  <c r="BA988" i="123"/>
  <c r="BA989" i="123"/>
  <c r="BA990" i="123"/>
  <c r="BA991" i="123"/>
  <c r="BA992" i="123"/>
  <c r="BA993" i="123"/>
  <c r="BA994" i="123"/>
  <c r="BA995" i="123"/>
  <c r="BA996" i="123"/>
  <c r="BA997" i="123"/>
  <c r="BA998" i="123"/>
  <c r="BA999" i="123"/>
  <c r="BA1000" i="123"/>
  <c r="BA1001" i="123"/>
  <c r="BA1002" i="123"/>
  <c r="BA1003" i="123"/>
  <c r="BA1004" i="123"/>
  <c r="BA1005" i="123"/>
  <c r="BA1006" i="123"/>
  <c r="BA1007" i="123"/>
  <c r="BA1008" i="123"/>
  <c r="BA1009" i="123"/>
  <c r="BA1010" i="123"/>
  <c r="BA1011" i="123"/>
  <c r="BA1012" i="123"/>
  <c r="BA1013" i="123"/>
  <c r="BA1014" i="123"/>
  <c r="BA1015" i="123"/>
  <c r="BA1016" i="123"/>
  <c r="BA1017" i="123"/>
  <c r="BA1018" i="123"/>
  <c r="BA1019" i="123"/>
  <c r="BA1020" i="123"/>
  <c r="BA1021" i="123"/>
  <c r="BA1022" i="123"/>
  <c r="BA1023" i="123"/>
  <c r="BA1024" i="123"/>
  <c r="BA1025" i="123"/>
  <c r="BA1026" i="123"/>
  <c r="BA1027" i="123"/>
  <c r="BA1028" i="123"/>
  <c r="BA1029" i="123"/>
  <c r="BA1030" i="123"/>
  <c r="BA1031" i="123"/>
  <c r="BA1032" i="123"/>
  <c r="BA1033" i="123"/>
  <c r="BA1034" i="123"/>
  <c r="BA1035" i="123"/>
  <c r="BA1036" i="123"/>
  <c r="BA1037" i="123"/>
  <c r="BA1038" i="123"/>
  <c r="BA1039" i="123"/>
  <c r="BA1040" i="123"/>
  <c r="BA1041" i="123"/>
  <c r="BA1042" i="123"/>
  <c r="BA1043" i="123"/>
  <c r="BA1044" i="123"/>
  <c r="BA1045" i="123"/>
  <c r="BA1046" i="123"/>
  <c r="BA1047" i="123"/>
  <c r="BA1048" i="123"/>
  <c r="BA1049" i="123"/>
  <c r="BA1050" i="123"/>
  <c r="BA1051" i="123"/>
  <c r="BA1052" i="123"/>
  <c r="BA1053" i="123"/>
  <c r="BA1054" i="123"/>
  <c r="BA1055" i="123"/>
  <c r="BA1056" i="123"/>
  <c r="BA1057" i="123"/>
  <c r="BA1058" i="123"/>
  <c r="BA1059" i="123"/>
  <c r="BA1060" i="123"/>
  <c r="BA1061" i="123"/>
  <c r="BA1062" i="123"/>
  <c r="BA1063" i="123"/>
  <c r="BA1064" i="123"/>
  <c r="BA1065" i="123"/>
  <c r="BA1066" i="123"/>
  <c r="BA1067" i="123"/>
  <c r="BA1068" i="123"/>
  <c r="BA1069" i="123"/>
  <c r="BA1070" i="123"/>
  <c r="BA1071" i="123"/>
  <c r="BA1072" i="123"/>
  <c r="BA1073" i="123"/>
  <c r="BA1074" i="123"/>
  <c r="BA1075" i="123"/>
  <c r="BA1076" i="123"/>
  <c r="BA1077" i="123"/>
  <c r="BA1078" i="123"/>
  <c r="BA1079" i="123"/>
  <c r="BA1080" i="123"/>
  <c r="BA1081" i="123"/>
  <c r="BA1082" i="123"/>
  <c r="BA1083" i="123"/>
  <c r="BA1084" i="123"/>
  <c r="BA1085" i="123"/>
  <c r="BA1086" i="123"/>
  <c r="BA1087" i="123"/>
  <c r="BA1088" i="123"/>
  <c r="BA1089" i="123"/>
  <c r="BA1090" i="123"/>
  <c r="BA1091" i="123"/>
  <c r="BA1092" i="123"/>
  <c r="BA1093" i="123"/>
  <c r="BA1094" i="123"/>
  <c r="BA1095" i="123"/>
  <c r="BA1096" i="123"/>
  <c r="BA1097" i="123"/>
  <c r="BA1098" i="123"/>
  <c r="BA1099" i="123"/>
  <c r="BA1100" i="123"/>
  <c r="BA1101" i="123"/>
  <c r="BA1102" i="123"/>
  <c r="BA1103" i="123"/>
  <c r="BA1104" i="123"/>
  <c r="BA1105" i="123"/>
  <c r="BA1106" i="123"/>
  <c r="BA1107" i="123"/>
  <c r="BA1108" i="123"/>
  <c r="BA1109" i="123"/>
  <c r="BA1110" i="123"/>
  <c r="BA1111" i="123"/>
  <c r="BA1112" i="123"/>
  <c r="BA1113" i="123"/>
  <c r="BA1114" i="123"/>
  <c r="BA1115" i="123"/>
  <c r="BA1116" i="123"/>
  <c r="BA1117" i="123"/>
  <c r="BA1118" i="123"/>
  <c r="BA1119" i="123"/>
  <c r="BA1120" i="123"/>
  <c r="BA1121" i="123"/>
  <c r="BA1122" i="123"/>
  <c r="BA1123" i="123"/>
  <c r="BA1124" i="123"/>
  <c r="BA1125" i="123"/>
  <c r="BA1126" i="123"/>
  <c r="BA1127" i="123"/>
  <c r="BA1128" i="123"/>
  <c r="BA1129" i="123"/>
  <c r="BA1130" i="123"/>
  <c r="BA1131" i="123"/>
  <c r="BA1132" i="123"/>
  <c r="BA1133" i="123"/>
  <c r="BA1134" i="123"/>
  <c r="BA1135" i="123"/>
  <c r="BA1136" i="123"/>
  <c r="BA1137" i="123"/>
  <c r="BA1138" i="123"/>
  <c r="BA1139" i="123"/>
  <c r="BA1140" i="123"/>
  <c r="BA1141" i="123"/>
  <c r="BA1142" i="123"/>
  <c r="BA1143" i="123"/>
  <c r="BA1144" i="123"/>
  <c r="BA1145" i="123"/>
  <c r="BA1146" i="123"/>
  <c r="BA1147" i="123"/>
  <c r="BA1148" i="123"/>
  <c r="BA1149" i="123"/>
  <c r="BA1150" i="123"/>
  <c r="BA1151" i="123"/>
  <c r="BA1152" i="123"/>
  <c r="BA1153" i="123"/>
  <c r="BA1154" i="123"/>
  <c r="BA1155" i="123"/>
  <c r="BA1156" i="123"/>
  <c r="BA1157" i="123"/>
  <c r="BA1158" i="123"/>
  <c r="BA1159" i="123"/>
  <c r="BA1160" i="123"/>
  <c r="BA1161" i="123"/>
  <c r="BA1162" i="123"/>
  <c r="BA1163" i="123"/>
  <c r="BA1164" i="123"/>
  <c r="BA1165" i="123"/>
  <c r="BA1166" i="123"/>
  <c r="BA1167" i="123"/>
  <c r="BA1168" i="123"/>
  <c r="BA1169" i="123"/>
  <c r="BA1170" i="123"/>
  <c r="BA1171" i="123"/>
  <c r="BA1172" i="123"/>
  <c r="BA1173" i="123"/>
  <c r="BA1174" i="123"/>
  <c r="BA1175" i="123"/>
  <c r="BA1176" i="123"/>
  <c r="BA1177" i="123"/>
  <c r="BA1178" i="123"/>
  <c r="BA1179" i="123"/>
  <c r="BA1180" i="123"/>
  <c r="BA1181" i="123"/>
  <c r="BA1182" i="123"/>
  <c r="BA1183" i="123"/>
  <c r="BA1184" i="123"/>
  <c r="BA1185" i="123"/>
  <c r="BA1186" i="123"/>
  <c r="BA1187" i="123"/>
  <c r="BA1188" i="123"/>
  <c r="BA1189" i="123"/>
  <c r="BA1190" i="123"/>
  <c r="BA1191" i="123"/>
  <c r="BA1192" i="123"/>
  <c r="BA1193" i="123"/>
  <c r="BA1194" i="123"/>
  <c r="BA1195" i="123"/>
  <c r="BA1196" i="123"/>
  <c r="BA1197" i="123"/>
  <c r="BA1198" i="123"/>
  <c r="BA1199" i="123"/>
  <c r="BA1200" i="123"/>
  <c r="BA1201" i="123"/>
  <c r="BA1202" i="123"/>
  <c r="BA1203" i="123"/>
  <c r="BA1204" i="123"/>
  <c r="BA1205" i="123"/>
  <c r="BA1206" i="123"/>
  <c r="BA1207" i="123"/>
  <c r="BA1208" i="123"/>
  <c r="BA1209" i="123"/>
  <c r="BA1210" i="123"/>
  <c r="BA1211" i="123"/>
  <c r="BA1212" i="123"/>
  <c r="BA1213" i="123"/>
  <c r="BA1214" i="123"/>
  <c r="BA1215" i="123"/>
  <c r="BA1216" i="123"/>
  <c r="BA1217" i="123"/>
  <c r="BA1218" i="123"/>
  <c r="BA1219" i="123"/>
  <c r="BA1220" i="123"/>
  <c r="BA1221" i="123"/>
  <c r="BA1222" i="123"/>
  <c r="BA1223" i="123"/>
  <c r="BA1224" i="123"/>
  <c r="BA1225" i="123"/>
  <c r="BA1226" i="123"/>
  <c r="BA1227" i="123"/>
  <c r="BA1228" i="123"/>
  <c r="BA1229" i="123"/>
  <c r="BA1230" i="123"/>
  <c r="BA1231" i="123"/>
  <c r="BA1232" i="123"/>
  <c r="BA1233" i="123"/>
  <c r="BA1234" i="123"/>
  <c r="BA1235" i="123"/>
  <c r="BA1236" i="123"/>
  <c r="BA1237" i="123"/>
  <c r="BA1238" i="123"/>
  <c r="BA1239" i="123"/>
  <c r="BA1240" i="123"/>
  <c r="BA1241" i="123"/>
  <c r="BA1242" i="123"/>
  <c r="BA1243" i="123"/>
  <c r="BA1244" i="123"/>
  <c r="BA1245" i="123"/>
  <c r="BA1246" i="123"/>
  <c r="BA1247" i="123"/>
  <c r="BA1248" i="123"/>
  <c r="BA1249" i="123"/>
  <c r="BA1250" i="123"/>
  <c r="BA1251" i="123"/>
  <c r="BA1252" i="123"/>
  <c r="BA1253" i="123"/>
  <c r="BA1254" i="123"/>
  <c r="BA1255" i="123"/>
  <c r="BA1256" i="123"/>
  <c r="BA1257" i="123"/>
  <c r="BA1258" i="123"/>
  <c r="BA1259" i="123"/>
  <c r="BA1260" i="123"/>
  <c r="BA1261" i="123"/>
  <c r="BA1262" i="123"/>
  <c r="BA1263" i="123"/>
  <c r="BA1264" i="123"/>
  <c r="BA1265" i="123"/>
  <c r="BA1266" i="123"/>
  <c r="BA1267" i="123"/>
  <c r="BA1268" i="123"/>
  <c r="BA1269" i="123"/>
  <c r="BA1270" i="123"/>
  <c r="BA1271" i="123"/>
  <c r="BA1272" i="123"/>
  <c r="BA1273" i="123"/>
  <c r="BA1274" i="123"/>
  <c r="BA1275" i="123"/>
  <c r="BA1276" i="123"/>
  <c r="BA1277" i="123"/>
  <c r="BA1278" i="123"/>
  <c r="BA1279" i="123"/>
  <c r="BA1280" i="123"/>
  <c r="BA1281" i="123"/>
  <c r="BA1282" i="123"/>
  <c r="BA1283" i="123"/>
  <c r="BA1284" i="123"/>
  <c r="BA1285" i="123"/>
  <c r="BA1286" i="123"/>
  <c r="BA1287" i="123"/>
  <c r="BA1288" i="123"/>
  <c r="BA1289" i="123"/>
  <c r="BA1290" i="123"/>
  <c r="BA1291" i="123"/>
  <c r="BA1292" i="123"/>
  <c r="BA1293" i="123"/>
  <c r="BA1294" i="123"/>
  <c r="BA1295" i="123"/>
  <c r="BA1296" i="123"/>
  <c r="BA1297" i="123"/>
  <c r="BA1298" i="123"/>
  <c r="BA1299" i="123"/>
  <c r="BA1300" i="123"/>
  <c r="BA1301" i="123"/>
  <c r="BA1302" i="123"/>
  <c r="BA1303" i="123"/>
  <c r="BA1304" i="123"/>
  <c r="BA1305" i="123"/>
  <c r="BA1306" i="123"/>
  <c r="BA1307" i="123"/>
  <c r="BA1308" i="123"/>
  <c r="BA1309" i="123"/>
  <c r="BA1310" i="123"/>
  <c r="BA1311" i="123"/>
  <c r="BA1312" i="123"/>
  <c r="BA1313" i="123"/>
  <c r="BA1314" i="123"/>
  <c r="BA1315" i="123"/>
  <c r="BA1316" i="123"/>
  <c r="BA1317" i="123"/>
  <c r="BA1318" i="123"/>
  <c r="BA1319" i="123"/>
  <c r="BA1320" i="123"/>
  <c r="BA1321" i="123"/>
  <c r="BA1322" i="123"/>
  <c r="BA1323" i="123"/>
  <c r="BA1324" i="123"/>
  <c r="BA1325" i="123"/>
  <c r="BA1326" i="123"/>
  <c r="BA1327" i="123"/>
  <c r="BA1328" i="123"/>
  <c r="BA1329" i="123"/>
  <c r="BA1330" i="123"/>
  <c r="BA1331" i="123"/>
  <c r="BA1332" i="123"/>
  <c r="BA1333" i="123"/>
  <c r="BA1334" i="123"/>
  <c r="BA1335" i="123"/>
  <c r="BA1336" i="123"/>
  <c r="BA1337" i="123"/>
  <c r="BA1338" i="123"/>
  <c r="BA1339" i="123"/>
  <c r="BA1340" i="123"/>
  <c r="BA1341" i="123"/>
  <c r="BA1342" i="123"/>
  <c r="BA1343" i="123"/>
  <c r="BA1344" i="123"/>
  <c r="BA1345" i="123"/>
  <c r="BA1346" i="123"/>
  <c r="BA1347" i="123"/>
  <c r="BA1348" i="123"/>
  <c r="BA1349" i="123"/>
  <c r="BA1350" i="123"/>
  <c r="BA1351" i="123"/>
  <c r="BA1352" i="123"/>
  <c r="BA1353" i="123"/>
  <c r="BA1354" i="123"/>
  <c r="BA1355" i="123"/>
  <c r="BA1356" i="123"/>
  <c r="BA1357" i="123"/>
  <c r="BA1358" i="123"/>
  <c r="BA1359" i="123"/>
  <c r="BA1360" i="123"/>
  <c r="BA1361" i="123"/>
  <c r="BA1362" i="123"/>
  <c r="BA1363" i="123"/>
  <c r="BA1364" i="123"/>
  <c r="BA1365" i="123"/>
  <c r="BA1366" i="123"/>
  <c r="BA1367" i="123"/>
  <c r="BA1368" i="123"/>
  <c r="BA1369" i="123"/>
  <c r="BA1370" i="123"/>
  <c r="BA1371" i="123"/>
  <c r="BA1372" i="123"/>
  <c r="BA1373" i="123"/>
  <c r="BA1374" i="123"/>
  <c r="BA1375" i="123"/>
  <c r="BA1376" i="123"/>
  <c r="BA1377" i="123"/>
  <c r="BA1378" i="123"/>
  <c r="BA1379" i="123"/>
  <c r="BA1380" i="123"/>
  <c r="BA1381" i="123"/>
  <c r="BA1382" i="123"/>
  <c r="BA1383" i="123"/>
  <c r="BA1384" i="123"/>
  <c r="BA1385" i="123"/>
  <c r="BA1386" i="123"/>
  <c r="BA1387" i="123"/>
  <c r="BA1388" i="123"/>
  <c r="BA1389" i="123"/>
  <c r="BA1390" i="123"/>
  <c r="BA1391" i="123"/>
  <c r="BA1392" i="123"/>
  <c r="BA1393" i="123"/>
  <c r="BA1394" i="123"/>
  <c r="BA1395" i="123"/>
  <c r="BA1396" i="123"/>
  <c r="BA1397" i="123"/>
  <c r="BA1398" i="123"/>
  <c r="BA1399" i="123"/>
  <c r="BA1400" i="123"/>
  <c r="BA1401" i="123"/>
  <c r="BA1402" i="123"/>
  <c r="BA1403" i="123"/>
  <c r="BA1404" i="123"/>
  <c r="BA1405" i="123"/>
  <c r="BA1406" i="123"/>
  <c r="BA1407" i="123"/>
  <c r="BA1408" i="123"/>
  <c r="BA1409" i="123"/>
  <c r="BA1410" i="123"/>
  <c r="BA1411" i="123"/>
  <c r="BA1412" i="123"/>
  <c r="BA1413" i="123"/>
  <c r="BA1414" i="123"/>
  <c r="BA1415" i="123"/>
  <c r="BA1416" i="123"/>
  <c r="BA1417" i="123"/>
  <c r="BA1418" i="123"/>
  <c r="BA1419" i="123"/>
  <c r="BA1420" i="123"/>
  <c r="BA1421" i="123"/>
  <c r="BA1422" i="123"/>
  <c r="BA1423" i="123"/>
  <c r="BA1424" i="123"/>
  <c r="BA1425" i="123"/>
  <c r="BA1426" i="123"/>
  <c r="BA1427" i="123"/>
  <c r="BA1428" i="123"/>
  <c r="BA1429" i="123"/>
  <c r="BA1430" i="123"/>
  <c r="BA1431" i="123"/>
  <c r="BA1432" i="123"/>
  <c r="BA1433" i="123"/>
  <c r="BA1434" i="123"/>
  <c r="BA1435" i="123"/>
  <c r="BA1436" i="123"/>
  <c r="BA1437" i="123"/>
  <c r="BA1438" i="123"/>
  <c r="BA1439" i="123"/>
  <c r="BA1440" i="123"/>
  <c r="BA1441" i="123"/>
  <c r="BA1442" i="123"/>
  <c r="BA1443" i="123"/>
  <c r="BA1444" i="123"/>
  <c r="BA1445" i="123"/>
  <c r="BA1446" i="123"/>
  <c r="BA1447" i="123"/>
  <c r="BA1448" i="123"/>
  <c r="BA1449" i="123"/>
  <c r="BA1450" i="123"/>
  <c r="BA1451" i="123"/>
  <c r="BA1452" i="123"/>
  <c r="BA1453" i="123"/>
  <c r="BA1454" i="123"/>
  <c r="BA1455" i="123"/>
  <c r="BA1456" i="123"/>
  <c r="BA1457" i="123"/>
  <c r="BA1458" i="123"/>
  <c r="BA1459" i="123"/>
  <c r="BA1460" i="123"/>
  <c r="BA1461" i="123"/>
  <c r="BA1462" i="123"/>
  <c r="BA1463" i="123"/>
  <c r="BA1464" i="123"/>
  <c r="BA1465" i="123"/>
  <c r="BA1466" i="123"/>
  <c r="BA1467" i="123"/>
  <c r="BA1468" i="123"/>
  <c r="BA1469" i="123"/>
  <c r="BA1470" i="123"/>
  <c r="BA1471" i="123"/>
  <c r="BA1472" i="123"/>
  <c r="BA1473" i="123"/>
  <c r="BA1474" i="123"/>
  <c r="BA1475" i="123"/>
  <c r="BA1476" i="123"/>
  <c r="BA1477" i="123"/>
  <c r="BA1478" i="123"/>
  <c r="BA1479" i="123"/>
  <c r="BA1480" i="123"/>
  <c r="BA1481" i="123"/>
  <c r="BA1482" i="123"/>
  <c r="BA1483" i="123"/>
  <c r="BA1484" i="123"/>
  <c r="BA1485" i="123"/>
  <c r="BA1486" i="123"/>
  <c r="BA1487" i="123"/>
  <c r="BA1488" i="123"/>
  <c r="BA1489" i="123"/>
  <c r="BA1490" i="123"/>
  <c r="BA1491" i="123"/>
  <c r="BA1492" i="123"/>
  <c r="BA1493" i="123"/>
  <c r="BA1494" i="123"/>
  <c r="BA1495" i="123"/>
  <c r="BA1496" i="123"/>
  <c r="BA1497" i="123"/>
  <c r="BA1498" i="123"/>
  <c r="BA1499" i="123"/>
  <c r="BA1500" i="123"/>
  <c r="BA1501" i="123"/>
  <c r="BA1502" i="123"/>
  <c r="BA1503" i="123"/>
  <c r="BA1504" i="123"/>
  <c r="BA1505" i="123"/>
  <c r="BA1506" i="123"/>
  <c r="BA1507" i="123"/>
  <c r="BA1508" i="123"/>
  <c r="BA1509" i="123"/>
  <c r="BA1510" i="123"/>
  <c r="BA1511" i="123"/>
  <c r="BA1512" i="123"/>
  <c r="BA1513" i="123"/>
  <c r="BA1514" i="123"/>
  <c r="BA1515" i="123"/>
  <c r="BA1516" i="123"/>
  <c r="BA1517" i="123"/>
  <c r="BA1518" i="123"/>
  <c r="BA1519" i="123"/>
  <c r="BA1520" i="123"/>
  <c r="BA1521" i="123"/>
  <c r="BA1522" i="123"/>
  <c r="BA1523" i="123"/>
  <c r="BA1524" i="123"/>
  <c r="BA1525" i="123"/>
  <c r="BA1526" i="123"/>
  <c r="BA1527" i="123"/>
  <c r="BA1528" i="123"/>
  <c r="BA1529" i="123"/>
  <c r="BA1530" i="123"/>
  <c r="BA1531" i="123"/>
  <c r="BA1532" i="123"/>
  <c r="BA1533" i="123"/>
  <c r="BA1534" i="123"/>
  <c r="BA1535" i="123"/>
  <c r="BA1536" i="123"/>
  <c r="BA1537" i="123"/>
  <c r="BA1538" i="123"/>
  <c r="BA1539" i="123"/>
  <c r="BA1540" i="123"/>
  <c r="BA1541" i="123"/>
  <c r="BA1542" i="123"/>
  <c r="BA1543" i="123"/>
  <c r="BA1544" i="123"/>
  <c r="BA1545" i="123"/>
  <c r="BA1546" i="123"/>
  <c r="BA1547" i="123"/>
  <c r="BA1548" i="123"/>
  <c r="BA1549" i="123"/>
  <c r="BA1550" i="123"/>
  <c r="BA1551" i="123"/>
  <c r="BA1552" i="123"/>
  <c r="BA1553" i="123"/>
  <c r="BA1554" i="123"/>
  <c r="BA1555" i="123"/>
  <c r="BA1556" i="123"/>
  <c r="BA1557" i="123"/>
  <c r="BA1558" i="123"/>
  <c r="BA1559" i="123"/>
  <c r="BA1560" i="123"/>
  <c r="BA1561" i="123"/>
  <c r="BA1562" i="123"/>
  <c r="BA1563" i="123"/>
  <c r="BA1564" i="123"/>
  <c r="BA1565" i="123"/>
  <c r="BA1566" i="123"/>
  <c r="BA1567" i="123"/>
  <c r="BA1568" i="123"/>
  <c r="BA1569" i="123"/>
  <c r="BA1570" i="123"/>
  <c r="BA1571" i="123"/>
  <c r="BA1572" i="123"/>
  <c r="BA1573" i="123"/>
  <c r="BA1574" i="123"/>
  <c r="BA1575" i="123"/>
  <c r="BA1576" i="123"/>
  <c r="BA1577" i="123"/>
  <c r="BA1578" i="123"/>
  <c r="BA1579" i="123"/>
  <c r="BA1580" i="123"/>
  <c r="BA1581" i="123"/>
  <c r="BA1582" i="123"/>
  <c r="BA1583" i="123"/>
  <c r="BA1584" i="123"/>
  <c r="BA1585" i="123"/>
  <c r="BA1586" i="123"/>
  <c r="BA1587" i="123"/>
  <c r="BA1588" i="123"/>
  <c r="BA1589" i="123"/>
  <c r="BA1590" i="123"/>
  <c r="BA1591" i="123"/>
  <c r="BA1592" i="123"/>
  <c r="BA1593" i="123"/>
  <c r="BA1594" i="123"/>
  <c r="BA1595" i="123"/>
  <c r="BA1596" i="123"/>
  <c r="BA1597" i="123"/>
  <c r="BA1598" i="123"/>
  <c r="BA1599" i="123"/>
  <c r="BA1600" i="123"/>
  <c r="BA1601" i="123"/>
  <c r="BA1602" i="123"/>
  <c r="BA1603" i="123"/>
  <c r="BA1604" i="123"/>
  <c r="BA1605" i="123"/>
  <c r="BA1606" i="123"/>
  <c r="BA1607" i="123"/>
  <c r="BA1608" i="123"/>
  <c r="BA1609" i="123"/>
  <c r="BA1610" i="123"/>
  <c r="BA1611" i="123"/>
  <c r="BA1612" i="123"/>
  <c r="BA1613" i="123"/>
  <c r="BA1614" i="123"/>
  <c r="BA1615" i="123"/>
  <c r="BA1616" i="123"/>
  <c r="BA1617" i="123"/>
  <c r="BA1618" i="123"/>
  <c r="BA1619" i="123"/>
  <c r="BA1620" i="123"/>
  <c r="BA1621" i="123"/>
  <c r="BA1622" i="123"/>
  <c r="BA1623" i="123"/>
  <c r="BA1624" i="123"/>
  <c r="BA1625" i="123"/>
  <c r="BA1626" i="123"/>
  <c r="BA1627" i="123"/>
  <c r="BA1628" i="123"/>
  <c r="BA1629" i="123"/>
  <c r="BA1630" i="123"/>
  <c r="BA1631" i="123"/>
  <c r="BA1632" i="123"/>
  <c r="BA1633" i="123"/>
  <c r="BA1634" i="123"/>
  <c r="BA1635" i="123"/>
  <c r="BA1636" i="123"/>
  <c r="BA1637" i="123"/>
  <c r="BA1638" i="123"/>
  <c r="BA1639" i="123"/>
  <c r="BA1640" i="123"/>
  <c r="BA1641" i="123"/>
  <c r="BA1642" i="123"/>
  <c r="BA1643" i="123"/>
  <c r="BA1644" i="123"/>
  <c r="BA1645" i="123"/>
  <c r="BA1646" i="123"/>
  <c r="BA1647" i="123"/>
  <c r="BA1648" i="123"/>
  <c r="BA1649" i="123"/>
  <c r="BA1650" i="123"/>
  <c r="BA1651" i="123"/>
  <c r="BA1652" i="123"/>
  <c r="BA1653" i="123"/>
  <c r="BA1654" i="123"/>
  <c r="BA1655" i="123"/>
  <c r="BA1656" i="123"/>
  <c r="BA1657" i="123"/>
  <c r="BA1658" i="123"/>
  <c r="BA1659" i="123"/>
  <c r="BA1660" i="123"/>
  <c r="BA1661" i="123"/>
  <c r="BA1662" i="123"/>
  <c r="BA1663" i="123"/>
  <c r="BA1664" i="123"/>
  <c r="BA1665" i="123"/>
  <c r="BA1666" i="123"/>
  <c r="BA1667" i="123"/>
  <c r="BA1668" i="123"/>
  <c r="BA1669" i="123"/>
  <c r="BA1670" i="123"/>
  <c r="BA1671" i="123"/>
  <c r="BA1672" i="123"/>
  <c r="BA1673" i="123"/>
  <c r="BA1674" i="123"/>
  <c r="BA1675" i="123"/>
  <c r="BA1676" i="123"/>
  <c r="BA1677" i="123"/>
  <c r="BA1678" i="123"/>
  <c r="BA1679" i="123"/>
  <c r="BA1680" i="123"/>
  <c r="BA1681" i="123"/>
  <c r="BA1682" i="123"/>
  <c r="BA1683" i="123"/>
  <c r="BA1684" i="123"/>
  <c r="BA1685" i="123"/>
  <c r="BA1686" i="123"/>
  <c r="BA1687" i="123"/>
  <c r="BA1688" i="123"/>
  <c r="BA1689" i="123"/>
  <c r="BA1690" i="123"/>
  <c r="BA1691" i="123"/>
  <c r="BA1692" i="123"/>
  <c r="BA1693" i="123"/>
  <c r="BA1694" i="123"/>
  <c r="BA1695" i="123"/>
  <c r="BA1696" i="123"/>
  <c r="BA1697" i="123"/>
  <c r="BA1698" i="123"/>
  <c r="BA1699" i="123"/>
  <c r="BA1700" i="123"/>
  <c r="BA1701" i="123"/>
  <c r="BA1702" i="123"/>
  <c r="BA1703" i="123"/>
  <c r="BA1704" i="123"/>
  <c r="BA1705" i="123"/>
  <c r="BA1706" i="123"/>
  <c r="BA1707" i="123"/>
  <c r="BA1708" i="123"/>
  <c r="BA1709" i="123"/>
  <c r="BA1710" i="123"/>
  <c r="BA1711" i="123"/>
  <c r="BA1712" i="123"/>
  <c r="BA1713" i="123"/>
  <c r="BA1714" i="123"/>
  <c r="BA1715" i="123"/>
  <c r="BA1716" i="123"/>
  <c r="BA1717" i="123"/>
  <c r="BA1718" i="123"/>
  <c r="BA1719" i="123"/>
  <c r="BA1720" i="123"/>
  <c r="BA1721" i="123"/>
  <c r="BA1722" i="123"/>
  <c r="BA1723" i="123"/>
  <c r="BA1724" i="123"/>
  <c r="BA1725" i="123"/>
  <c r="BA1726" i="123"/>
  <c r="BA1727" i="123"/>
  <c r="BA1728" i="123"/>
  <c r="BA1729" i="123"/>
  <c r="BA1730" i="123"/>
  <c r="BA1731" i="123"/>
  <c r="BA1732" i="123"/>
  <c r="BA1733" i="123"/>
  <c r="BA1734" i="123"/>
  <c r="BA1735" i="123"/>
  <c r="BA1736" i="123"/>
  <c r="BA1737" i="123"/>
  <c r="BA1738" i="123"/>
  <c r="BA1739" i="123"/>
  <c r="BA1740" i="123"/>
  <c r="BA1741" i="123"/>
  <c r="BA1742" i="123"/>
  <c r="BA1743" i="123"/>
  <c r="BA1744" i="123"/>
  <c r="BA1745" i="123"/>
  <c r="BA1746" i="123"/>
  <c r="BA1747" i="123"/>
  <c r="BA1748" i="123"/>
  <c r="BA1749" i="123"/>
  <c r="BA1750" i="123"/>
  <c r="BA1751" i="123"/>
  <c r="BA1752" i="123"/>
  <c r="BA1753" i="123"/>
  <c r="BA1754" i="123"/>
  <c r="BA1755" i="123"/>
  <c r="BA1756" i="123"/>
  <c r="BA1757" i="123"/>
  <c r="BA1758" i="123"/>
  <c r="BA1759" i="123"/>
  <c r="BA1760" i="123"/>
  <c r="BA1761" i="123"/>
  <c r="BA1762" i="123"/>
  <c r="BA1763" i="123"/>
  <c r="BA1764" i="123"/>
  <c r="BA1765" i="123"/>
  <c r="BA1766" i="123"/>
  <c r="BA1767" i="123"/>
  <c r="BA1768" i="123"/>
  <c r="BA1769" i="123"/>
  <c r="BA1770" i="123"/>
  <c r="BA1771" i="123"/>
  <c r="BA1772" i="123"/>
  <c r="BA1773" i="123"/>
  <c r="BA1774" i="123"/>
  <c r="BA1775" i="123"/>
  <c r="BA1776" i="123"/>
  <c r="BA1777" i="123"/>
  <c r="BA1778" i="123"/>
  <c r="BA1779" i="123"/>
  <c r="BA1780" i="123"/>
  <c r="BA1781" i="123"/>
  <c r="BA1782" i="123"/>
  <c r="BA1783" i="123"/>
  <c r="BA1784" i="123"/>
  <c r="BA1785" i="123"/>
  <c r="BA1786" i="123"/>
  <c r="BA1787" i="123"/>
  <c r="BA1788" i="123"/>
  <c r="BA1789" i="123"/>
  <c r="BA1790" i="123"/>
  <c r="BA1791" i="123"/>
  <c r="BA1792" i="123"/>
  <c r="BA1793" i="123"/>
  <c r="BA1794" i="123"/>
  <c r="BA1795" i="123"/>
  <c r="BA1796" i="123"/>
  <c r="BA1797" i="123"/>
  <c r="BA1798" i="123"/>
  <c r="BA1799" i="123"/>
  <c r="BA1800" i="123"/>
  <c r="BA1801" i="123"/>
  <c r="BA1802" i="123"/>
  <c r="BA1803" i="123"/>
  <c r="BA1804" i="123"/>
  <c r="BA1805" i="123"/>
  <c r="BA1806" i="123"/>
  <c r="BA1807" i="123"/>
  <c r="BA1808" i="123"/>
  <c r="BA1809" i="123"/>
  <c r="BA1810" i="123"/>
  <c r="BA1811" i="123"/>
  <c r="BA1812" i="123"/>
  <c r="BA1813" i="123"/>
  <c r="BA1814" i="123"/>
  <c r="BA1815" i="123"/>
  <c r="BA1816" i="123"/>
  <c r="BA1817" i="123"/>
  <c r="BA1818" i="123"/>
  <c r="BA1819" i="123"/>
  <c r="BA1820" i="123"/>
  <c r="BA1821" i="123"/>
  <c r="BA1822" i="123"/>
  <c r="BA1823" i="123"/>
  <c r="BA1824" i="123"/>
  <c r="BA1825" i="123"/>
  <c r="BA1826" i="123"/>
  <c r="BA1827" i="123"/>
  <c r="BA1828" i="123"/>
  <c r="BA1829" i="123"/>
  <c r="BA1830" i="123"/>
  <c r="BA1831" i="123"/>
  <c r="BA1832" i="123"/>
  <c r="BA1833" i="123"/>
  <c r="BA1834" i="123"/>
  <c r="BA1835" i="123"/>
  <c r="BA1836" i="123"/>
  <c r="BA1837" i="123"/>
  <c r="BA1838" i="123"/>
  <c r="BA1839" i="123"/>
  <c r="BA1840" i="123"/>
  <c r="BA1841" i="123"/>
  <c r="BA1842" i="123"/>
  <c r="BA1843" i="123"/>
  <c r="BA1844" i="123"/>
  <c r="BA1845" i="123"/>
  <c r="BA1846" i="123"/>
  <c r="BA1847" i="123"/>
  <c r="BA1848" i="123"/>
  <c r="BA1849" i="123"/>
  <c r="BA1850" i="123"/>
  <c r="BA1851" i="123"/>
  <c r="BA1852" i="123"/>
  <c r="BA1853" i="123"/>
  <c r="BA1854" i="123"/>
  <c r="BA1855" i="123"/>
  <c r="BA1856" i="123"/>
  <c r="BA1857" i="123"/>
  <c r="BA1858" i="123"/>
  <c r="BA1859" i="123"/>
  <c r="BA1860" i="123"/>
  <c r="BA1861" i="123"/>
  <c r="BA1862" i="123"/>
  <c r="BA1863" i="123"/>
  <c r="BA1864" i="123"/>
  <c r="BA1865" i="123"/>
  <c r="BA1866" i="123"/>
  <c r="BA1867" i="123"/>
  <c r="BA1868" i="123"/>
  <c r="BA1869" i="123"/>
  <c r="BA1870" i="123"/>
  <c r="BA1871" i="123"/>
  <c r="BA1872" i="123"/>
  <c r="BA1873" i="123"/>
  <c r="BA1874" i="123"/>
  <c r="BA1875" i="123"/>
  <c r="BA1876" i="123"/>
  <c r="BA1877" i="123"/>
  <c r="BA1878" i="123"/>
  <c r="BA1879" i="123"/>
  <c r="BA1880" i="123"/>
  <c r="BA1881" i="123"/>
  <c r="BA1882" i="123"/>
  <c r="BA1883" i="123"/>
  <c r="BA1884" i="123"/>
  <c r="BA1885" i="123"/>
  <c r="BA1886" i="123"/>
  <c r="BA1887" i="123"/>
  <c r="BA1888" i="123"/>
  <c r="BA1889" i="123"/>
  <c r="BA1890" i="123"/>
  <c r="BA1891" i="123"/>
  <c r="BA1892" i="123"/>
  <c r="BA1893" i="123"/>
  <c r="BA1894" i="123"/>
  <c r="BA1895" i="123"/>
  <c r="BA1896" i="123"/>
  <c r="BA1897" i="123"/>
  <c r="BA1898" i="123"/>
  <c r="BA1899" i="123"/>
  <c r="BA1900" i="123"/>
  <c r="BA1901" i="123"/>
  <c r="BA1902" i="123"/>
  <c r="BA1903" i="123"/>
  <c r="BA1904" i="123"/>
  <c r="BA1905" i="123"/>
  <c r="BA1906" i="123"/>
  <c r="BA1907" i="123"/>
  <c r="BA1908" i="123"/>
  <c r="BA1909" i="123"/>
  <c r="BA1910" i="123"/>
  <c r="BA1911" i="123"/>
  <c r="BA1912" i="123"/>
  <c r="BA1913" i="123"/>
  <c r="BA1914" i="123"/>
  <c r="BA1915" i="123"/>
  <c r="BA1916" i="123"/>
  <c r="BA1917" i="123"/>
  <c r="BA1918" i="123"/>
  <c r="BA1919" i="123"/>
  <c r="BA1920" i="123"/>
  <c r="BA1921" i="123"/>
  <c r="BA1922" i="123"/>
  <c r="BA1923" i="123"/>
  <c r="BA1924" i="123"/>
  <c r="BA1925" i="123"/>
  <c r="BA1926" i="123"/>
  <c r="BA1927" i="123"/>
  <c r="BA1928" i="123"/>
  <c r="BA1929" i="123"/>
  <c r="BA1930" i="123"/>
  <c r="BA1931" i="123"/>
  <c r="BA1932" i="123"/>
  <c r="BA1933" i="123"/>
  <c r="BA1934" i="123"/>
  <c r="BA1935" i="123"/>
  <c r="BA1936" i="123"/>
  <c r="BA1937" i="123"/>
  <c r="BA1938" i="123"/>
  <c r="BA1939" i="123"/>
  <c r="BA1940" i="123"/>
  <c r="BA1941" i="123"/>
  <c r="BA1942" i="123"/>
  <c r="BA1943" i="123"/>
  <c r="BA1944" i="123"/>
  <c r="BA1945" i="123"/>
  <c r="BA1946" i="123"/>
  <c r="BA1947" i="123"/>
  <c r="BA1948" i="123"/>
  <c r="BA1949" i="123"/>
  <c r="BA1950" i="123"/>
  <c r="BA1951" i="123"/>
  <c r="BA1952" i="123"/>
  <c r="BA1953" i="123"/>
  <c r="BA1954" i="123"/>
  <c r="BA1955" i="123"/>
  <c r="BA1956" i="123"/>
  <c r="BA1957" i="123"/>
  <c r="BA1958" i="123"/>
  <c r="BA1959" i="123"/>
  <c r="BA1960" i="123"/>
  <c r="BA1961" i="123"/>
  <c r="BA1962" i="123"/>
  <c r="BA1963" i="123"/>
  <c r="BA1964" i="123"/>
  <c r="BA1965" i="123"/>
  <c r="BA1966" i="123"/>
  <c r="BA1967" i="123"/>
  <c r="BA1968" i="123"/>
  <c r="BA1969" i="123"/>
  <c r="BA1970" i="123"/>
  <c r="BA1971" i="123"/>
  <c r="BA1972" i="123"/>
  <c r="BA1973" i="123"/>
  <c r="BA1974" i="123"/>
  <c r="BA1975" i="123"/>
  <c r="BA1976" i="123"/>
  <c r="BA1977" i="123"/>
  <c r="BA1978" i="123"/>
  <c r="BA1979" i="123"/>
  <c r="BA1980" i="123"/>
  <c r="BA1981" i="123"/>
  <c r="BA1982" i="123"/>
  <c r="BA1983" i="123"/>
  <c r="BA1984" i="123"/>
  <c r="BA1985" i="123"/>
  <c r="BA1986" i="123"/>
  <c r="BA1987" i="123"/>
  <c r="BA1988" i="123"/>
  <c r="BA1989" i="123"/>
  <c r="BA1990" i="123"/>
  <c r="BA1991" i="123"/>
  <c r="BA1992" i="123"/>
  <c r="BA1993" i="123"/>
  <c r="BA1994" i="123"/>
  <c r="BA1995" i="123"/>
  <c r="BA1996" i="123"/>
  <c r="BA1997" i="123"/>
  <c r="BA1998" i="123"/>
  <c r="BA1999" i="123"/>
  <c r="BA2000" i="123"/>
  <c r="BA2001" i="123"/>
  <c r="BA2002" i="123"/>
  <c r="BA2003" i="123"/>
  <c r="BA2004" i="123"/>
  <c r="BA2005" i="123"/>
  <c r="BA2006" i="123"/>
  <c r="BA2007" i="123"/>
  <c r="BA2008" i="123"/>
  <c r="BA2009" i="123"/>
  <c r="BA2010" i="123"/>
  <c r="BA2011" i="123"/>
  <c r="BA2012" i="123"/>
  <c r="BA2013" i="123"/>
  <c r="BA2014" i="123"/>
  <c r="BA2015" i="123"/>
  <c r="BA2016" i="123"/>
  <c r="BA2017" i="123"/>
  <c r="BA2018" i="123"/>
  <c r="BA2019" i="123"/>
  <c r="BA2020" i="123"/>
  <c r="BA2021" i="123"/>
  <c r="BA2022" i="123"/>
  <c r="BA2023" i="123"/>
  <c r="BA2024" i="123"/>
  <c r="BA2025" i="123"/>
  <c r="BA2026" i="123"/>
  <c r="BA2027" i="123"/>
  <c r="BA2028" i="123"/>
  <c r="BA2029" i="123"/>
  <c r="BA2030" i="123"/>
  <c r="BA2031" i="123"/>
  <c r="BA2032" i="123"/>
  <c r="BA2033" i="123"/>
  <c r="BA2034" i="123"/>
  <c r="BA2035" i="123"/>
  <c r="BA2036" i="123"/>
  <c r="BA2037" i="123"/>
  <c r="BA2038" i="123"/>
  <c r="BA2039" i="123"/>
  <c r="BA2040" i="123"/>
  <c r="BA2041" i="123"/>
  <c r="BA2042" i="123"/>
  <c r="BA2043" i="123"/>
  <c r="BA2044" i="123"/>
  <c r="BA2045" i="123"/>
  <c r="BA2046" i="123"/>
  <c r="BA2047" i="123"/>
  <c r="BA2048" i="123"/>
  <c r="BA2049" i="123"/>
  <c r="BA2050" i="123"/>
  <c r="BA2051" i="123"/>
  <c r="BA2052" i="123"/>
  <c r="BA2053" i="123"/>
  <c r="BA2054" i="123"/>
  <c r="BA2055" i="123"/>
  <c r="BA2056" i="123"/>
  <c r="BA2057" i="123"/>
  <c r="BA2058" i="123"/>
  <c r="BA2059" i="123"/>
  <c r="BA2060" i="123"/>
  <c r="BA2061" i="123"/>
  <c r="BA2062" i="123"/>
  <c r="BA2063" i="123"/>
  <c r="BA2064" i="123"/>
  <c r="BA2065" i="123"/>
  <c r="BA2066" i="123"/>
  <c r="BA2067" i="123"/>
  <c r="BA2068" i="123"/>
  <c r="BA2069" i="123"/>
  <c r="BA2070" i="123"/>
  <c r="BA2071" i="123"/>
  <c r="BA2072" i="123"/>
  <c r="BA2073" i="123"/>
  <c r="BA2074" i="123"/>
  <c r="BA2075" i="123"/>
  <c r="BA2076" i="123"/>
  <c r="BA2077" i="123"/>
  <c r="BA2078" i="123"/>
  <c r="BA2079" i="123"/>
  <c r="BA2080" i="123"/>
  <c r="BA2081" i="123"/>
  <c r="BA2082" i="123"/>
  <c r="BA2083" i="123"/>
  <c r="BA2084" i="123"/>
  <c r="BA2085" i="123"/>
  <c r="BA2086" i="123"/>
  <c r="BA2087" i="123"/>
  <c r="BA2088" i="123"/>
  <c r="BA2089" i="123"/>
  <c r="BA2090" i="123"/>
  <c r="BA2091" i="123"/>
  <c r="BA2092" i="123"/>
  <c r="BA2093" i="123"/>
  <c r="BA2094" i="123"/>
  <c r="BA2095" i="123"/>
  <c r="BA2096" i="123"/>
  <c r="BA2097" i="123"/>
  <c r="BA2098" i="123"/>
  <c r="BA2099" i="123"/>
  <c r="BA2100" i="123"/>
  <c r="BA2101" i="123"/>
  <c r="BA2102" i="123"/>
  <c r="BA2103" i="123"/>
  <c r="BA2104" i="123"/>
  <c r="BA2105" i="123"/>
  <c r="BA2106" i="123"/>
  <c r="BA2107" i="123"/>
  <c r="BA2108" i="123"/>
  <c r="BA2109" i="123"/>
  <c r="BA2110" i="123"/>
  <c r="BA2111" i="123"/>
  <c r="BA2112" i="123"/>
  <c r="BA2113" i="123"/>
  <c r="BA2114" i="123"/>
  <c r="BA2115" i="123"/>
  <c r="BA2116" i="123"/>
  <c r="BA2117" i="123"/>
  <c r="BA2118" i="123"/>
  <c r="BA2119" i="123"/>
  <c r="BA2120" i="123"/>
  <c r="BA2121" i="123"/>
  <c r="BA2122" i="123"/>
  <c r="BA2123" i="123"/>
  <c r="BA2124" i="123"/>
  <c r="BA2125" i="123"/>
  <c r="BA2126" i="123"/>
  <c r="BA2127" i="123"/>
  <c r="BA2128" i="123"/>
  <c r="BA2129" i="123"/>
  <c r="BA2130" i="123"/>
  <c r="BA2131" i="123"/>
  <c r="BA2132" i="123"/>
  <c r="BA2133" i="123"/>
  <c r="BA2134" i="123"/>
  <c r="BA2135" i="123"/>
  <c r="BA2136" i="123"/>
  <c r="BA2137" i="123"/>
  <c r="BA2138" i="123"/>
  <c r="BA2139" i="123"/>
  <c r="BA2140" i="123"/>
  <c r="BA2141" i="123"/>
  <c r="BA2142" i="123"/>
  <c r="BA2143" i="123"/>
  <c r="BA2144" i="123"/>
  <c r="BA2145" i="123"/>
  <c r="BA2146" i="123"/>
  <c r="BA2147" i="123"/>
  <c r="BA2148" i="123"/>
  <c r="BA2149" i="123"/>
  <c r="BA2150" i="123"/>
  <c r="BA2151" i="123"/>
  <c r="BA2152" i="123"/>
  <c r="BA2153" i="123"/>
  <c r="BA2154" i="123"/>
  <c r="BA2155" i="123"/>
  <c r="BA2156" i="123"/>
  <c r="BA2157" i="123"/>
  <c r="BA2158" i="123"/>
  <c r="BA2159" i="123"/>
  <c r="BA2160" i="123"/>
  <c r="BA2161" i="123"/>
  <c r="BA2162" i="123"/>
  <c r="BA2163" i="123"/>
  <c r="BA2164" i="123"/>
  <c r="BA2165" i="123"/>
  <c r="BA2166" i="123"/>
  <c r="BA2167" i="123"/>
  <c r="BA2168" i="123"/>
  <c r="BA2169" i="123"/>
  <c r="BA2170" i="123"/>
  <c r="BA2171" i="123"/>
  <c r="BA2172" i="123"/>
  <c r="BA2173" i="123"/>
  <c r="BA2174" i="123"/>
  <c r="BA2175" i="123"/>
  <c r="BA2176" i="123"/>
  <c r="BA2177" i="123"/>
  <c r="BA2178" i="123"/>
  <c r="BA2179" i="123"/>
  <c r="BA2180" i="123"/>
  <c r="BA2181" i="123"/>
  <c r="BA2182" i="123"/>
  <c r="BA2183" i="123"/>
  <c r="BA2184" i="123"/>
  <c r="BA2185" i="123"/>
  <c r="BA2186" i="123"/>
  <c r="BA2187" i="123"/>
  <c r="BA2188" i="123"/>
  <c r="BA2189" i="123"/>
  <c r="BA2190" i="123"/>
  <c r="BA2191" i="123"/>
  <c r="BA2192" i="123"/>
  <c r="BA2193" i="123"/>
  <c r="BA2194" i="123"/>
  <c r="BA2195" i="123"/>
  <c r="BA2196" i="123"/>
  <c r="BA2197" i="123"/>
  <c r="BA2198" i="123"/>
  <c r="BA2199" i="123"/>
  <c r="BA2200" i="123"/>
  <c r="BA2201" i="123"/>
  <c r="BA2202" i="123"/>
  <c r="BA2203" i="123"/>
  <c r="BA2204" i="123"/>
  <c r="BA2205" i="123"/>
  <c r="BA2206" i="123"/>
  <c r="BA2207" i="123"/>
  <c r="BA2208" i="123"/>
  <c r="BA2209" i="123"/>
  <c r="BA2210" i="123"/>
  <c r="BA2211" i="123"/>
  <c r="BA2212" i="123"/>
  <c r="BA2213" i="123"/>
  <c r="BA2214" i="123"/>
  <c r="BA2215" i="123"/>
  <c r="BA2216" i="123"/>
  <c r="BA2217" i="123"/>
  <c r="BA2218" i="123"/>
  <c r="BA2219" i="123"/>
  <c r="BA2220" i="123"/>
  <c r="BA2221" i="123"/>
  <c r="BA2222" i="123"/>
  <c r="BA2223" i="123"/>
  <c r="BA2224" i="123"/>
  <c r="BA2225" i="123"/>
  <c r="BA2226" i="123"/>
  <c r="BA2227" i="123"/>
  <c r="BA2228" i="123"/>
  <c r="BA2229" i="123"/>
  <c r="BA2230" i="123"/>
  <c r="BA2231" i="123"/>
  <c r="BA2232" i="123"/>
  <c r="BA2233" i="123"/>
  <c r="BA2234" i="123"/>
  <c r="BA2235" i="123"/>
  <c r="BA2236" i="123"/>
  <c r="BA2237" i="123"/>
  <c r="BA2238" i="123"/>
  <c r="BA2239" i="123"/>
  <c r="BA2240" i="123"/>
  <c r="BA2241" i="123"/>
  <c r="BA2242" i="123"/>
  <c r="BA2243" i="123"/>
  <c r="BA2244" i="123"/>
  <c r="BA2245" i="123"/>
  <c r="BA2246" i="123"/>
  <c r="BA2247" i="123"/>
  <c r="BA2248" i="123"/>
  <c r="BA2249" i="123"/>
  <c r="BA2250" i="123"/>
  <c r="BA2251" i="123"/>
  <c r="BA2252" i="123"/>
  <c r="BA2253" i="123"/>
  <c r="BA2254" i="123"/>
  <c r="BA2255" i="123"/>
  <c r="BA2256" i="123"/>
  <c r="BA2257" i="123"/>
  <c r="BA2258" i="123"/>
  <c r="BA2259" i="123"/>
  <c r="BA2260" i="123"/>
  <c r="BA2261" i="123"/>
  <c r="BA2262" i="123"/>
  <c r="BA2263" i="123"/>
  <c r="BA2264" i="123"/>
  <c r="BA2265" i="123"/>
  <c r="BA2266" i="123"/>
  <c r="BA2267" i="123"/>
  <c r="BA2268" i="123"/>
  <c r="BA2269" i="123"/>
  <c r="BA2270" i="123"/>
  <c r="BA2271" i="123"/>
  <c r="BA2272" i="123"/>
  <c r="BA2273" i="123"/>
  <c r="BA2274" i="123"/>
  <c r="BA2275" i="123"/>
  <c r="BA2276" i="123"/>
  <c r="BA2277" i="123"/>
  <c r="BA2278" i="123"/>
  <c r="BA2279" i="123"/>
  <c r="BA2280" i="123"/>
  <c r="BA2281" i="123"/>
  <c r="BA2282" i="123"/>
  <c r="BA2283" i="123"/>
  <c r="BA2284" i="123"/>
  <c r="BA2285" i="123"/>
  <c r="BA2286" i="123"/>
  <c r="BA2287" i="123"/>
  <c r="BA2288" i="123"/>
  <c r="BA2289" i="123"/>
  <c r="BA2290" i="123"/>
  <c r="BA2291" i="123"/>
  <c r="BA2292" i="123"/>
  <c r="BA2293" i="123"/>
  <c r="BA2294" i="123"/>
  <c r="BA2295" i="123"/>
  <c r="BA2296" i="123"/>
  <c r="BA2297" i="123"/>
  <c r="BA2298" i="123"/>
  <c r="BA2299" i="123"/>
  <c r="BA2300" i="123"/>
  <c r="BA2301" i="123"/>
  <c r="BA2302" i="123"/>
  <c r="BA2303" i="123"/>
  <c r="BA2304" i="123"/>
  <c r="BA2305" i="123"/>
  <c r="BA2306" i="123"/>
  <c r="BA2307" i="123"/>
  <c r="BA2308" i="123"/>
  <c r="BA2309" i="123"/>
  <c r="BA2310" i="123"/>
  <c r="BA2311" i="123"/>
  <c r="BA2312" i="123"/>
  <c r="BA2313" i="123"/>
  <c r="BA2314" i="123"/>
  <c r="BA2315" i="123"/>
  <c r="BA2316" i="123"/>
  <c r="BA2317" i="123"/>
  <c r="BA2318" i="123"/>
  <c r="BA2319" i="123"/>
  <c r="BA2320" i="123"/>
  <c r="BA2321" i="123"/>
  <c r="BA2322" i="123"/>
  <c r="BA2323" i="123"/>
  <c r="BA2324" i="123"/>
  <c r="BA2325" i="123"/>
  <c r="BA2326" i="123"/>
  <c r="BA2327" i="123"/>
  <c r="BA2328" i="123"/>
  <c r="BA2329" i="123"/>
  <c r="BA2330" i="123"/>
  <c r="BA2331" i="123"/>
  <c r="BA2332" i="123"/>
  <c r="BA2333" i="123"/>
  <c r="BA2334" i="123"/>
  <c r="BA2335" i="123"/>
  <c r="BA2336" i="123"/>
  <c r="BA2337" i="123"/>
  <c r="BA2338" i="123"/>
  <c r="BA2339" i="123"/>
  <c r="BA2340" i="123"/>
  <c r="BA2341" i="123"/>
  <c r="BA2342" i="123"/>
  <c r="BA2343" i="123"/>
  <c r="BA2344" i="123"/>
  <c r="BA2345" i="123"/>
  <c r="BA2346" i="123"/>
  <c r="BA2347" i="123"/>
  <c r="BA2348" i="123"/>
  <c r="BA2349" i="123"/>
  <c r="BA2350" i="123"/>
  <c r="BA2351" i="123"/>
  <c r="BA2352" i="123"/>
  <c r="BA2353" i="123"/>
  <c r="BA2354" i="123"/>
  <c r="BA2355" i="123"/>
  <c r="BA2356" i="123"/>
  <c r="BA2357" i="123"/>
  <c r="BA2358" i="123"/>
  <c r="BA2359" i="123"/>
  <c r="BA2360" i="123"/>
  <c r="BA2361" i="123"/>
  <c r="BA2362" i="123"/>
  <c r="BA2363" i="123"/>
  <c r="BA2364" i="123"/>
  <c r="BA2365" i="123"/>
  <c r="BA2366" i="123"/>
  <c r="BA2367" i="123"/>
  <c r="BA2368" i="123"/>
  <c r="BA2369" i="123"/>
  <c r="BA2370" i="123"/>
  <c r="BA2371" i="123"/>
  <c r="BA2372" i="123"/>
  <c r="BA2373" i="123"/>
  <c r="BA2374" i="123"/>
  <c r="BA2375" i="123"/>
  <c r="BA2376" i="123"/>
  <c r="BA2377" i="123"/>
  <c r="BA2378" i="123"/>
  <c r="BA2379" i="123"/>
  <c r="BA2380" i="123"/>
  <c r="BA2381" i="123"/>
  <c r="BA2382" i="123"/>
  <c r="BA2383" i="123"/>
  <c r="BA2384" i="123"/>
  <c r="BA2385" i="123"/>
  <c r="BA2386" i="123"/>
  <c r="BA2387" i="123"/>
  <c r="BA2388" i="123"/>
  <c r="BA2389" i="123"/>
  <c r="BA2390" i="123"/>
  <c r="BA2391" i="123"/>
  <c r="BA2392" i="123"/>
  <c r="BA2393" i="123"/>
  <c r="BA2394" i="123"/>
  <c r="BA2395" i="123"/>
  <c r="BA2396" i="123"/>
  <c r="BA2397" i="123"/>
  <c r="BA2398" i="123"/>
  <c r="BA2399" i="123"/>
  <c r="BA2400" i="123"/>
  <c r="BA2401" i="123"/>
  <c r="BA2402" i="123"/>
  <c r="BA2403" i="123"/>
  <c r="BA2404" i="123"/>
  <c r="BA2405" i="123"/>
  <c r="BA2406" i="123"/>
  <c r="BA2407" i="123"/>
  <c r="BA2408" i="123"/>
  <c r="BA2409" i="123"/>
  <c r="BA2410" i="123"/>
  <c r="BA2411" i="123"/>
  <c r="BA2412" i="123"/>
  <c r="BA2413" i="123"/>
  <c r="BA2414" i="123"/>
  <c r="BA2415" i="123"/>
  <c r="BA2416" i="123"/>
  <c r="BA2417" i="123"/>
  <c r="BA2418" i="123"/>
  <c r="BA2419" i="123"/>
  <c r="BA2420" i="123"/>
  <c r="BA2421" i="123"/>
  <c r="BA2422" i="123"/>
  <c r="BA2423" i="123"/>
  <c r="BA2424" i="123"/>
  <c r="BA2425" i="123"/>
  <c r="BA2426" i="123"/>
  <c r="BA2427" i="123"/>
  <c r="BA2428" i="123"/>
  <c r="BA2429" i="123"/>
  <c r="BA2430" i="123"/>
  <c r="BA2431" i="123"/>
  <c r="BA2432" i="123"/>
  <c r="BA2433" i="123"/>
  <c r="BA2434" i="123"/>
  <c r="BA2435" i="123"/>
  <c r="BA2436" i="123"/>
  <c r="BA2437" i="123"/>
  <c r="BA2438" i="123"/>
  <c r="BA2439" i="123"/>
  <c r="BA2440" i="123"/>
  <c r="BA2441" i="123"/>
  <c r="BA2442" i="123"/>
  <c r="BA2443" i="123"/>
  <c r="BA2444" i="123"/>
  <c r="BA2445" i="123"/>
  <c r="BA2446" i="123"/>
  <c r="BA2447" i="123"/>
  <c r="BA2448" i="123"/>
  <c r="BA2449" i="123"/>
  <c r="BA2450" i="123"/>
  <c r="BA2451" i="123"/>
  <c r="BA2452" i="123"/>
  <c r="BA2453" i="123"/>
  <c r="BA2454" i="123"/>
  <c r="BA2455" i="123"/>
  <c r="BA2456" i="123"/>
  <c r="BA2457" i="123"/>
  <c r="BA2458" i="123"/>
  <c r="BA2459" i="123"/>
  <c r="BA2460" i="123"/>
  <c r="BA2461" i="123"/>
  <c r="BA2462" i="123"/>
  <c r="BA2463" i="123"/>
  <c r="BA2464" i="123"/>
  <c r="BA2465" i="123"/>
  <c r="BA2466" i="123"/>
  <c r="BA2467" i="123"/>
  <c r="BA2468" i="123"/>
  <c r="BA2469" i="123"/>
  <c r="BA2470" i="123"/>
  <c r="BA2471" i="123"/>
  <c r="BA2472" i="123"/>
  <c r="BA2473" i="123"/>
  <c r="BA2474" i="123"/>
  <c r="BA2475" i="123"/>
  <c r="BA2476" i="123"/>
  <c r="BA2477" i="123"/>
  <c r="BA2478" i="123"/>
  <c r="BA2479" i="123"/>
  <c r="BA2480" i="123"/>
  <c r="BA2481" i="123"/>
  <c r="BA2482" i="123"/>
  <c r="BA2483" i="123"/>
  <c r="BA2484" i="123"/>
  <c r="BA2485" i="123"/>
  <c r="BA2486" i="123"/>
  <c r="BA2487" i="123"/>
  <c r="BA2488" i="123"/>
  <c r="BA2489" i="123"/>
  <c r="BA2490" i="123"/>
  <c r="BA2491" i="123"/>
  <c r="BA2492" i="123"/>
  <c r="BA2493" i="123"/>
  <c r="BA2494" i="123"/>
  <c r="BA2495" i="123"/>
  <c r="BA2496" i="123"/>
  <c r="BA2497" i="123"/>
  <c r="BA2498" i="123"/>
  <c r="BA2499" i="123"/>
  <c r="BA2500" i="123"/>
  <c r="BA2501" i="123"/>
  <c r="BA2502" i="123"/>
  <c r="BA2503" i="123"/>
  <c r="BA2504" i="123"/>
  <c r="BA2505" i="123"/>
  <c r="BA2506" i="123"/>
  <c r="BA2507" i="123"/>
  <c r="BA2508" i="123"/>
  <c r="BA2509" i="123"/>
  <c r="BA2510" i="123"/>
  <c r="BA2511" i="123"/>
  <c r="BA2512" i="123"/>
  <c r="BA2513" i="123"/>
  <c r="BA2514" i="123"/>
  <c r="BA2515" i="123"/>
  <c r="BA2516" i="123"/>
  <c r="BA2517" i="123"/>
  <c r="BA2518" i="123"/>
  <c r="BA2519" i="123"/>
  <c r="BA2520" i="123"/>
  <c r="BA2521" i="123"/>
  <c r="BA2522" i="123"/>
  <c r="BA2523" i="123"/>
  <c r="BA2524" i="123"/>
  <c r="BA2525" i="123"/>
  <c r="BA2526" i="123"/>
  <c r="BA2527" i="123"/>
  <c r="BA2528" i="123"/>
  <c r="BA2529" i="123"/>
  <c r="BA2530" i="123"/>
  <c r="BA2531" i="123"/>
  <c r="BA2532" i="123"/>
  <c r="BA2533" i="123"/>
  <c r="BA2534" i="123"/>
  <c r="BA2535" i="123"/>
  <c r="BA2536" i="123"/>
  <c r="BA2537" i="123"/>
  <c r="BA2538" i="123"/>
  <c r="BA2539" i="123"/>
  <c r="BA2540" i="123"/>
  <c r="BA2541" i="123"/>
  <c r="BA2542" i="123"/>
  <c r="BA2543" i="123"/>
  <c r="BA2544" i="123"/>
  <c r="BA2545" i="123"/>
  <c r="BA2546" i="123"/>
  <c r="BA2547" i="123"/>
  <c r="BA2548" i="123"/>
  <c r="BA2549" i="123"/>
  <c r="BA2550" i="123"/>
  <c r="BA2551" i="123"/>
  <c r="BA2552" i="123"/>
  <c r="BA2553" i="123"/>
  <c r="BA2554" i="123"/>
  <c r="BA2555" i="123"/>
  <c r="BA2556" i="123"/>
  <c r="BA2557" i="123"/>
  <c r="BA2558" i="123"/>
  <c r="BA2559" i="123"/>
  <c r="BA2560" i="123"/>
  <c r="BA2561" i="123"/>
  <c r="BA2562" i="123"/>
  <c r="BA2563" i="123"/>
  <c r="BA2564" i="123"/>
  <c r="BA2565" i="123"/>
  <c r="BA2566" i="123"/>
  <c r="BA2567" i="123"/>
  <c r="BA2568" i="123"/>
  <c r="BA2569" i="123"/>
  <c r="BA2570" i="123"/>
  <c r="BA2571" i="123"/>
  <c r="BA2572" i="123"/>
  <c r="BA2573" i="123"/>
  <c r="BA2574" i="123"/>
  <c r="BA2575" i="123"/>
  <c r="BA2576" i="123"/>
  <c r="BA2577" i="123"/>
  <c r="BA2578" i="123"/>
  <c r="BA2579" i="123"/>
  <c r="BA2580" i="123"/>
  <c r="BA2581" i="123"/>
  <c r="BA2582" i="123"/>
  <c r="BA2583" i="123"/>
  <c r="BA2584" i="123"/>
  <c r="BA2585" i="123"/>
  <c r="BA2586" i="123"/>
  <c r="AY5" i="123"/>
  <c r="AY6" i="123"/>
  <c r="AY7" i="123"/>
  <c r="AY8" i="123"/>
  <c r="AY9" i="123"/>
  <c r="AY10" i="123"/>
  <c r="AW5" i="123"/>
  <c r="AW6" i="123"/>
  <c r="AW7" i="123"/>
  <c r="AW8" i="123"/>
  <c r="AW9" i="123"/>
  <c r="AW10" i="123"/>
  <c r="AW11" i="123"/>
  <c r="AW12" i="123"/>
  <c r="AW13" i="123"/>
  <c r="AW14" i="123"/>
  <c r="AW15" i="123"/>
  <c r="AW16" i="123"/>
  <c r="AW17" i="123"/>
  <c r="AW18" i="123"/>
  <c r="AW19" i="123"/>
  <c r="AW20" i="123"/>
  <c r="AW21" i="123"/>
  <c r="AW22" i="123"/>
  <c r="AW23" i="123"/>
  <c r="AW24" i="123"/>
  <c r="AW25" i="123"/>
  <c r="AW26" i="123"/>
  <c r="AW27" i="123"/>
  <c r="AW28" i="123"/>
  <c r="AW29" i="123"/>
  <c r="AW30" i="123"/>
  <c r="AW31" i="123"/>
  <c r="AW32" i="123"/>
  <c r="AW33" i="123"/>
  <c r="AW34" i="123"/>
  <c r="AW35" i="123"/>
  <c r="AW36" i="123"/>
  <c r="AW37" i="123"/>
  <c r="AW38" i="123"/>
  <c r="AW39" i="123"/>
  <c r="AW40" i="123"/>
  <c r="AW41" i="123"/>
  <c r="AW42" i="123"/>
  <c r="AW43" i="123"/>
  <c r="AW44" i="123"/>
  <c r="AW45" i="123"/>
  <c r="AW46" i="123"/>
  <c r="AW47" i="123"/>
  <c r="AW48" i="123"/>
  <c r="AW49" i="123"/>
  <c r="AW50" i="123"/>
  <c r="AW51" i="123"/>
  <c r="AW52" i="123"/>
  <c r="AW53" i="123"/>
  <c r="AW54" i="123"/>
  <c r="AW55" i="123"/>
  <c r="AW56" i="123"/>
  <c r="AW57" i="123"/>
  <c r="AW58" i="123"/>
  <c r="AW59" i="123"/>
  <c r="AW60" i="123"/>
  <c r="AW61" i="123"/>
  <c r="AW62" i="123"/>
  <c r="AW63" i="123"/>
  <c r="AW64" i="123"/>
  <c r="AW65" i="123"/>
  <c r="AW66" i="123"/>
  <c r="AW67" i="123"/>
  <c r="AW68" i="123"/>
  <c r="AW69" i="123"/>
  <c r="AW70" i="123"/>
  <c r="AW71" i="123"/>
  <c r="AW72" i="123"/>
  <c r="AW73" i="123"/>
  <c r="AW74" i="123"/>
  <c r="AW75" i="123"/>
  <c r="AW76" i="123"/>
  <c r="AW77" i="123"/>
  <c r="AW78" i="123"/>
  <c r="AW79" i="123"/>
  <c r="AW80" i="123"/>
  <c r="AW81" i="123"/>
  <c r="AW82" i="123"/>
  <c r="AW83" i="123"/>
  <c r="AW84" i="123"/>
  <c r="AW85" i="123"/>
  <c r="AW86" i="123"/>
  <c r="AW87" i="123"/>
  <c r="AW88" i="123"/>
  <c r="AW89" i="123"/>
  <c r="AW90" i="123"/>
  <c r="AW91" i="123"/>
  <c r="AW92" i="123"/>
  <c r="AW93" i="123"/>
  <c r="AW94" i="123"/>
  <c r="AW95" i="123"/>
  <c r="AW96" i="123"/>
  <c r="AW97" i="123"/>
  <c r="AW98" i="123"/>
  <c r="AW99" i="123"/>
  <c r="AW100" i="123"/>
  <c r="AW101" i="123"/>
  <c r="AW102" i="123"/>
  <c r="AW103" i="123"/>
  <c r="AW104" i="123"/>
  <c r="AW105" i="123"/>
  <c r="AW106" i="123"/>
  <c r="AW107" i="123"/>
  <c r="AW108" i="123"/>
  <c r="AW109" i="123"/>
  <c r="AW110" i="123"/>
  <c r="AW111" i="123"/>
  <c r="AW112" i="123"/>
  <c r="AW113" i="123"/>
  <c r="AW114" i="123"/>
  <c r="AW115" i="123"/>
  <c r="AW116" i="123"/>
  <c r="AW117" i="123"/>
  <c r="AW118" i="123"/>
  <c r="AW119" i="123"/>
  <c r="AW120" i="123"/>
  <c r="AW121" i="123"/>
  <c r="AW122" i="123"/>
  <c r="AW123" i="123"/>
  <c r="AW124" i="123"/>
  <c r="AW125" i="123"/>
  <c r="AW126" i="123"/>
  <c r="AW127" i="123"/>
  <c r="AW128" i="123"/>
  <c r="AW129" i="123"/>
  <c r="AW130" i="123"/>
  <c r="AW131" i="123"/>
  <c r="AW132" i="123"/>
  <c r="AW133" i="123"/>
  <c r="AW134" i="123"/>
  <c r="AW135" i="123"/>
  <c r="AW136" i="123"/>
  <c r="AW137" i="123"/>
  <c r="AW138" i="123"/>
  <c r="AW139" i="123"/>
  <c r="AW140" i="123"/>
  <c r="AW141" i="123"/>
  <c r="AW142" i="123"/>
  <c r="AW143" i="123"/>
  <c r="AW144" i="123"/>
  <c r="AW145" i="123"/>
  <c r="AW146" i="123"/>
  <c r="AW147" i="123"/>
  <c r="AW148" i="123"/>
  <c r="AW149" i="123"/>
  <c r="AW150" i="123"/>
  <c r="AW151" i="123"/>
  <c r="AW152" i="123"/>
  <c r="AW153" i="123"/>
  <c r="AW154" i="123"/>
  <c r="AW155" i="123"/>
  <c r="AW156" i="123"/>
  <c r="AW157" i="123"/>
  <c r="AW158" i="123"/>
  <c r="AW159" i="123"/>
  <c r="AW160" i="123"/>
  <c r="AW161" i="123"/>
  <c r="AW162" i="123"/>
  <c r="AW163" i="123"/>
  <c r="AW164" i="123"/>
  <c r="AW165" i="123"/>
  <c r="AW166" i="123"/>
  <c r="AW167" i="123"/>
  <c r="AW168" i="123"/>
  <c r="AW169" i="123"/>
  <c r="AW170" i="123"/>
  <c r="AW171" i="123"/>
  <c r="AW172" i="123"/>
  <c r="AW173" i="123"/>
  <c r="AW174" i="123"/>
  <c r="AW175" i="123"/>
  <c r="AW176" i="123"/>
  <c r="AW177" i="123"/>
  <c r="AW178" i="123"/>
  <c r="AW179" i="123"/>
  <c r="AW180" i="123"/>
  <c r="AW181" i="123"/>
  <c r="AW182" i="123"/>
  <c r="AW183" i="123"/>
  <c r="AW184" i="123"/>
  <c r="AW185" i="123"/>
  <c r="AW186" i="123"/>
  <c r="AW187" i="123"/>
  <c r="AW188" i="123"/>
  <c r="AW189" i="123"/>
  <c r="AW190" i="123"/>
  <c r="AW191" i="123"/>
  <c r="AW192" i="123"/>
  <c r="AW193" i="123"/>
  <c r="AW194" i="123"/>
  <c r="AW195" i="123"/>
  <c r="AW196" i="123"/>
  <c r="AW197" i="123"/>
  <c r="AW198" i="123"/>
  <c r="AW199" i="123"/>
  <c r="AW200" i="123"/>
  <c r="AW201" i="123"/>
  <c r="AW202" i="123"/>
  <c r="AW203" i="123"/>
  <c r="AW204" i="123"/>
  <c r="AW205" i="123"/>
  <c r="AW206" i="123"/>
  <c r="AW207" i="123"/>
  <c r="AW208" i="123"/>
  <c r="AW209" i="123"/>
  <c r="AW210" i="123"/>
  <c r="AW211" i="123"/>
  <c r="AW212" i="123"/>
  <c r="AW213" i="123"/>
  <c r="AW214" i="123"/>
  <c r="AW215" i="123"/>
  <c r="AW216" i="123"/>
  <c r="AW217" i="123"/>
  <c r="AW218" i="123"/>
  <c r="AW219" i="123"/>
  <c r="AW220" i="123"/>
  <c r="AW221" i="123"/>
  <c r="AW222" i="123"/>
  <c r="AW223" i="123"/>
  <c r="AW224" i="123"/>
  <c r="AW225" i="123"/>
  <c r="AW226" i="123"/>
  <c r="AW227" i="123"/>
  <c r="AW228" i="123"/>
  <c r="AW229" i="123"/>
  <c r="AW230" i="123"/>
  <c r="AW231" i="123"/>
  <c r="AW232" i="123"/>
  <c r="AW233" i="123"/>
  <c r="AW234" i="123"/>
  <c r="AW235" i="123"/>
  <c r="AW236" i="123"/>
  <c r="AW237" i="123"/>
  <c r="AW238" i="123"/>
  <c r="AW239" i="123"/>
  <c r="AW240" i="123"/>
  <c r="AW241" i="123"/>
  <c r="AW242" i="123"/>
  <c r="AW243" i="123"/>
  <c r="AW244" i="123"/>
  <c r="AW245" i="123"/>
  <c r="AW246" i="123"/>
  <c r="AW247" i="123"/>
  <c r="AW248" i="123"/>
  <c r="AW249" i="123"/>
  <c r="AW250" i="123"/>
  <c r="AW251" i="123"/>
  <c r="AW252" i="123"/>
  <c r="AW253" i="123"/>
  <c r="AW254" i="123"/>
  <c r="AW255" i="123"/>
  <c r="AW256" i="123"/>
  <c r="AW257" i="123"/>
  <c r="AW258" i="123"/>
  <c r="AW259" i="123"/>
  <c r="AW260" i="123"/>
  <c r="AW261" i="123"/>
  <c r="AW262" i="123"/>
  <c r="AW263" i="123"/>
  <c r="AW264" i="123"/>
  <c r="AW265" i="123"/>
  <c r="AW266" i="123"/>
  <c r="AW267" i="123"/>
  <c r="AW268" i="123"/>
  <c r="AW269" i="123"/>
  <c r="AW270" i="123"/>
  <c r="AW271" i="123"/>
  <c r="AW272" i="123"/>
  <c r="AW273" i="123"/>
  <c r="AW274" i="123"/>
  <c r="AW275" i="123"/>
  <c r="AW276" i="123"/>
  <c r="AW277" i="123"/>
  <c r="AW278" i="123"/>
  <c r="AW279" i="123"/>
  <c r="AW280" i="123"/>
  <c r="AW281" i="123"/>
  <c r="AW282" i="123"/>
  <c r="AW283" i="123"/>
  <c r="AW284" i="123"/>
  <c r="AW285" i="123"/>
  <c r="AW286" i="123"/>
  <c r="AW287" i="123"/>
  <c r="AW288" i="123"/>
  <c r="AW289" i="123"/>
  <c r="AW290" i="123"/>
  <c r="AW291" i="123"/>
  <c r="AW292" i="123"/>
  <c r="AW293" i="123"/>
  <c r="AW294" i="123"/>
  <c r="AW295" i="123"/>
  <c r="AW296" i="123"/>
  <c r="AW297" i="123"/>
  <c r="AW298" i="123"/>
  <c r="AW299" i="123"/>
  <c r="AW300" i="123"/>
  <c r="AW301" i="123"/>
  <c r="AW302" i="123"/>
  <c r="AW303" i="123"/>
  <c r="AW304" i="123"/>
  <c r="AW305" i="123"/>
  <c r="AW306" i="123"/>
  <c r="AW307" i="123"/>
  <c r="AW308" i="123"/>
  <c r="AW309" i="123"/>
  <c r="AW310" i="123"/>
  <c r="AW311" i="123"/>
  <c r="AW312" i="123"/>
  <c r="AW313" i="123"/>
  <c r="AW314" i="123"/>
  <c r="AW315" i="123"/>
  <c r="AW316" i="123"/>
  <c r="AW317" i="123"/>
  <c r="AW318" i="123"/>
  <c r="AW319" i="123"/>
  <c r="AW320" i="123"/>
  <c r="AW321" i="123"/>
  <c r="AW322" i="123"/>
  <c r="AW323" i="123"/>
  <c r="AW324" i="123"/>
  <c r="AW325" i="123"/>
  <c r="AW326" i="123"/>
  <c r="AW327" i="123"/>
  <c r="AW328" i="123"/>
  <c r="AW329" i="123"/>
  <c r="AW330" i="123"/>
  <c r="AW331" i="123"/>
  <c r="AW332" i="123"/>
  <c r="AW333" i="123"/>
  <c r="AW334" i="123"/>
  <c r="AW335" i="123"/>
  <c r="AW336" i="123"/>
  <c r="AW337" i="123"/>
  <c r="AW338" i="123"/>
  <c r="AW339" i="123"/>
  <c r="AW340" i="123"/>
  <c r="AW341" i="123"/>
  <c r="AW342" i="123"/>
  <c r="AW343" i="123"/>
  <c r="AW344" i="123"/>
  <c r="AW345" i="123"/>
  <c r="AW346" i="123"/>
  <c r="AW347" i="123"/>
  <c r="AW348" i="123"/>
  <c r="AW349" i="123"/>
  <c r="AW350" i="123"/>
  <c r="AW351" i="123"/>
  <c r="AW352" i="123"/>
  <c r="AW353" i="123"/>
  <c r="AW354" i="123"/>
  <c r="AW355" i="123"/>
  <c r="AW356" i="123"/>
  <c r="AW357" i="123"/>
  <c r="AW358" i="123"/>
  <c r="AW359" i="123"/>
  <c r="AW360" i="123"/>
  <c r="AW361" i="123"/>
  <c r="AW362" i="123"/>
  <c r="AW363" i="123"/>
  <c r="AW364" i="123"/>
  <c r="AW365" i="123"/>
  <c r="AW366" i="123"/>
  <c r="AW367" i="123"/>
  <c r="AW368" i="123"/>
  <c r="AW369" i="123"/>
  <c r="AW370" i="123"/>
  <c r="AW371" i="123"/>
  <c r="AW372" i="123"/>
  <c r="AW373" i="123"/>
  <c r="AW374" i="123"/>
  <c r="AW375" i="123"/>
  <c r="AW376" i="123"/>
  <c r="AW377" i="123"/>
  <c r="AW378" i="123"/>
  <c r="AW379" i="123"/>
  <c r="AW380" i="123"/>
  <c r="AW381" i="123"/>
  <c r="AW382" i="123"/>
  <c r="AW383" i="123"/>
  <c r="AW384" i="123"/>
  <c r="AW385" i="123"/>
  <c r="AW386" i="123"/>
  <c r="AW387" i="123"/>
  <c r="AW388" i="123"/>
  <c r="AW389" i="123"/>
  <c r="AW390" i="123"/>
  <c r="AW391" i="123"/>
  <c r="AW392" i="123"/>
  <c r="AW393" i="123"/>
  <c r="AW394" i="123"/>
  <c r="AW395" i="123"/>
  <c r="AW396" i="123"/>
  <c r="AW397" i="123"/>
  <c r="AW398" i="123"/>
  <c r="AW399" i="123"/>
  <c r="AW400" i="123"/>
  <c r="AW401" i="123"/>
  <c r="AW402" i="123"/>
  <c r="AW403" i="123"/>
  <c r="AW404" i="123"/>
  <c r="AW405" i="123"/>
  <c r="AW406" i="123"/>
  <c r="AW407" i="123"/>
  <c r="AW408" i="123"/>
  <c r="AW409" i="123"/>
  <c r="AW410" i="123"/>
  <c r="AW411" i="123"/>
  <c r="AW412" i="123"/>
  <c r="AW413" i="123"/>
  <c r="AW414" i="123"/>
  <c r="AW415" i="123"/>
  <c r="AW416" i="123"/>
  <c r="AW417" i="123"/>
  <c r="AW418" i="123"/>
  <c r="AW419" i="123"/>
  <c r="AW420" i="123"/>
  <c r="AW421" i="123"/>
  <c r="AW422" i="123"/>
  <c r="AW423" i="123"/>
  <c r="AW424" i="123"/>
  <c r="AW425" i="123"/>
  <c r="AW426" i="123"/>
  <c r="AW427" i="123"/>
  <c r="AW428" i="123"/>
  <c r="AW429" i="123"/>
  <c r="AW430" i="123"/>
  <c r="AW431" i="123"/>
  <c r="AW432" i="123"/>
  <c r="AW433" i="123"/>
  <c r="AW434" i="123"/>
  <c r="AW435" i="123"/>
  <c r="AW436" i="123"/>
  <c r="AW437" i="123"/>
  <c r="AW438" i="123"/>
  <c r="AW439" i="123"/>
  <c r="AW440" i="123"/>
  <c r="AW441" i="123"/>
  <c r="AW442" i="123"/>
  <c r="AW443" i="123"/>
  <c r="AW444" i="123"/>
  <c r="AW445" i="123"/>
  <c r="AW446" i="123"/>
  <c r="AW447" i="123"/>
  <c r="AW448" i="123"/>
  <c r="AW449" i="123"/>
  <c r="AW450" i="123"/>
  <c r="AW451" i="123"/>
  <c r="D16" i="55" l="1"/>
  <c r="D15" i="55"/>
  <c r="D14" i="55"/>
  <c r="D12" i="55"/>
  <c r="D11" i="55"/>
  <c r="D10" i="55"/>
  <c r="D9" i="55"/>
  <c r="AU52" i="123" l="1"/>
  <c r="AQ39" i="123"/>
  <c r="AU48" i="123"/>
  <c r="AU49" i="123"/>
  <c r="AU50" i="123"/>
  <c r="AU51" i="123"/>
  <c r="AQ35" i="123"/>
  <c r="AQ36" i="123"/>
  <c r="AQ37" i="123"/>
  <c r="AQ38" i="123"/>
  <c r="AU47" i="123"/>
  <c r="AQ34" i="123"/>
  <c r="AU37" i="123"/>
  <c r="AU38" i="123"/>
  <c r="AU39" i="123"/>
  <c r="AU40" i="123"/>
  <c r="AU41" i="123"/>
  <c r="AU42" i="123"/>
  <c r="AU43" i="123"/>
  <c r="AU44" i="123"/>
  <c r="AU45" i="123"/>
  <c r="AU46" i="123"/>
  <c r="AQ24" i="123"/>
  <c r="AQ25" i="123"/>
  <c r="AQ26" i="123"/>
  <c r="AQ27" i="123"/>
  <c r="AQ28" i="123"/>
  <c r="AQ29" i="123"/>
  <c r="AQ30" i="123"/>
  <c r="AQ31" i="123"/>
  <c r="AQ32" i="123"/>
  <c r="AQ33" i="123"/>
  <c r="AU34" i="123"/>
  <c r="AU35" i="123"/>
  <c r="AU36" i="123"/>
  <c r="AQ21" i="123"/>
  <c r="AQ22" i="123"/>
  <c r="AQ23" i="123"/>
  <c r="AU32" i="123"/>
  <c r="AU33" i="123"/>
  <c r="AQ19" i="123"/>
  <c r="AQ20" i="123"/>
  <c r="AU30" i="123"/>
  <c r="AU31" i="123"/>
  <c r="AQ17" i="123"/>
  <c r="AQ18" i="123"/>
  <c r="AU28" i="123"/>
  <c r="AU29" i="123"/>
  <c r="AQ15" i="123"/>
  <c r="AQ16" i="123"/>
  <c r="AU16" i="123"/>
  <c r="AU17" i="123"/>
  <c r="AU18" i="123"/>
  <c r="AU19" i="123"/>
  <c r="AU20" i="123"/>
  <c r="AU21" i="123"/>
  <c r="AU22" i="123"/>
  <c r="AU23" i="123"/>
  <c r="AU24" i="123"/>
  <c r="AU25" i="123"/>
  <c r="AU26" i="123"/>
  <c r="AU27" i="123"/>
  <c r="AS6" i="123"/>
  <c r="AS7" i="123"/>
  <c r="AS8" i="123"/>
  <c r="AS9" i="123"/>
  <c r="AS10" i="123"/>
  <c r="AS11" i="123"/>
  <c r="AS12" i="123"/>
  <c r="AS13" i="123"/>
  <c r="AS14" i="123"/>
  <c r="AS15" i="123"/>
  <c r="AS16" i="123"/>
  <c r="AS17" i="123"/>
  <c r="E2586" i="123"/>
  <c r="E2585" i="123"/>
  <c r="C10" i="123"/>
  <c r="Q2457" i="123"/>
  <c r="M179" i="123"/>
  <c r="E2584" i="123"/>
  <c r="E2583" i="123"/>
  <c r="A451" i="123"/>
  <c r="D92" i="6" l="1"/>
  <c r="AU15" i="123" l="1"/>
  <c r="AU14" i="123"/>
  <c r="AU13" i="123"/>
  <c r="AU12" i="123"/>
  <c r="AU11" i="123"/>
  <c r="AU10" i="123"/>
  <c r="AU9" i="123"/>
  <c r="AU8" i="123"/>
  <c r="AU7" i="123"/>
  <c r="AU6" i="123"/>
  <c r="AU5" i="123"/>
  <c r="AS5" i="123"/>
  <c r="AQ5" i="123"/>
  <c r="AQ6" i="123"/>
  <c r="AQ7" i="123"/>
  <c r="AQ8" i="123"/>
  <c r="AQ9" i="123"/>
  <c r="AQ10" i="123"/>
  <c r="AQ11" i="123"/>
  <c r="AQ12" i="123"/>
  <c r="AQ13" i="123"/>
  <c r="AQ14" i="123"/>
  <c r="Q217" i="123" l="1"/>
  <c r="Q218" i="123"/>
  <c r="Q219" i="123"/>
  <c r="Q220" i="123"/>
  <c r="Q221" i="123"/>
  <c r="Q222" i="123"/>
  <c r="Q223" i="123"/>
  <c r="Q224" i="123"/>
  <c r="Q225" i="123"/>
  <c r="Q226" i="123"/>
  <c r="Q227" i="123"/>
  <c r="Q228" i="123"/>
  <c r="Q229" i="123"/>
  <c r="Q230" i="123"/>
  <c r="Q231" i="123"/>
  <c r="Q232" i="123"/>
  <c r="Q233" i="123"/>
  <c r="Q234" i="123"/>
  <c r="Q235" i="123"/>
  <c r="Q236" i="123"/>
  <c r="Q237" i="123"/>
  <c r="Q238" i="123"/>
  <c r="Q239" i="123"/>
  <c r="Q240" i="123"/>
  <c r="Q241" i="123"/>
  <c r="Q242" i="123"/>
  <c r="Q243" i="123"/>
  <c r="Q244" i="123"/>
  <c r="Q245" i="123"/>
  <c r="Q246" i="123"/>
  <c r="Q247" i="123"/>
  <c r="Q248" i="123"/>
  <c r="Q249" i="123"/>
  <c r="Q250" i="123"/>
  <c r="Q251" i="123"/>
  <c r="Q252" i="123"/>
  <c r="Q253" i="123"/>
  <c r="Q254" i="123"/>
  <c r="Q255" i="123"/>
  <c r="Q256" i="123"/>
  <c r="Q257" i="123"/>
  <c r="Q258" i="123"/>
  <c r="Q259" i="123"/>
  <c r="Q260" i="123"/>
  <c r="Q261" i="123"/>
  <c r="Q262" i="123"/>
  <c r="Q263" i="123"/>
  <c r="Q264" i="123"/>
  <c r="Q265" i="123"/>
  <c r="Q266" i="123"/>
  <c r="Q267" i="123"/>
  <c r="Q268" i="123"/>
  <c r="Q269" i="123"/>
  <c r="Q270" i="123"/>
  <c r="Q271" i="123"/>
  <c r="Q272" i="123"/>
  <c r="Q273" i="123"/>
  <c r="Q274" i="123"/>
  <c r="Q275" i="123"/>
  <c r="Q276" i="123"/>
  <c r="Q277" i="123"/>
  <c r="Q278" i="123"/>
  <c r="Q279" i="123"/>
  <c r="Q280" i="123"/>
  <c r="Q281" i="123"/>
  <c r="Q282" i="123"/>
  <c r="Q283" i="123"/>
  <c r="Q284" i="123"/>
  <c r="Q285" i="123"/>
  <c r="Q286" i="123"/>
  <c r="Q287" i="123"/>
  <c r="Q288" i="123"/>
  <c r="Q289" i="123"/>
  <c r="Q290" i="123"/>
  <c r="Q291" i="123"/>
  <c r="Q292" i="123"/>
  <c r="Q293" i="123"/>
  <c r="Q294" i="123"/>
  <c r="Q295" i="123"/>
  <c r="Q296" i="123"/>
  <c r="Q297" i="123"/>
  <c r="Q298" i="123"/>
  <c r="Q299" i="123"/>
  <c r="Q300" i="123"/>
  <c r="Q301" i="123"/>
  <c r="Q302" i="123"/>
  <c r="Q303" i="123"/>
  <c r="Q304" i="123"/>
  <c r="Q305" i="123"/>
  <c r="Q306" i="123"/>
  <c r="Q307" i="123"/>
  <c r="Q308" i="123"/>
  <c r="Q309" i="123"/>
  <c r="Q310" i="123"/>
  <c r="Q311" i="123"/>
  <c r="Q312" i="123"/>
  <c r="Q313" i="123"/>
  <c r="Q314" i="123"/>
  <c r="Q315" i="123"/>
  <c r="Q316" i="123"/>
  <c r="Q317" i="123"/>
  <c r="Q318" i="123"/>
  <c r="Q319" i="123"/>
  <c r="Q320" i="123"/>
  <c r="Q321" i="123"/>
  <c r="Q322" i="123"/>
  <c r="Q323" i="123"/>
  <c r="Q324" i="123"/>
  <c r="Q325" i="123"/>
  <c r="Q326" i="123"/>
  <c r="Q327" i="123"/>
  <c r="Q328" i="123"/>
  <c r="Q329" i="123"/>
  <c r="Q330" i="123"/>
  <c r="Q331" i="123"/>
  <c r="Q332" i="123"/>
  <c r="Q333" i="123"/>
  <c r="Q334" i="123"/>
  <c r="Q335" i="123"/>
  <c r="Q336" i="123"/>
  <c r="Q337" i="123"/>
  <c r="Q338" i="123"/>
  <c r="Q339" i="123"/>
  <c r="Q340" i="123"/>
  <c r="Q341" i="123"/>
  <c r="Q342" i="123"/>
  <c r="Q343" i="123"/>
  <c r="Q344" i="123"/>
  <c r="Q345" i="123"/>
  <c r="Q346" i="123"/>
  <c r="Q347" i="123"/>
  <c r="Q348" i="123"/>
  <c r="Q349" i="123"/>
  <c r="Q350" i="123"/>
  <c r="Q351" i="123"/>
  <c r="Q352" i="123"/>
  <c r="Q353" i="123"/>
  <c r="Q354" i="123"/>
  <c r="Q355" i="123"/>
  <c r="Q356" i="123"/>
  <c r="Q357" i="123"/>
  <c r="Q358" i="123"/>
  <c r="Q359" i="123"/>
  <c r="Q360" i="123"/>
  <c r="Q361" i="123"/>
  <c r="Q362" i="123"/>
  <c r="Q363" i="123"/>
  <c r="Q364" i="123"/>
  <c r="Q365" i="123"/>
  <c r="Q366" i="123"/>
  <c r="Q367" i="123"/>
  <c r="Q368" i="123"/>
  <c r="Q369" i="123"/>
  <c r="Q370" i="123"/>
  <c r="Q371" i="123"/>
  <c r="Q372" i="123"/>
  <c r="Q373" i="123"/>
  <c r="Q374" i="123"/>
  <c r="Q375" i="123"/>
  <c r="Q376" i="123"/>
  <c r="Q377" i="123"/>
  <c r="Q378" i="123"/>
  <c r="Q379" i="123"/>
  <c r="Q380" i="123"/>
  <c r="Q381" i="123"/>
  <c r="Q382" i="123"/>
  <c r="Q383" i="123"/>
  <c r="Q384" i="123"/>
  <c r="Q385" i="123"/>
  <c r="Q386" i="123"/>
  <c r="Q387" i="123"/>
  <c r="Q388" i="123"/>
  <c r="Q389" i="123"/>
  <c r="Q390" i="123"/>
  <c r="Q391" i="123"/>
  <c r="Q392" i="123"/>
  <c r="Q393" i="123"/>
  <c r="Q394" i="123"/>
  <c r="Q395" i="123"/>
  <c r="Q396" i="123"/>
  <c r="Q397" i="123"/>
  <c r="Q398" i="123"/>
  <c r="Q399" i="123"/>
  <c r="Q400" i="123"/>
  <c r="Q401" i="123"/>
  <c r="Q402" i="123"/>
  <c r="Q403" i="123"/>
  <c r="Q404" i="123"/>
  <c r="Q405" i="123"/>
  <c r="Q406" i="123"/>
  <c r="Q407" i="123"/>
  <c r="Q408" i="123"/>
  <c r="Q409" i="123"/>
  <c r="Q410" i="123"/>
  <c r="Q411" i="123"/>
  <c r="Q412" i="123"/>
  <c r="Q413" i="123"/>
  <c r="Q414" i="123"/>
  <c r="Q415" i="123"/>
  <c r="Q416" i="123"/>
  <c r="Q417" i="123"/>
  <c r="Q418" i="123"/>
  <c r="Q419" i="123"/>
  <c r="Q420" i="123"/>
  <c r="Q421" i="123"/>
  <c r="Q422" i="123"/>
  <c r="Q423" i="123"/>
  <c r="Q424" i="123"/>
  <c r="Q425" i="123"/>
  <c r="Q426" i="123"/>
  <c r="Q427" i="123"/>
  <c r="Q428" i="123"/>
  <c r="Q429" i="123"/>
  <c r="Q430" i="123"/>
  <c r="Q431" i="123"/>
  <c r="Q432" i="123"/>
  <c r="Q433" i="123"/>
  <c r="Q434" i="123"/>
  <c r="Q435" i="123"/>
  <c r="Q436" i="123"/>
  <c r="Q437" i="123"/>
  <c r="Q438" i="123"/>
  <c r="Q439" i="123"/>
  <c r="Q440" i="123"/>
  <c r="Q441" i="123"/>
  <c r="Q442" i="123"/>
  <c r="Q443" i="123"/>
  <c r="Q444" i="123"/>
  <c r="Q445" i="123"/>
  <c r="Q446" i="123"/>
  <c r="Q447" i="123"/>
  <c r="Q448" i="123"/>
  <c r="Q449" i="123"/>
  <c r="Q450" i="123"/>
  <c r="Q451" i="123"/>
  <c r="Q452" i="123"/>
  <c r="Q453" i="123"/>
  <c r="Q454" i="123"/>
  <c r="Q455" i="123"/>
  <c r="Q456" i="123"/>
  <c r="Q457" i="123"/>
  <c r="Q458" i="123"/>
  <c r="Q459" i="123"/>
  <c r="Q460" i="123"/>
  <c r="Q461" i="123"/>
  <c r="Q462" i="123"/>
  <c r="Q463" i="123"/>
  <c r="Q464" i="123"/>
  <c r="Q465" i="123"/>
  <c r="Q466" i="123"/>
  <c r="Q467" i="123"/>
  <c r="Q468" i="123"/>
  <c r="Q469" i="123"/>
  <c r="Q470" i="123"/>
  <c r="Q471" i="123"/>
  <c r="Q472" i="123"/>
  <c r="Q473" i="123"/>
  <c r="Q474" i="123"/>
  <c r="Q475" i="123"/>
  <c r="Q476" i="123"/>
  <c r="Q477" i="123"/>
  <c r="Q478" i="123"/>
  <c r="Q479" i="123"/>
  <c r="Q480" i="123"/>
  <c r="Q481" i="123"/>
  <c r="Q482" i="123"/>
  <c r="Q483" i="123"/>
  <c r="Q484" i="123"/>
  <c r="Q485" i="123"/>
  <c r="Q486" i="123"/>
  <c r="Q487" i="123"/>
  <c r="Q488" i="123"/>
  <c r="Q489" i="123"/>
  <c r="Q490" i="123"/>
  <c r="Q491" i="123"/>
  <c r="Q492" i="123"/>
  <c r="Q493" i="123"/>
  <c r="Q494" i="123"/>
  <c r="Q495" i="123"/>
  <c r="Q496" i="123"/>
  <c r="Q497" i="123"/>
  <c r="Q498" i="123"/>
  <c r="Q499" i="123"/>
  <c r="Q500" i="123"/>
  <c r="Q501" i="123"/>
  <c r="Q502" i="123"/>
  <c r="Q503" i="123"/>
  <c r="Q504" i="123"/>
  <c r="Q505" i="123"/>
  <c r="Q506" i="123"/>
  <c r="Q507" i="123"/>
  <c r="Q508" i="123"/>
  <c r="Q509" i="123"/>
  <c r="Q510" i="123"/>
  <c r="Q511" i="123"/>
  <c r="Q512" i="123"/>
  <c r="Q513" i="123"/>
  <c r="Q514" i="123"/>
  <c r="Q515" i="123"/>
  <c r="Q516" i="123"/>
  <c r="Q517" i="123"/>
  <c r="Q518" i="123"/>
  <c r="Q519" i="123"/>
  <c r="Q520" i="123"/>
  <c r="Q521" i="123"/>
  <c r="Q522" i="123"/>
  <c r="Q523" i="123"/>
  <c r="Q524" i="123"/>
  <c r="Q525" i="123"/>
  <c r="Q526" i="123"/>
  <c r="Q527" i="123"/>
  <c r="Q528" i="123"/>
  <c r="Q529" i="123"/>
  <c r="Q530" i="123"/>
  <c r="Q531" i="123"/>
  <c r="Q532" i="123"/>
  <c r="Q533" i="123"/>
  <c r="Q534" i="123"/>
  <c r="Q535" i="123"/>
  <c r="Q536" i="123"/>
  <c r="Q537" i="123"/>
  <c r="Q538" i="123"/>
  <c r="Q539" i="123"/>
  <c r="Q540" i="123"/>
  <c r="Q541" i="123"/>
  <c r="Q542" i="123"/>
  <c r="Q543" i="123"/>
  <c r="Q544" i="123"/>
  <c r="Q545" i="123"/>
  <c r="Q546" i="123"/>
  <c r="Q547" i="123"/>
  <c r="Q548" i="123"/>
  <c r="Q549" i="123"/>
  <c r="Q550" i="123"/>
  <c r="Q551" i="123"/>
  <c r="Q552" i="123"/>
  <c r="Q553" i="123"/>
  <c r="Q554" i="123"/>
  <c r="Q555" i="123"/>
  <c r="Q556" i="123"/>
  <c r="Q557" i="123"/>
  <c r="Q558" i="123"/>
  <c r="Q559" i="123"/>
  <c r="Q560" i="123"/>
  <c r="Q561" i="123"/>
  <c r="Q562" i="123"/>
  <c r="Q563" i="123"/>
  <c r="Q564" i="123"/>
  <c r="Q565" i="123"/>
  <c r="Q566" i="123"/>
  <c r="Q567" i="123"/>
  <c r="Q568" i="123"/>
  <c r="Q569" i="123"/>
  <c r="Q570" i="123"/>
  <c r="Q571" i="123"/>
  <c r="Q572" i="123"/>
  <c r="Q573" i="123"/>
  <c r="Q574" i="123"/>
  <c r="Q575" i="123"/>
  <c r="Q576" i="123"/>
  <c r="Q577" i="123"/>
  <c r="Q578" i="123"/>
  <c r="Q579" i="123"/>
  <c r="Q580" i="123"/>
  <c r="Q581" i="123"/>
  <c r="Q582" i="123"/>
  <c r="Q583" i="123"/>
  <c r="Q584" i="123"/>
  <c r="Q585" i="123"/>
  <c r="Q586" i="123"/>
  <c r="Q587" i="123"/>
  <c r="Q588" i="123"/>
  <c r="Q589" i="123"/>
  <c r="Q590" i="123"/>
  <c r="Q591" i="123"/>
  <c r="Q592" i="123"/>
  <c r="Q593" i="123"/>
  <c r="Q594" i="123"/>
  <c r="Q595" i="123"/>
  <c r="Q596" i="123"/>
  <c r="Q597" i="123"/>
  <c r="Q598" i="123"/>
  <c r="Q599" i="123"/>
  <c r="Q600" i="123"/>
  <c r="Q601" i="123"/>
  <c r="Q602" i="123"/>
  <c r="Q603" i="123"/>
  <c r="Q604" i="123"/>
  <c r="Q605" i="123"/>
  <c r="Q606" i="123"/>
  <c r="Q607" i="123"/>
  <c r="Q608" i="123"/>
  <c r="Q609" i="123"/>
  <c r="Q610" i="123"/>
  <c r="Q611" i="123"/>
  <c r="Q612" i="123"/>
  <c r="Q613" i="123"/>
  <c r="Q614" i="123"/>
  <c r="Q615" i="123"/>
  <c r="Q616" i="123"/>
  <c r="Q617" i="123"/>
  <c r="Q618" i="123"/>
  <c r="Q619" i="123"/>
  <c r="Q620" i="123"/>
  <c r="Q621" i="123"/>
  <c r="Q622" i="123"/>
  <c r="Q623" i="123"/>
  <c r="Q624" i="123"/>
  <c r="Q625" i="123"/>
  <c r="Q626" i="123"/>
  <c r="Q627" i="123"/>
  <c r="Q628" i="123"/>
  <c r="Q629" i="123"/>
  <c r="Q630" i="123"/>
  <c r="Q631" i="123"/>
  <c r="Q632" i="123"/>
  <c r="Q633" i="123"/>
  <c r="Q634" i="123"/>
  <c r="Q635" i="123"/>
  <c r="Q636" i="123"/>
  <c r="Q637" i="123"/>
  <c r="Q638" i="123"/>
  <c r="Q639" i="123"/>
  <c r="Q640" i="123"/>
  <c r="Q641" i="123"/>
  <c r="Q642" i="123"/>
  <c r="Q643" i="123"/>
  <c r="Q644" i="123"/>
  <c r="Q645" i="123"/>
  <c r="Q646" i="123"/>
  <c r="Q647" i="123"/>
  <c r="Q648" i="123"/>
  <c r="Q649" i="123"/>
  <c r="Q650" i="123"/>
  <c r="Q651" i="123"/>
  <c r="Q652" i="123"/>
  <c r="Q653" i="123"/>
  <c r="Q654" i="123"/>
  <c r="Q655" i="123"/>
  <c r="Q656" i="123"/>
  <c r="Q657" i="123"/>
  <c r="Q658" i="123"/>
  <c r="Q659" i="123"/>
  <c r="Q660" i="123"/>
  <c r="Q661" i="123"/>
  <c r="Q662" i="123"/>
  <c r="Q663" i="123"/>
  <c r="Q664" i="123"/>
  <c r="Q665" i="123"/>
  <c r="Q666" i="123"/>
  <c r="Q667" i="123"/>
  <c r="Q668" i="123"/>
  <c r="Q669" i="123"/>
  <c r="Q670" i="123"/>
  <c r="Q671" i="123"/>
  <c r="Q672" i="123"/>
  <c r="Q673" i="123"/>
  <c r="Q674" i="123"/>
  <c r="Q675" i="123"/>
  <c r="Q676" i="123"/>
  <c r="Q677" i="123"/>
  <c r="Q678" i="123"/>
  <c r="Q679" i="123"/>
  <c r="Q680" i="123"/>
  <c r="Q681" i="123"/>
  <c r="Q682" i="123"/>
  <c r="Q683" i="123"/>
  <c r="Q684" i="123"/>
  <c r="Q685" i="123"/>
  <c r="Q686" i="123"/>
  <c r="Q687" i="123"/>
  <c r="Q688" i="123"/>
  <c r="Q689" i="123"/>
  <c r="Q690" i="123"/>
  <c r="Q691" i="123"/>
  <c r="Q692" i="123"/>
  <c r="Q693" i="123"/>
  <c r="Q694" i="123"/>
  <c r="Q695" i="123"/>
  <c r="Q696" i="123"/>
  <c r="Q697" i="123"/>
  <c r="Q698" i="123"/>
  <c r="Q699" i="123"/>
  <c r="Q700" i="123"/>
  <c r="Q701" i="123"/>
  <c r="Q702" i="123"/>
  <c r="Q703" i="123"/>
  <c r="Q704" i="123"/>
  <c r="Q705" i="123"/>
  <c r="Q706" i="123"/>
  <c r="Q707" i="123"/>
  <c r="Q708" i="123"/>
  <c r="Q709" i="123"/>
  <c r="Q710" i="123"/>
  <c r="Q711" i="123"/>
  <c r="Q712" i="123"/>
  <c r="Q713" i="123"/>
  <c r="Q714" i="123"/>
  <c r="Q715" i="123"/>
  <c r="Q716" i="123"/>
  <c r="Q717" i="123"/>
  <c r="Q718" i="123"/>
  <c r="Q719" i="123"/>
  <c r="Q720" i="123"/>
  <c r="Q721" i="123"/>
  <c r="Q722" i="123"/>
  <c r="Q723" i="123"/>
  <c r="Q724" i="123"/>
  <c r="Q725" i="123"/>
  <c r="Q726" i="123"/>
  <c r="Q727" i="123"/>
  <c r="Q728" i="123"/>
  <c r="Q729" i="123"/>
  <c r="Q730" i="123"/>
  <c r="Q731" i="123"/>
  <c r="Q732" i="123"/>
  <c r="Q733" i="123"/>
  <c r="Q734" i="123"/>
  <c r="Q735" i="123"/>
  <c r="Q736" i="123"/>
  <c r="Q737" i="123"/>
  <c r="Q738" i="123"/>
  <c r="Q739" i="123"/>
  <c r="Q740" i="123"/>
  <c r="Q741" i="123"/>
  <c r="Q742" i="123"/>
  <c r="Q743" i="123"/>
  <c r="Q744" i="123"/>
  <c r="Q745" i="123"/>
  <c r="Q746" i="123"/>
  <c r="Q747" i="123"/>
  <c r="Q748" i="123"/>
  <c r="Q749" i="123"/>
  <c r="Q750" i="123"/>
  <c r="Q751" i="123"/>
  <c r="Q752" i="123"/>
  <c r="Q753" i="123"/>
  <c r="Q754" i="123"/>
  <c r="Q755" i="123"/>
  <c r="Q756" i="123"/>
  <c r="Q757" i="123"/>
  <c r="Q758" i="123"/>
  <c r="Q759" i="123"/>
  <c r="Q760" i="123"/>
  <c r="Q761" i="123"/>
  <c r="Q762" i="123"/>
  <c r="Q763" i="123"/>
  <c r="Q764" i="123"/>
  <c r="Q765" i="123"/>
  <c r="Q766" i="123"/>
  <c r="Q767" i="123"/>
  <c r="Q768" i="123"/>
  <c r="Q769" i="123"/>
  <c r="Q770" i="123"/>
  <c r="Q771" i="123"/>
  <c r="Q772" i="123"/>
  <c r="Q773" i="123"/>
  <c r="Q774" i="123"/>
  <c r="Q775" i="123"/>
  <c r="Q776" i="123"/>
  <c r="Q777" i="123"/>
  <c r="Q778" i="123"/>
  <c r="Q779" i="123"/>
  <c r="Q780" i="123"/>
  <c r="Q781" i="123"/>
  <c r="Q782" i="123"/>
  <c r="Q783" i="123"/>
  <c r="Q784" i="123"/>
  <c r="Q785" i="123"/>
  <c r="Q786" i="123"/>
  <c r="Q787" i="123"/>
  <c r="Q788" i="123"/>
  <c r="Q789" i="123"/>
  <c r="Q790" i="123"/>
  <c r="Q791" i="123"/>
  <c r="Q792" i="123"/>
  <c r="Q793" i="123"/>
  <c r="Q794" i="123"/>
  <c r="Q795" i="123"/>
  <c r="Q796" i="123"/>
  <c r="Q797" i="123"/>
  <c r="Q798" i="123"/>
  <c r="Q799" i="123"/>
  <c r="Q800" i="123"/>
  <c r="Q801" i="123"/>
  <c r="Q802" i="123"/>
  <c r="Q803" i="123"/>
  <c r="Q804" i="123"/>
  <c r="Q805" i="123"/>
  <c r="Q806" i="123"/>
  <c r="Q807" i="123"/>
  <c r="Q808" i="123"/>
  <c r="Q809" i="123"/>
  <c r="Q810" i="123"/>
  <c r="Q811" i="123"/>
  <c r="Q812" i="123"/>
  <c r="Q813" i="123"/>
  <c r="Q814" i="123"/>
  <c r="Q815" i="123"/>
  <c r="Q816" i="123"/>
  <c r="Q817" i="123"/>
  <c r="Q818" i="123"/>
  <c r="Q819" i="123"/>
  <c r="Q820" i="123"/>
  <c r="Q821" i="123"/>
  <c r="Q822" i="123"/>
  <c r="Q823" i="123"/>
  <c r="Q824" i="123"/>
  <c r="Q825" i="123"/>
  <c r="Q826" i="123"/>
  <c r="Q827" i="123"/>
  <c r="Q828" i="123"/>
  <c r="Q829" i="123"/>
  <c r="Q830" i="123"/>
  <c r="Q831" i="123"/>
  <c r="Q832" i="123"/>
  <c r="Q833" i="123"/>
  <c r="Q834" i="123"/>
  <c r="Q835" i="123"/>
  <c r="Q836" i="123"/>
  <c r="Q837" i="123"/>
  <c r="Q838" i="123"/>
  <c r="Q839" i="123"/>
  <c r="Q840" i="123"/>
  <c r="Q841" i="123"/>
  <c r="Q842" i="123"/>
  <c r="Q843" i="123"/>
  <c r="Q844" i="123"/>
  <c r="Q845" i="123"/>
  <c r="Q846" i="123"/>
  <c r="Q847" i="123"/>
  <c r="Q848" i="123"/>
  <c r="Q849" i="123"/>
  <c r="Q850" i="123"/>
  <c r="Q851" i="123"/>
  <c r="Q852" i="123"/>
  <c r="Q853" i="123"/>
  <c r="Q854" i="123"/>
  <c r="Q855" i="123"/>
  <c r="Q856" i="123"/>
  <c r="Q857" i="123"/>
  <c r="Q858" i="123"/>
  <c r="Q859" i="123"/>
  <c r="Q860" i="123"/>
  <c r="Q861" i="123"/>
  <c r="Q862" i="123"/>
  <c r="Q863" i="123"/>
  <c r="Q864" i="123"/>
  <c r="Q865" i="123"/>
  <c r="Q866" i="123"/>
  <c r="Q867" i="123"/>
  <c r="Q868" i="123"/>
  <c r="Q869" i="123"/>
  <c r="Q870" i="123"/>
  <c r="Q871" i="123"/>
  <c r="Q872" i="123"/>
  <c r="Q873" i="123"/>
  <c r="Q874" i="123"/>
  <c r="Q875" i="123"/>
  <c r="Q876" i="123"/>
  <c r="Q877" i="123"/>
  <c r="Q878" i="123"/>
  <c r="Q879" i="123"/>
  <c r="Q880" i="123"/>
  <c r="Q881" i="123"/>
  <c r="Q882" i="123"/>
  <c r="Q883" i="123"/>
  <c r="Q884" i="123"/>
  <c r="Q885" i="123"/>
  <c r="Q886" i="123"/>
  <c r="Q887" i="123"/>
  <c r="Q888" i="123"/>
  <c r="Q889" i="123"/>
  <c r="Q890" i="123"/>
  <c r="Q891" i="123"/>
  <c r="Q892" i="123"/>
  <c r="Q893" i="123"/>
  <c r="Q894" i="123"/>
  <c r="Q895" i="123"/>
  <c r="Q896" i="123"/>
  <c r="Q897" i="123"/>
  <c r="Q898" i="123"/>
  <c r="Q899" i="123"/>
  <c r="Q900" i="123"/>
  <c r="Q901" i="123"/>
  <c r="Q902" i="123"/>
  <c r="Q903" i="123"/>
  <c r="Q904" i="123"/>
  <c r="Q905" i="123"/>
  <c r="Q906" i="123"/>
  <c r="Q907" i="123"/>
  <c r="Q908" i="123"/>
  <c r="Q909" i="123"/>
  <c r="Q910" i="123"/>
  <c r="Q911" i="123"/>
  <c r="Q912" i="123"/>
  <c r="Q913" i="123"/>
  <c r="Q914" i="123"/>
  <c r="Q915" i="123"/>
  <c r="Q916" i="123"/>
  <c r="Q917" i="123"/>
  <c r="Q918" i="123"/>
  <c r="Q919" i="123"/>
  <c r="Q920" i="123"/>
  <c r="Q921" i="123"/>
  <c r="Q922" i="123"/>
  <c r="Q923" i="123"/>
  <c r="Q924" i="123"/>
  <c r="Q925" i="123"/>
  <c r="Q926" i="123"/>
  <c r="Q927" i="123"/>
  <c r="Q928" i="123"/>
  <c r="Q929" i="123"/>
  <c r="Q930" i="123"/>
  <c r="Q931" i="123"/>
  <c r="Q932" i="123"/>
  <c r="Q933" i="123"/>
  <c r="Q934" i="123"/>
  <c r="Q935" i="123"/>
  <c r="Q936" i="123"/>
  <c r="Q937" i="123"/>
  <c r="Q938" i="123"/>
  <c r="Q939" i="123"/>
  <c r="Q940" i="123"/>
  <c r="Q941" i="123"/>
  <c r="Q942" i="123"/>
  <c r="Q943" i="123"/>
  <c r="Q944" i="123"/>
  <c r="Q945" i="123"/>
  <c r="Q946" i="123"/>
  <c r="Q947" i="123"/>
  <c r="Q948" i="123"/>
  <c r="Q949" i="123"/>
  <c r="Q950" i="123"/>
  <c r="Q951" i="123"/>
  <c r="Q952" i="123"/>
  <c r="Q953" i="123"/>
  <c r="Q954" i="123"/>
  <c r="Q955" i="123"/>
  <c r="Q956" i="123"/>
  <c r="Q957" i="123"/>
  <c r="Q958" i="123"/>
  <c r="Q959" i="123"/>
  <c r="Q960" i="123"/>
  <c r="Q961" i="123"/>
  <c r="Q962" i="123"/>
  <c r="Q963" i="123"/>
  <c r="Q964" i="123"/>
  <c r="Q965" i="123"/>
  <c r="Q966" i="123"/>
  <c r="Q967" i="123"/>
  <c r="Q968" i="123"/>
  <c r="Q969" i="123"/>
  <c r="Q970" i="123"/>
  <c r="Q971" i="123"/>
  <c r="Q972" i="123"/>
  <c r="Q973" i="123"/>
  <c r="Q974" i="123"/>
  <c r="Q975" i="123"/>
  <c r="Q976" i="123"/>
  <c r="Q977" i="123"/>
  <c r="Q978" i="123"/>
  <c r="Q979" i="123"/>
  <c r="Q980" i="123"/>
  <c r="Q981" i="123"/>
  <c r="Q982" i="123"/>
  <c r="Q983" i="123"/>
  <c r="Q984" i="123"/>
  <c r="Q985" i="123"/>
  <c r="Q986" i="123"/>
  <c r="Q987" i="123"/>
  <c r="Q988" i="123"/>
  <c r="Q989" i="123"/>
  <c r="Q990" i="123"/>
  <c r="Q991" i="123"/>
  <c r="Q992" i="123"/>
  <c r="Q993" i="123"/>
  <c r="Q994" i="123"/>
  <c r="Q995" i="123"/>
  <c r="Q996" i="123"/>
  <c r="Q997" i="123"/>
  <c r="Q998" i="123"/>
  <c r="Q999" i="123"/>
  <c r="Q1000" i="123"/>
  <c r="Q1001" i="123"/>
  <c r="Q1002" i="123"/>
  <c r="Q1003" i="123"/>
  <c r="Q1004" i="123"/>
  <c r="Q1005" i="123"/>
  <c r="Q1006" i="123"/>
  <c r="Q1007" i="123"/>
  <c r="Q1008" i="123"/>
  <c r="Q1009" i="123"/>
  <c r="Q1010" i="123"/>
  <c r="Q1011" i="123"/>
  <c r="Q1012" i="123"/>
  <c r="Q1013" i="123"/>
  <c r="Q1014" i="123"/>
  <c r="Q1015" i="123"/>
  <c r="Q1016" i="123"/>
  <c r="Q1017" i="123"/>
  <c r="Q1018" i="123"/>
  <c r="Q1019" i="123"/>
  <c r="Q1020" i="123"/>
  <c r="Q1021" i="123"/>
  <c r="Q1022" i="123"/>
  <c r="Q1023" i="123"/>
  <c r="Q1024" i="123"/>
  <c r="Q1025" i="123"/>
  <c r="Q1026" i="123"/>
  <c r="Q1027" i="123"/>
  <c r="Q1028" i="123"/>
  <c r="Q1029" i="123"/>
  <c r="Q1030" i="123"/>
  <c r="Q1031" i="123"/>
  <c r="Q1032" i="123"/>
  <c r="Q1033" i="123"/>
  <c r="Q1034" i="123"/>
  <c r="Q1035" i="123"/>
  <c r="Q1036" i="123"/>
  <c r="Q1037" i="123"/>
  <c r="Q1038" i="123"/>
  <c r="Q1039" i="123"/>
  <c r="Q1040" i="123"/>
  <c r="Q1041" i="123"/>
  <c r="Q1042" i="123"/>
  <c r="Q1043" i="123"/>
  <c r="Q1044" i="123"/>
  <c r="Q1045" i="123"/>
  <c r="Q1046" i="123"/>
  <c r="Q1047" i="123"/>
  <c r="Q1048" i="123"/>
  <c r="Q1049" i="123"/>
  <c r="Q1050" i="123"/>
  <c r="Q1051" i="123"/>
  <c r="Q1052" i="123"/>
  <c r="Q1053" i="123"/>
  <c r="Q1054" i="123"/>
  <c r="Q1055" i="123"/>
  <c r="Q1056" i="123"/>
  <c r="Q1057" i="123"/>
  <c r="Q1058" i="123"/>
  <c r="Q1059" i="123"/>
  <c r="Q1060" i="123"/>
  <c r="Q1061" i="123"/>
  <c r="Q1062" i="123"/>
  <c r="Q1063" i="123"/>
  <c r="Q1064" i="123"/>
  <c r="Q1065" i="123"/>
  <c r="Q1066" i="123"/>
  <c r="Q1067" i="123"/>
  <c r="Q1068" i="123"/>
  <c r="Q1069" i="123"/>
  <c r="Q1070" i="123"/>
  <c r="Q1071" i="123"/>
  <c r="Q1072" i="123"/>
  <c r="Q1073" i="123"/>
  <c r="Q1074" i="123"/>
  <c r="Q1075" i="123"/>
  <c r="Q1076" i="123"/>
  <c r="Q1077" i="123"/>
  <c r="Q1078" i="123"/>
  <c r="Q1079" i="123"/>
  <c r="Q1080" i="123"/>
  <c r="Q1081" i="123"/>
  <c r="Q1082" i="123"/>
  <c r="Q1083" i="123"/>
  <c r="Q1084" i="123"/>
  <c r="Q1085" i="123"/>
  <c r="Q1086" i="123"/>
  <c r="Q1087" i="123"/>
  <c r="Q1088" i="123"/>
  <c r="Q1089" i="123"/>
  <c r="Q1090" i="123"/>
  <c r="Q1091" i="123"/>
  <c r="Q1092" i="123"/>
  <c r="Q1093" i="123"/>
  <c r="Q1094" i="123"/>
  <c r="Q1095" i="123"/>
  <c r="Q1096" i="123"/>
  <c r="Q1097" i="123"/>
  <c r="Q1098" i="123"/>
  <c r="Q1099" i="123"/>
  <c r="Q1100" i="123"/>
  <c r="Q1101" i="123"/>
  <c r="Q1102" i="123"/>
  <c r="Q1103" i="123"/>
  <c r="Q1104" i="123"/>
  <c r="Q1105" i="123"/>
  <c r="Q1106" i="123"/>
  <c r="Q1107" i="123"/>
  <c r="Q1108" i="123"/>
  <c r="Q1109" i="123"/>
  <c r="Q1110" i="123"/>
  <c r="Q1111" i="123"/>
  <c r="Q1112" i="123"/>
  <c r="Q1113" i="123"/>
  <c r="Q1114" i="123"/>
  <c r="Q1115" i="123"/>
  <c r="Q1116" i="123"/>
  <c r="Q1117" i="123"/>
  <c r="Q1118" i="123"/>
  <c r="Q1119" i="123"/>
  <c r="Q1120" i="123"/>
  <c r="Q1121" i="123"/>
  <c r="Q1122" i="123"/>
  <c r="Q1123" i="123"/>
  <c r="Q1124" i="123"/>
  <c r="Q1125" i="123"/>
  <c r="Q1126" i="123"/>
  <c r="Q1127" i="123"/>
  <c r="Q1128" i="123"/>
  <c r="Q1129" i="123"/>
  <c r="Q1130" i="123"/>
  <c r="Q1131" i="123"/>
  <c r="Q1132" i="123"/>
  <c r="Q1133" i="123"/>
  <c r="Q1134" i="123"/>
  <c r="Q1135" i="123"/>
  <c r="Q1136" i="123"/>
  <c r="Q1137" i="123"/>
  <c r="Q1138" i="123"/>
  <c r="Q1139" i="123"/>
  <c r="Q1140" i="123"/>
  <c r="Q1141" i="123"/>
  <c r="Q1142" i="123"/>
  <c r="Q1143" i="123"/>
  <c r="Q1144" i="123"/>
  <c r="Q1145" i="123"/>
  <c r="Q1146" i="123"/>
  <c r="Q1147" i="123"/>
  <c r="Q1148" i="123"/>
  <c r="Q1149" i="123"/>
  <c r="Q1150" i="123"/>
  <c r="Q1151" i="123"/>
  <c r="Q1152" i="123"/>
  <c r="Q1153" i="123"/>
  <c r="Q1154" i="123"/>
  <c r="Q1155" i="123"/>
  <c r="Q1156" i="123"/>
  <c r="Q1157" i="123"/>
  <c r="Q1158" i="123"/>
  <c r="Q1159" i="123"/>
  <c r="Q1160" i="123"/>
  <c r="Q1161" i="123"/>
  <c r="Q1162" i="123"/>
  <c r="Q1163" i="123"/>
  <c r="Q1164" i="123"/>
  <c r="Q1165" i="123"/>
  <c r="Q1166" i="123"/>
  <c r="Q1167" i="123"/>
  <c r="Q1168" i="123"/>
  <c r="Q1169" i="123"/>
  <c r="Q1170" i="123"/>
  <c r="Q1171" i="123"/>
  <c r="Q1172" i="123"/>
  <c r="Q1173" i="123"/>
  <c r="Q1174" i="123"/>
  <c r="Q1175" i="123"/>
  <c r="Q1176" i="123"/>
  <c r="Q1177" i="123"/>
  <c r="Q1178" i="123"/>
  <c r="Q1179" i="123"/>
  <c r="Q1180" i="123"/>
  <c r="Q1181" i="123"/>
  <c r="Q1182" i="123"/>
  <c r="Q1183" i="123"/>
  <c r="Q1184" i="123"/>
  <c r="Q1185" i="123"/>
  <c r="Q1186" i="123"/>
  <c r="Q1187" i="123"/>
  <c r="Q1188" i="123"/>
  <c r="Q1189" i="123"/>
  <c r="Q1190" i="123"/>
  <c r="Q1191" i="123"/>
  <c r="Q1192" i="123"/>
  <c r="Q1193" i="123"/>
  <c r="Q1194" i="123"/>
  <c r="Q1195" i="123"/>
  <c r="Q1196" i="123"/>
  <c r="Q1197" i="123"/>
  <c r="Q1198" i="123"/>
  <c r="Q1199" i="123"/>
  <c r="Q1200" i="123"/>
  <c r="Q1201" i="123"/>
  <c r="Q1202" i="123"/>
  <c r="Q1203" i="123"/>
  <c r="Q1204" i="123"/>
  <c r="Q1205" i="123"/>
  <c r="Q1206" i="123"/>
  <c r="Q1207" i="123"/>
  <c r="Q1208" i="123"/>
  <c r="Q1209" i="123"/>
  <c r="Q1210" i="123"/>
  <c r="Q1211" i="123"/>
  <c r="Q1212" i="123"/>
  <c r="Q1213" i="123"/>
  <c r="Q1214" i="123"/>
  <c r="Q1215" i="123"/>
  <c r="Q1216" i="123"/>
  <c r="Q1217" i="123"/>
  <c r="Q1218" i="123"/>
  <c r="Q1219" i="123"/>
  <c r="Q1220" i="123"/>
  <c r="Q1221" i="123"/>
  <c r="Q1222" i="123"/>
  <c r="Q1223" i="123"/>
  <c r="Q1224" i="123"/>
  <c r="Q1225" i="123"/>
  <c r="Q1226" i="123"/>
  <c r="Q1227" i="123"/>
  <c r="Q1228" i="123"/>
  <c r="Q1229" i="123"/>
  <c r="Q1230" i="123"/>
  <c r="Q1231" i="123"/>
  <c r="Q1232" i="123"/>
  <c r="Q1233" i="123"/>
  <c r="Q1234" i="123"/>
  <c r="Q1235" i="123"/>
  <c r="Q1236" i="123"/>
  <c r="Q1237" i="123"/>
  <c r="Q1238" i="123"/>
  <c r="Q1239" i="123"/>
  <c r="Q1240" i="123"/>
  <c r="Q1241" i="123"/>
  <c r="Q1242" i="123"/>
  <c r="Q1243" i="123"/>
  <c r="Q1244" i="123"/>
  <c r="Q1245" i="123"/>
  <c r="Q1246" i="123"/>
  <c r="Q1247" i="123"/>
  <c r="Q1248" i="123"/>
  <c r="Q1249" i="123"/>
  <c r="Q1250" i="123"/>
  <c r="Q1251" i="123"/>
  <c r="Q1252" i="123"/>
  <c r="Q1253" i="123"/>
  <c r="Q1254" i="123"/>
  <c r="Q1255" i="123"/>
  <c r="Q1256" i="123"/>
  <c r="Q1257" i="123"/>
  <c r="Q1258" i="123"/>
  <c r="Q1259" i="123"/>
  <c r="Q1260" i="123"/>
  <c r="Q1261" i="123"/>
  <c r="Q1262" i="123"/>
  <c r="Q1263" i="123"/>
  <c r="Q1264" i="123"/>
  <c r="Q1265" i="123"/>
  <c r="Q1266" i="123"/>
  <c r="Q1267" i="123"/>
  <c r="Q1268" i="123"/>
  <c r="Q1269" i="123"/>
  <c r="Q1270" i="123"/>
  <c r="Q1271" i="123"/>
  <c r="Q1272" i="123"/>
  <c r="Q1273" i="123"/>
  <c r="Q1274" i="123"/>
  <c r="Q1275" i="123"/>
  <c r="Q1276" i="123"/>
  <c r="Q1277" i="123"/>
  <c r="Q1278" i="123"/>
  <c r="Q1279" i="123"/>
  <c r="Q1280" i="123"/>
  <c r="Q1281" i="123"/>
  <c r="Q1282" i="123"/>
  <c r="Q1283" i="123"/>
  <c r="Q1284" i="123"/>
  <c r="Q1285" i="123"/>
  <c r="Q1286" i="123"/>
  <c r="Q1287" i="123"/>
  <c r="Q1288" i="123"/>
  <c r="Q1289" i="123"/>
  <c r="Q1290" i="123"/>
  <c r="Q1291" i="123"/>
  <c r="Q1292" i="123"/>
  <c r="Q1293" i="123"/>
  <c r="Q1294" i="123"/>
  <c r="Q1295" i="123"/>
  <c r="Q1296" i="123"/>
  <c r="Q1297" i="123"/>
  <c r="Q1298" i="123"/>
  <c r="Q1299" i="123"/>
  <c r="Q1300" i="123"/>
  <c r="Q1301" i="123"/>
  <c r="Q1302" i="123"/>
  <c r="Q1303" i="123"/>
  <c r="Q1304" i="123"/>
  <c r="Q1305" i="123"/>
  <c r="Q1306" i="123"/>
  <c r="Q1307" i="123"/>
  <c r="Q1308" i="123"/>
  <c r="Q1309" i="123"/>
  <c r="Q1310" i="123"/>
  <c r="Q1311" i="123"/>
  <c r="Q1312" i="123"/>
  <c r="Q1313" i="123"/>
  <c r="Q1314" i="123"/>
  <c r="Q1315" i="123"/>
  <c r="Q1316" i="123"/>
  <c r="Q1317" i="123"/>
  <c r="Q1318" i="123"/>
  <c r="Q1319" i="123"/>
  <c r="Q1320" i="123"/>
  <c r="Q1321" i="123"/>
  <c r="Q1322" i="123"/>
  <c r="Q1323" i="123"/>
  <c r="Q1324" i="123"/>
  <c r="Q1325" i="123"/>
  <c r="Q1326" i="123"/>
  <c r="Q1327" i="123"/>
  <c r="Q1328" i="123"/>
  <c r="Q1329" i="123"/>
  <c r="Q1330" i="123"/>
  <c r="Q1331" i="123"/>
  <c r="Q1332" i="123"/>
  <c r="Q1333" i="123"/>
  <c r="Q1334" i="123"/>
  <c r="Q1335" i="123"/>
  <c r="Q1336" i="123"/>
  <c r="Q1337" i="123"/>
  <c r="Q1338" i="123"/>
  <c r="Q1339" i="123"/>
  <c r="Q1340" i="123"/>
  <c r="Q1341" i="123"/>
  <c r="Q1342" i="123"/>
  <c r="Q1343" i="123"/>
  <c r="Q1344" i="123"/>
  <c r="Q1345" i="123"/>
  <c r="Q1346" i="123"/>
  <c r="Q1347" i="123"/>
  <c r="Q1348" i="123"/>
  <c r="Q1349" i="123"/>
  <c r="Q1350" i="123"/>
  <c r="Q1351" i="123"/>
  <c r="Q1352" i="123"/>
  <c r="Q1353" i="123"/>
  <c r="Q1354" i="123"/>
  <c r="Q1355" i="123"/>
  <c r="Q1356" i="123"/>
  <c r="Q1357" i="123"/>
  <c r="Q1358" i="123"/>
  <c r="Q1359" i="123"/>
  <c r="Q1360" i="123"/>
  <c r="Q1361" i="123"/>
  <c r="Q1362" i="123"/>
  <c r="Q1363" i="123"/>
  <c r="Q1364" i="123"/>
  <c r="Q1365" i="123"/>
  <c r="Q1366" i="123"/>
  <c r="Q1367" i="123"/>
  <c r="Q1368" i="123"/>
  <c r="Q1369" i="123"/>
  <c r="Q1370" i="123"/>
  <c r="Q1371" i="123"/>
  <c r="Q1372" i="123"/>
  <c r="Q1373" i="123"/>
  <c r="Q1374" i="123"/>
  <c r="Q1375" i="123"/>
  <c r="Q1376" i="123"/>
  <c r="Q1377" i="123"/>
  <c r="Q1378" i="123"/>
  <c r="Q1379" i="123"/>
  <c r="Q1380" i="123"/>
  <c r="Q1381" i="123"/>
  <c r="Q1382" i="123"/>
  <c r="Q1383" i="123"/>
  <c r="Q1384" i="123"/>
  <c r="Q1385" i="123"/>
  <c r="Q1386" i="123"/>
  <c r="Q1387" i="123"/>
  <c r="Q1388" i="123"/>
  <c r="Q1389" i="123"/>
  <c r="Q1390" i="123"/>
  <c r="Q1391" i="123"/>
  <c r="Q1392" i="123"/>
  <c r="Q1393" i="123"/>
  <c r="Q1394" i="123"/>
  <c r="Q1395" i="123"/>
  <c r="Q1396" i="123"/>
  <c r="Q1397" i="123"/>
  <c r="Q1398" i="123"/>
  <c r="Q1399" i="123"/>
  <c r="Q1400" i="123"/>
  <c r="Q1401" i="123"/>
  <c r="Q1402" i="123"/>
  <c r="Q1403" i="123"/>
  <c r="Q1404" i="123"/>
  <c r="Q1405" i="123"/>
  <c r="Q1406" i="123"/>
  <c r="Q1407" i="123"/>
  <c r="Q1408" i="123"/>
  <c r="Q1409" i="123"/>
  <c r="Q1410" i="123"/>
  <c r="Q1411" i="123"/>
  <c r="Q1412" i="123"/>
  <c r="Q1413" i="123"/>
  <c r="Q1414" i="123"/>
  <c r="Q1415" i="123"/>
  <c r="Q1416" i="123"/>
  <c r="Q1417" i="123"/>
  <c r="Q1418" i="123"/>
  <c r="Q1419" i="123"/>
  <c r="Q1420" i="123"/>
  <c r="Q1421" i="123"/>
  <c r="Q1422" i="123"/>
  <c r="Q1423" i="123"/>
  <c r="Q1424" i="123"/>
  <c r="Q1425" i="123"/>
  <c r="Q1426" i="123"/>
  <c r="Q1427" i="123"/>
  <c r="Q1428" i="123"/>
  <c r="Q1429" i="123"/>
  <c r="Q1430" i="123"/>
  <c r="Q1431" i="123"/>
  <c r="Q1432" i="123"/>
  <c r="Q1433" i="123"/>
  <c r="Q1434" i="123"/>
  <c r="Q1435" i="123"/>
  <c r="Q1436" i="123"/>
  <c r="Q1437" i="123"/>
  <c r="Q1438" i="123"/>
  <c r="Q1439" i="123"/>
  <c r="Q1440" i="123"/>
  <c r="Q1441" i="123"/>
  <c r="Q1442" i="123"/>
  <c r="Q1443" i="123"/>
  <c r="Q1444" i="123"/>
  <c r="Q1445" i="123"/>
  <c r="Q1446" i="123"/>
  <c r="Q1447" i="123"/>
  <c r="Q1448" i="123"/>
  <c r="Q1449" i="123"/>
  <c r="Q1450" i="123"/>
  <c r="Q1451" i="123"/>
  <c r="Q1452" i="123"/>
  <c r="Q1453" i="123"/>
  <c r="Q1454" i="123"/>
  <c r="Q1455" i="123"/>
  <c r="Q1456" i="123"/>
  <c r="Q1457" i="123"/>
  <c r="Q1458" i="123"/>
  <c r="Q1459" i="123"/>
  <c r="Q1460" i="123"/>
  <c r="Q1461" i="123"/>
  <c r="Q1462" i="123"/>
  <c r="Q1463" i="123"/>
  <c r="Q1464" i="123"/>
  <c r="Q1465" i="123"/>
  <c r="Q1466" i="123"/>
  <c r="Q1467" i="123"/>
  <c r="Q1468" i="123"/>
  <c r="Q1469" i="123"/>
  <c r="Q1470" i="123"/>
  <c r="Q1471" i="123"/>
  <c r="Q1472" i="123"/>
  <c r="Q1473" i="123"/>
  <c r="Q1474" i="123"/>
  <c r="Q1475" i="123"/>
  <c r="Q1476" i="123"/>
  <c r="Q1477" i="123"/>
  <c r="Q1478" i="123"/>
  <c r="Q1479" i="123"/>
  <c r="Q1480" i="123"/>
  <c r="Q1481" i="123"/>
  <c r="Q1482" i="123"/>
  <c r="Q1483" i="123"/>
  <c r="Q1484" i="123"/>
  <c r="Q1485" i="123"/>
  <c r="Q1486" i="123"/>
  <c r="Q1487" i="123"/>
  <c r="Q1488" i="123"/>
  <c r="Q1489" i="123"/>
  <c r="Q1490" i="123"/>
  <c r="Q1491" i="123"/>
  <c r="Q1492" i="123"/>
  <c r="Q1493" i="123"/>
  <c r="Q1494" i="123"/>
  <c r="Q1495" i="123"/>
  <c r="Q1496" i="123"/>
  <c r="Q1497" i="123"/>
  <c r="Q1498" i="123"/>
  <c r="Q1499" i="123"/>
  <c r="Q1500" i="123"/>
  <c r="Q1501" i="123"/>
  <c r="Q1502" i="123"/>
  <c r="Q1503" i="123"/>
  <c r="Q1504" i="123"/>
  <c r="Q1505" i="123"/>
  <c r="Q1506" i="123"/>
  <c r="Q1507" i="123"/>
  <c r="Q1508" i="123"/>
  <c r="Q1509" i="123"/>
  <c r="Q1510" i="123"/>
  <c r="Q1511" i="123"/>
  <c r="Q1512" i="123"/>
  <c r="Q1513" i="123"/>
  <c r="Q1514" i="123"/>
  <c r="Q1515" i="123"/>
  <c r="Q1516" i="123"/>
  <c r="Q1517" i="123"/>
  <c r="Q1518" i="123"/>
  <c r="Q1519" i="123"/>
  <c r="Q1520" i="123"/>
  <c r="Q1521" i="123"/>
  <c r="Q1522" i="123"/>
  <c r="Q1523" i="123"/>
  <c r="Q1524" i="123"/>
  <c r="Q1525" i="123"/>
  <c r="Q1526" i="123"/>
  <c r="Q1527" i="123"/>
  <c r="Q1528" i="123"/>
  <c r="Q1529" i="123"/>
  <c r="Q1530" i="123"/>
  <c r="Q1531" i="123"/>
  <c r="Q1532" i="123"/>
  <c r="Q1533" i="123"/>
  <c r="Q1534" i="123"/>
  <c r="Q1535" i="123"/>
  <c r="Q1536" i="123"/>
  <c r="Q1537" i="123"/>
  <c r="Q1538" i="123"/>
  <c r="Q1539" i="123"/>
  <c r="Q1540" i="123"/>
  <c r="Q1541" i="123"/>
  <c r="Q1542" i="123"/>
  <c r="Q1543" i="123"/>
  <c r="Q1544" i="123"/>
  <c r="Q1545" i="123"/>
  <c r="Q1546" i="123"/>
  <c r="Q1547" i="123"/>
  <c r="Q1548" i="123"/>
  <c r="Q1549" i="123"/>
  <c r="Q1550" i="123"/>
  <c r="Q1551" i="123"/>
  <c r="Q1552" i="123"/>
  <c r="Q1553" i="123"/>
  <c r="Q1554" i="123"/>
  <c r="Q1555" i="123"/>
  <c r="Q1556" i="123"/>
  <c r="Q1557" i="123"/>
  <c r="Q1558" i="123"/>
  <c r="Q1559" i="123"/>
  <c r="Q1560" i="123"/>
  <c r="Q1561" i="123"/>
  <c r="Q1562" i="123"/>
  <c r="Q1563" i="123"/>
  <c r="Q1564" i="123"/>
  <c r="Q1565" i="123"/>
  <c r="Q1566" i="123"/>
  <c r="Q1567" i="123"/>
  <c r="Q1568" i="123"/>
  <c r="Q1569" i="123"/>
  <c r="Q1570" i="123"/>
  <c r="Q1571" i="123"/>
  <c r="Q1572" i="123"/>
  <c r="Q1573" i="123"/>
  <c r="Q1574" i="123"/>
  <c r="Q1575" i="123"/>
  <c r="Q1576" i="123"/>
  <c r="Q1577" i="123"/>
  <c r="Q1578" i="123"/>
  <c r="Q1579" i="123"/>
  <c r="Q1580" i="123"/>
  <c r="Q1581" i="123"/>
  <c r="Q1582" i="123"/>
  <c r="Q1583" i="123"/>
  <c r="Q1584" i="123"/>
  <c r="Q1585" i="123"/>
  <c r="Q1586" i="123"/>
  <c r="Q1587" i="123"/>
  <c r="Q1588" i="123"/>
  <c r="Q1589" i="123"/>
  <c r="Q1590" i="123"/>
  <c r="Q1591" i="123"/>
  <c r="Q1592" i="123"/>
  <c r="Q1593" i="123"/>
  <c r="Q1594" i="123"/>
  <c r="Q1595" i="123"/>
  <c r="Q1596" i="123"/>
  <c r="Q1597" i="123"/>
  <c r="Q1598" i="123"/>
  <c r="Q1599" i="123"/>
  <c r="Q1600" i="123"/>
  <c r="Q1601" i="123"/>
  <c r="Q1602" i="123"/>
  <c r="Q1603" i="123"/>
  <c r="Q1604" i="123"/>
  <c r="Q1605" i="123"/>
  <c r="Q1606" i="123"/>
  <c r="Q1607" i="123"/>
  <c r="Q1608" i="123"/>
  <c r="Q1609" i="123"/>
  <c r="Q1610" i="123"/>
  <c r="Q1611" i="123"/>
  <c r="Q1612" i="123"/>
  <c r="Q1613" i="123"/>
  <c r="Q1614" i="123"/>
  <c r="Q1615" i="123"/>
  <c r="Q1616" i="123"/>
  <c r="Q1617" i="123"/>
  <c r="Q1618" i="123"/>
  <c r="Q1619" i="123"/>
  <c r="Q1620" i="123"/>
  <c r="Q1621" i="123"/>
  <c r="Q1622" i="123"/>
  <c r="Q1623" i="123"/>
  <c r="Q1624" i="123"/>
  <c r="Q1625" i="123"/>
  <c r="Q1626" i="123"/>
  <c r="Q1627" i="123"/>
  <c r="Q1628" i="123"/>
  <c r="Q1629" i="123"/>
  <c r="Q1630" i="123"/>
  <c r="Q1631" i="123"/>
  <c r="Q1632" i="123"/>
  <c r="Q1633" i="123"/>
  <c r="Q1634" i="123"/>
  <c r="Q1635" i="123"/>
  <c r="Q1636" i="123"/>
  <c r="Q1637" i="123"/>
  <c r="Q1638" i="123"/>
  <c r="Q1639" i="123"/>
  <c r="Q1640" i="123"/>
  <c r="Q1641" i="123"/>
  <c r="Q1642" i="123"/>
  <c r="Q1643" i="123"/>
  <c r="Q1644" i="123"/>
  <c r="Q1645" i="123"/>
  <c r="Q1646" i="123"/>
  <c r="Q1647" i="123"/>
  <c r="Q1648" i="123"/>
  <c r="Q1649" i="123"/>
  <c r="Q1650" i="123"/>
  <c r="Q1651" i="123"/>
  <c r="Q1652" i="123"/>
  <c r="Q1653" i="123"/>
  <c r="Q1654" i="123"/>
  <c r="Q1655" i="123"/>
  <c r="Q1656" i="123"/>
  <c r="Q1657" i="123"/>
  <c r="Q1658" i="123"/>
  <c r="Q1659" i="123"/>
  <c r="Q1660" i="123"/>
  <c r="Q1661" i="123"/>
  <c r="Q1662" i="123"/>
  <c r="Q1663" i="123"/>
  <c r="Q1664" i="123"/>
  <c r="Q1665" i="123"/>
  <c r="Q1666" i="123"/>
  <c r="Q1667" i="123"/>
  <c r="Q1668" i="123"/>
  <c r="Q1669" i="123"/>
  <c r="Q1670" i="123"/>
  <c r="Q1671" i="123"/>
  <c r="Q1672" i="123"/>
  <c r="Q1673" i="123"/>
  <c r="Q1674" i="123"/>
  <c r="Q1675" i="123"/>
  <c r="Q1676" i="123"/>
  <c r="Q1677" i="123"/>
  <c r="Q1678" i="123"/>
  <c r="Q1679" i="123"/>
  <c r="Q1680" i="123"/>
  <c r="Q1681" i="123"/>
  <c r="Q1682" i="123"/>
  <c r="Q1683" i="123"/>
  <c r="Q1684" i="123"/>
  <c r="Q1685" i="123"/>
  <c r="Q1686" i="123"/>
  <c r="Q1687" i="123"/>
  <c r="Q1688" i="123"/>
  <c r="Q1689" i="123"/>
  <c r="Q1690" i="123"/>
  <c r="Q1691" i="123"/>
  <c r="Q1692" i="123"/>
  <c r="Q1693" i="123"/>
  <c r="Q1694" i="123"/>
  <c r="Q1695" i="123"/>
  <c r="Q1696" i="123"/>
  <c r="Q1697" i="123"/>
  <c r="Q1698" i="123"/>
  <c r="Q1699" i="123"/>
  <c r="Q1700" i="123"/>
  <c r="Q1701" i="123"/>
  <c r="Q1702" i="123"/>
  <c r="Q1703" i="123"/>
  <c r="Q1704" i="123"/>
  <c r="Q1705" i="123"/>
  <c r="Q1706" i="123"/>
  <c r="Q1707" i="123"/>
  <c r="Q1708" i="123"/>
  <c r="Q1709" i="123"/>
  <c r="Q1710" i="123"/>
  <c r="Q1711" i="123"/>
  <c r="Q1712" i="123"/>
  <c r="Q1713" i="123"/>
  <c r="Q1714" i="123"/>
  <c r="Q1715" i="123"/>
  <c r="Q1716" i="123"/>
  <c r="Q1717" i="123"/>
  <c r="Q1718" i="123"/>
  <c r="Q1719" i="123"/>
  <c r="Q1720" i="123"/>
  <c r="Q1721" i="123"/>
  <c r="Q1722" i="123"/>
  <c r="Q1723" i="123"/>
  <c r="Q1724" i="123"/>
  <c r="Q1725" i="123"/>
  <c r="Q1726" i="123"/>
  <c r="Q1727" i="123"/>
  <c r="Q1728" i="123"/>
  <c r="Q1729" i="123"/>
  <c r="Q1730" i="123"/>
  <c r="Q1731" i="123"/>
  <c r="Q1732" i="123"/>
  <c r="Q1733" i="123"/>
  <c r="Q1734" i="123"/>
  <c r="Q1735" i="123"/>
  <c r="Q1736" i="123"/>
  <c r="Q1737" i="123"/>
  <c r="Q1738" i="123"/>
  <c r="Q1739" i="123"/>
  <c r="Q1740" i="123"/>
  <c r="Q1741" i="123"/>
  <c r="Q1742" i="123"/>
  <c r="Q1743" i="123"/>
  <c r="Q1744" i="123"/>
  <c r="Q1745" i="123"/>
  <c r="Q1746" i="123"/>
  <c r="Q1747" i="123"/>
  <c r="Q1748" i="123"/>
  <c r="Q1749" i="123"/>
  <c r="Q1750" i="123"/>
  <c r="Q1751" i="123"/>
  <c r="Q1752" i="123"/>
  <c r="Q1753" i="123"/>
  <c r="Q1754" i="123"/>
  <c r="Q1755" i="123"/>
  <c r="Q1756" i="123"/>
  <c r="Q1757" i="123"/>
  <c r="Q1758" i="123"/>
  <c r="Q1759" i="123"/>
  <c r="Q1760" i="123"/>
  <c r="Q1761" i="123"/>
  <c r="Q1762" i="123"/>
  <c r="Q1763" i="123"/>
  <c r="Q1764" i="123"/>
  <c r="Q1765" i="123"/>
  <c r="Q1766" i="123"/>
  <c r="Q1767" i="123"/>
  <c r="Q1768" i="123"/>
  <c r="Q1769" i="123"/>
  <c r="Q1770" i="123"/>
  <c r="Q1771" i="123"/>
  <c r="Q1772" i="123"/>
  <c r="Q1773" i="123"/>
  <c r="Q1774" i="123"/>
  <c r="Q1775" i="123"/>
  <c r="Q1776" i="123"/>
  <c r="Q1777" i="123"/>
  <c r="Q1778" i="123"/>
  <c r="Q1779" i="123"/>
  <c r="Q1780" i="123"/>
  <c r="Q1781" i="123"/>
  <c r="Q1782" i="123"/>
  <c r="Q1783" i="123"/>
  <c r="Q1784" i="123"/>
  <c r="Q1785" i="123"/>
  <c r="Q1786" i="123"/>
  <c r="Q1787" i="123"/>
  <c r="Q1788" i="123"/>
  <c r="Q1789" i="123"/>
  <c r="Q1790" i="123"/>
  <c r="Q1791" i="123"/>
  <c r="Q1792" i="123"/>
  <c r="Q1793" i="123"/>
  <c r="Q1794" i="123"/>
  <c r="Q1795" i="123"/>
  <c r="Q1796" i="123"/>
  <c r="Q1797" i="123"/>
  <c r="Q1798" i="123"/>
  <c r="Q1799" i="123"/>
  <c r="Q1800" i="123"/>
  <c r="Q1801" i="123"/>
  <c r="Q1802" i="123"/>
  <c r="Q1803" i="123"/>
  <c r="Q1804" i="123"/>
  <c r="Q1805" i="123"/>
  <c r="Q1806" i="123"/>
  <c r="Q1807" i="123"/>
  <c r="Q1808" i="123"/>
  <c r="Q1809" i="123"/>
  <c r="Q1810" i="123"/>
  <c r="Q1811" i="123"/>
  <c r="Q1812" i="123"/>
  <c r="Q1813" i="123"/>
  <c r="Q1814" i="123"/>
  <c r="Q1815" i="123"/>
  <c r="Q1816" i="123"/>
  <c r="Q1817" i="123"/>
  <c r="Q1818" i="123"/>
  <c r="Q1819" i="123"/>
  <c r="Q1820" i="123"/>
  <c r="Q1821" i="123"/>
  <c r="Q1822" i="123"/>
  <c r="Q1823" i="123"/>
  <c r="Q1824" i="123"/>
  <c r="Q1825" i="123"/>
  <c r="Q1826" i="123"/>
  <c r="Q1827" i="123"/>
  <c r="Q1828" i="123"/>
  <c r="Q1829" i="123"/>
  <c r="Q1830" i="123"/>
  <c r="Q1831" i="123"/>
  <c r="Q1832" i="123"/>
  <c r="Q1833" i="123"/>
  <c r="Q1834" i="123"/>
  <c r="Q1835" i="123"/>
  <c r="Q1836" i="123"/>
  <c r="Q1837" i="123"/>
  <c r="Q1838" i="123"/>
  <c r="Q1839" i="123"/>
  <c r="Q1840" i="123"/>
  <c r="Q1841" i="123"/>
  <c r="Q1842" i="123"/>
  <c r="Q1843" i="123"/>
  <c r="Q1844" i="123"/>
  <c r="Q1845" i="123"/>
  <c r="Q1846" i="123"/>
  <c r="Q1847" i="123"/>
  <c r="Q1848" i="123"/>
  <c r="Q1849" i="123"/>
  <c r="Q1850" i="123"/>
  <c r="Q1851" i="123"/>
  <c r="Q1852" i="123"/>
  <c r="Q1853" i="123"/>
  <c r="Q1854" i="123"/>
  <c r="Q1855" i="123"/>
  <c r="Q1856" i="123"/>
  <c r="Q1857" i="123"/>
  <c r="Q1858" i="123"/>
  <c r="Q1859" i="123"/>
  <c r="Q1860" i="123"/>
  <c r="Q1861" i="123"/>
  <c r="Q1862" i="123"/>
  <c r="Q1863" i="123"/>
  <c r="Q1864" i="123"/>
  <c r="Q1865" i="123"/>
  <c r="Q1866" i="123"/>
  <c r="Q1867" i="123"/>
  <c r="Q1868" i="123"/>
  <c r="Q1869" i="123"/>
  <c r="Q1870" i="123"/>
  <c r="Q1871" i="123"/>
  <c r="Q1872" i="123"/>
  <c r="Q1873" i="123"/>
  <c r="Q1874" i="123"/>
  <c r="Q1875" i="123"/>
  <c r="Q1876" i="123"/>
  <c r="Q1877" i="123"/>
  <c r="Q1878" i="123"/>
  <c r="Q1879" i="123"/>
  <c r="Q1880" i="123"/>
  <c r="Q1881" i="123"/>
  <c r="Q1882" i="123"/>
  <c r="Q1883" i="123"/>
  <c r="Q1884" i="123"/>
  <c r="Q1885" i="123"/>
  <c r="Q1886" i="123"/>
  <c r="Q1887" i="123"/>
  <c r="Q1888" i="123"/>
  <c r="Q1889" i="123"/>
  <c r="Q1890" i="123"/>
  <c r="Q1891" i="123"/>
  <c r="Q1892" i="123"/>
  <c r="Q1893" i="123"/>
  <c r="Q1894" i="123"/>
  <c r="Q1895" i="123"/>
  <c r="Q1896" i="123"/>
  <c r="Q1897" i="123"/>
  <c r="Q1898" i="123"/>
  <c r="Q1899" i="123"/>
  <c r="Q1900" i="123"/>
  <c r="Q1901" i="123"/>
  <c r="Q1902" i="123"/>
  <c r="Q1903" i="123"/>
  <c r="Q1904" i="123"/>
  <c r="Q1905" i="123"/>
  <c r="Q1906" i="123"/>
  <c r="Q1907" i="123"/>
  <c r="Q1908" i="123"/>
  <c r="Q1909" i="123"/>
  <c r="Q1910" i="123"/>
  <c r="Q1911" i="123"/>
  <c r="Q1912" i="123"/>
  <c r="Q1913" i="123"/>
  <c r="Q1914" i="123"/>
  <c r="Q1915" i="123"/>
  <c r="Q1916" i="123"/>
  <c r="Q1917" i="123"/>
  <c r="Q1918" i="123"/>
  <c r="Q1919" i="123"/>
  <c r="Q1920" i="123"/>
  <c r="Q1921" i="123"/>
  <c r="Q1922" i="123"/>
  <c r="Q1923" i="123"/>
  <c r="Q1924" i="123"/>
  <c r="Q1925" i="123"/>
  <c r="Q1926" i="123"/>
  <c r="Q1927" i="123"/>
  <c r="Q1928" i="123"/>
  <c r="Q1929" i="123"/>
  <c r="Q1930" i="123"/>
  <c r="Q1931" i="123"/>
  <c r="Q1932" i="123"/>
  <c r="Q1933" i="123"/>
  <c r="Q1934" i="123"/>
  <c r="Q1935" i="123"/>
  <c r="Q1936" i="123"/>
  <c r="Q1937" i="123"/>
  <c r="Q1938" i="123"/>
  <c r="Q1939" i="123"/>
  <c r="Q1940" i="123"/>
  <c r="Q1941" i="123"/>
  <c r="Q1942" i="123"/>
  <c r="Q1943" i="123"/>
  <c r="Q1944" i="123"/>
  <c r="Q1945" i="123"/>
  <c r="Q1946" i="123"/>
  <c r="Q1947" i="123"/>
  <c r="Q1948" i="123"/>
  <c r="Q1949" i="123"/>
  <c r="Q1950" i="123"/>
  <c r="Q1951" i="123"/>
  <c r="Q1952" i="123"/>
  <c r="Q1953" i="123"/>
  <c r="Q1954" i="123"/>
  <c r="Q1955" i="123"/>
  <c r="Q1956" i="123"/>
  <c r="Q1957" i="123"/>
  <c r="Q1958" i="123"/>
  <c r="Q1959" i="123"/>
  <c r="Q1960" i="123"/>
  <c r="Q1961" i="123"/>
  <c r="Q1962" i="123"/>
  <c r="Q1963" i="123"/>
  <c r="Q1964" i="123"/>
  <c r="Q1965" i="123"/>
  <c r="Q1966" i="123"/>
  <c r="Q1967" i="123"/>
  <c r="Q1968" i="123"/>
  <c r="Q1969" i="123"/>
  <c r="Q1970" i="123"/>
  <c r="Q1971" i="123"/>
  <c r="Q1972" i="123"/>
  <c r="Q1973" i="123"/>
  <c r="Q1974" i="123"/>
  <c r="Q1975" i="123"/>
  <c r="Q1976" i="123"/>
  <c r="Q1977" i="123"/>
  <c r="Q1978" i="123"/>
  <c r="Q1979" i="123"/>
  <c r="Q1980" i="123"/>
  <c r="Q1981" i="123"/>
  <c r="Q1982" i="123"/>
  <c r="Q1983" i="123"/>
  <c r="Q1984" i="123"/>
  <c r="Q1985" i="123"/>
  <c r="Q1986" i="123"/>
  <c r="Q1987" i="123"/>
  <c r="Q1988" i="123"/>
  <c r="Q1989" i="123"/>
  <c r="Q1990" i="123"/>
  <c r="Q1991" i="123"/>
  <c r="Q1992" i="123"/>
  <c r="Q1993" i="123"/>
  <c r="Q1994" i="123"/>
  <c r="Q1995" i="123"/>
  <c r="Q1996" i="123"/>
  <c r="Q1997" i="123"/>
  <c r="Q1998" i="123"/>
  <c r="Q1999" i="123"/>
  <c r="Q2000" i="123"/>
  <c r="Q2001" i="123"/>
  <c r="Q2002" i="123"/>
  <c r="Q2003" i="123"/>
  <c r="Q2004" i="123"/>
  <c r="Q2005" i="123"/>
  <c r="Q2006" i="123"/>
  <c r="Q2007" i="123"/>
  <c r="Q2008" i="123"/>
  <c r="Q2009" i="123"/>
  <c r="Q2010" i="123"/>
  <c r="Q2011" i="123"/>
  <c r="Q2012" i="123"/>
  <c r="Q2013" i="123"/>
  <c r="Q2014" i="123"/>
  <c r="Q2015" i="123"/>
  <c r="Q2016" i="123"/>
  <c r="Q2017" i="123"/>
  <c r="Q2018" i="123"/>
  <c r="Q2019" i="123"/>
  <c r="Q2020" i="123"/>
  <c r="Q2021" i="123"/>
  <c r="Q2022" i="123"/>
  <c r="Q2023" i="123"/>
  <c r="Q2024" i="123"/>
  <c r="Q2025" i="123"/>
  <c r="Q2026" i="123"/>
  <c r="Q2027" i="123"/>
  <c r="Q2028" i="123"/>
  <c r="Q2029" i="123"/>
  <c r="Q2030" i="123"/>
  <c r="Q2031" i="123"/>
  <c r="Q2032" i="123"/>
  <c r="Q2033" i="123"/>
  <c r="Q2034" i="123"/>
  <c r="Q2035" i="123"/>
  <c r="Q2036" i="123"/>
  <c r="Q2037" i="123"/>
  <c r="Q2038" i="123"/>
  <c r="Q2039" i="123"/>
  <c r="Q2040" i="123"/>
  <c r="Q2041" i="123"/>
  <c r="Q2042" i="123"/>
  <c r="Q2043" i="123"/>
  <c r="Q2044" i="123"/>
  <c r="Q2045" i="123"/>
  <c r="Q2046" i="123"/>
  <c r="Q2047" i="123"/>
  <c r="Q2048" i="123"/>
  <c r="Q2049" i="123"/>
  <c r="Q2050" i="123"/>
  <c r="Q2051" i="123"/>
  <c r="Q2052" i="123"/>
  <c r="Q2053" i="123"/>
  <c r="Q2054" i="123"/>
  <c r="Q2055" i="123"/>
  <c r="Q2056" i="123"/>
  <c r="Q2057" i="123"/>
  <c r="Q2058" i="123"/>
  <c r="Q2059" i="123"/>
  <c r="Q2060" i="123"/>
  <c r="Q2061" i="123"/>
  <c r="Q2062" i="123"/>
  <c r="Q2063" i="123"/>
  <c r="Q2064" i="123"/>
  <c r="Q2065" i="123"/>
  <c r="Q2066" i="123"/>
  <c r="Q2067" i="123"/>
  <c r="Q2068" i="123"/>
  <c r="Q2069" i="123"/>
  <c r="Q2070" i="123"/>
  <c r="Q2071" i="123"/>
  <c r="Q2072" i="123"/>
  <c r="Q2073" i="123"/>
  <c r="Q2074" i="123"/>
  <c r="Q2075" i="123"/>
  <c r="Q2076" i="123"/>
  <c r="Q2077" i="123"/>
  <c r="Q2078" i="123"/>
  <c r="Q2079" i="123"/>
  <c r="Q2080" i="123"/>
  <c r="Q2081" i="123"/>
  <c r="Q2082" i="123"/>
  <c r="Q2083" i="123"/>
  <c r="Q2084" i="123"/>
  <c r="Q2085" i="123"/>
  <c r="Q2086" i="123"/>
  <c r="Q2087" i="123"/>
  <c r="Q2088" i="123"/>
  <c r="Q2089" i="123"/>
  <c r="Q2090" i="123"/>
  <c r="Q2091" i="123"/>
  <c r="Q2092" i="123"/>
  <c r="Q2093" i="123"/>
  <c r="Q2094" i="123"/>
  <c r="Q2095" i="123"/>
  <c r="Q2096" i="123"/>
  <c r="Q2097" i="123"/>
  <c r="Q2098" i="123"/>
  <c r="Q2099" i="123"/>
  <c r="Q2100" i="123"/>
  <c r="Q2101" i="123"/>
  <c r="Q2102" i="123"/>
  <c r="Q2103" i="123"/>
  <c r="Q2104" i="123"/>
  <c r="Q2105" i="123"/>
  <c r="Q2106" i="123"/>
  <c r="Q2107" i="123"/>
  <c r="Q2108" i="123"/>
  <c r="Q2109" i="123"/>
  <c r="Q2110" i="123"/>
  <c r="Q2111" i="123"/>
  <c r="Q2112" i="123"/>
  <c r="Q2113" i="123"/>
  <c r="Q2114" i="123"/>
  <c r="Q2115" i="123"/>
  <c r="Q2116" i="123"/>
  <c r="Q2117" i="123"/>
  <c r="Q2118" i="123"/>
  <c r="Q2119" i="123"/>
  <c r="Q2120" i="123"/>
  <c r="Q2121" i="123"/>
  <c r="Q2122" i="123"/>
  <c r="Q2123" i="123"/>
  <c r="Q2124" i="123"/>
  <c r="Q2125" i="123"/>
  <c r="Q2126" i="123"/>
  <c r="Q2127" i="123"/>
  <c r="Q2128" i="123"/>
  <c r="Q2129" i="123"/>
  <c r="Q2130" i="123"/>
  <c r="Q2131" i="123"/>
  <c r="Q2132" i="123"/>
  <c r="Q2133" i="123"/>
  <c r="Q2134" i="123"/>
  <c r="Q2135" i="123"/>
  <c r="Q2136" i="123"/>
  <c r="Q2137" i="123"/>
  <c r="Q2138" i="123"/>
  <c r="Q2139" i="123"/>
  <c r="Q2140" i="123"/>
  <c r="Q2141" i="123"/>
  <c r="Q2142" i="123"/>
  <c r="Q2143" i="123"/>
  <c r="Q2144" i="123"/>
  <c r="Q2145" i="123"/>
  <c r="Q2146" i="123"/>
  <c r="Q2147" i="123"/>
  <c r="Q2148" i="123"/>
  <c r="Q2149" i="123"/>
  <c r="Q2150" i="123"/>
  <c r="Q2151" i="123"/>
  <c r="Q2152" i="123"/>
  <c r="Q2153" i="123"/>
  <c r="Q2154" i="123"/>
  <c r="Q2155" i="123"/>
  <c r="Q2156" i="123"/>
  <c r="Q2157" i="123"/>
  <c r="Q2158" i="123"/>
  <c r="Q2159" i="123"/>
  <c r="Q2160" i="123"/>
  <c r="Q2161" i="123"/>
  <c r="Q2162" i="123"/>
  <c r="Q2163" i="123"/>
  <c r="Q2164" i="123"/>
  <c r="Q2165" i="123"/>
  <c r="Q2166" i="123"/>
  <c r="Q2167" i="123"/>
  <c r="Q2168" i="123"/>
  <c r="Q2169" i="123"/>
  <c r="Q2170" i="123"/>
  <c r="Q2171" i="123"/>
  <c r="Q2172" i="123"/>
  <c r="Q2173" i="123"/>
  <c r="Q2174" i="123"/>
  <c r="Q2175" i="123"/>
  <c r="Q2176" i="123"/>
  <c r="Q2177" i="123"/>
  <c r="Q2178" i="123"/>
  <c r="Q2179" i="123"/>
  <c r="Q2180" i="123"/>
  <c r="Q2181" i="123"/>
  <c r="Q2182" i="123"/>
  <c r="Q2183" i="123"/>
  <c r="Q2184" i="123"/>
  <c r="Q2185" i="123"/>
  <c r="Q2186" i="123"/>
  <c r="Q2187" i="123"/>
  <c r="Q2188" i="123"/>
  <c r="Q2189" i="123"/>
  <c r="Q2190" i="123"/>
  <c r="Q2191" i="123"/>
  <c r="Q2192" i="123"/>
  <c r="Q2193" i="123"/>
  <c r="Q2194" i="123"/>
  <c r="Q2195" i="123"/>
  <c r="Q2196" i="123"/>
  <c r="Q2197" i="123"/>
  <c r="Q2198" i="123"/>
  <c r="Q2199" i="123"/>
  <c r="Q2200" i="123"/>
  <c r="Q2201" i="123"/>
  <c r="Q2202" i="123"/>
  <c r="Q2203" i="123"/>
  <c r="Q2204" i="123"/>
  <c r="Q2205" i="123"/>
  <c r="Q2206" i="123"/>
  <c r="Q2207" i="123"/>
  <c r="Q2208" i="123"/>
  <c r="Q2209" i="123"/>
  <c r="Q2210" i="123"/>
  <c r="Q2211" i="123"/>
  <c r="Q2212" i="123"/>
  <c r="Q2213" i="123"/>
  <c r="Q2214" i="123"/>
  <c r="Q2215" i="123"/>
  <c r="Q2216" i="123"/>
  <c r="Q2217" i="123"/>
  <c r="Q2218" i="123"/>
  <c r="Q2219" i="123"/>
  <c r="Q2220" i="123"/>
  <c r="Q2221" i="123"/>
  <c r="Q2222" i="123"/>
  <c r="Q2223" i="123"/>
  <c r="Q2224" i="123"/>
  <c r="Q2225" i="123"/>
  <c r="Q2226" i="123"/>
  <c r="Q2227" i="123"/>
  <c r="Q2228" i="123"/>
  <c r="Q2229" i="123"/>
  <c r="Q2230" i="123"/>
  <c r="Q2231" i="123"/>
  <c r="Q2232" i="123"/>
  <c r="Q2233" i="123"/>
  <c r="Q2234" i="123"/>
  <c r="Q2235" i="123"/>
  <c r="Q2236" i="123"/>
  <c r="Q2237" i="123"/>
  <c r="Q2238" i="123"/>
  <c r="Q2239" i="123"/>
  <c r="Q2240" i="123"/>
  <c r="Q2241" i="123"/>
  <c r="Q2242" i="123"/>
  <c r="Q2243" i="123"/>
  <c r="Q2244" i="123"/>
  <c r="Q2245" i="123"/>
  <c r="Q2246" i="123"/>
  <c r="Q2247" i="123"/>
  <c r="Q2248" i="123"/>
  <c r="Q2249" i="123"/>
  <c r="Q2250" i="123"/>
  <c r="Q2251" i="123"/>
  <c r="Q2252" i="123"/>
  <c r="Q2253" i="123"/>
  <c r="Q2254" i="123"/>
  <c r="Q2255" i="123"/>
  <c r="Q2256" i="123"/>
  <c r="Q2257" i="123"/>
  <c r="Q2258" i="123"/>
  <c r="Q2259" i="123"/>
  <c r="Q2260" i="123"/>
  <c r="Q2261" i="123"/>
  <c r="Q2262" i="123"/>
  <c r="Q2263" i="123"/>
  <c r="Q2264" i="123"/>
  <c r="Q2265" i="123"/>
  <c r="Q2266" i="123"/>
  <c r="Q2267" i="123"/>
  <c r="Q2268" i="123"/>
  <c r="Q2269" i="123"/>
  <c r="Q2270" i="123"/>
  <c r="Q2271" i="123"/>
  <c r="Q2272" i="123"/>
  <c r="Q2273" i="123"/>
  <c r="Q2274" i="123"/>
  <c r="Q2275" i="123"/>
  <c r="Q2276" i="123"/>
  <c r="Q2277" i="123"/>
  <c r="Q2278" i="123"/>
  <c r="Q2279" i="123"/>
  <c r="Q2280" i="123"/>
  <c r="Q2281" i="123"/>
  <c r="Q2282" i="123"/>
  <c r="Q2283" i="123"/>
  <c r="Q2284" i="123"/>
  <c r="Q2285" i="123"/>
  <c r="Q2286" i="123"/>
  <c r="Q2287" i="123"/>
  <c r="Q2288" i="123"/>
  <c r="Q2289" i="123"/>
  <c r="Q2290" i="123"/>
  <c r="Q2291" i="123"/>
  <c r="Q2292" i="123"/>
  <c r="Q2293" i="123"/>
  <c r="Q2294" i="123"/>
  <c r="Q2295" i="123"/>
  <c r="Q2296" i="123"/>
  <c r="Q2297" i="123"/>
  <c r="Q2298" i="123"/>
  <c r="Q2299" i="123"/>
  <c r="Q2300" i="123"/>
  <c r="Q2301" i="123"/>
  <c r="Q2302" i="123"/>
  <c r="Q2303" i="123"/>
  <c r="Q2304" i="123"/>
  <c r="Q2305" i="123"/>
  <c r="Q2306" i="123"/>
  <c r="Q2307" i="123"/>
  <c r="Q2308" i="123"/>
  <c r="Q2309" i="123"/>
  <c r="Q2310" i="123"/>
  <c r="Q2311" i="123"/>
  <c r="Q2312" i="123"/>
  <c r="Q2313" i="123"/>
  <c r="Q2314" i="123"/>
  <c r="Q2315" i="123"/>
  <c r="Q2316" i="123"/>
  <c r="Q2317" i="123"/>
  <c r="Q2318" i="123"/>
  <c r="Q2319" i="123"/>
  <c r="Q2320" i="123"/>
  <c r="Q2321" i="123"/>
  <c r="Q2322" i="123"/>
  <c r="Q2323" i="123"/>
  <c r="Q2324" i="123"/>
  <c r="Q2325" i="123"/>
  <c r="Q2326" i="123"/>
  <c r="Q2327" i="123"/>
  <c r="Q2328" i="123"/>
  <c r="Q2329" i="123"/>
  <c r="Q2330" i="123"/>
  <c r="Q2331" i="123"/>
  <c r="Q2332" i="123"/>
  <c r="Q2333" i="123"/>
  <c r="Q2334" i="123"/>
  <c r="Q2335" i="123"/>
  <c r="Q2336" i="123"/>
  <c r="Q2337" i="123"/>
  <c r="Q2338" i="123"/>
  <c r="Q2339" i="123"/>
  <c r="Q2340" i="123"/>
  <c r="Q2341" i="123"/>
  <c r="Q2342" i="123"/>
  <c r="Q2343" i="123"/>
  <c r="Q2344" i="123"/>
  <c r="Q2345" i="123"/>
  <c r="Q2346" i="123"/>
  <c r="Q2347" i="123"/>
  <c r="Q2348" i="123"/>
  <c r="Q2349" i="123"/>
  <c r="Q2350" i="123"/>
  <c r="Q2351" i="123"/>
  <c r="Q2352" i="123"/>
  <c r="Q2353" i="123"/>
  <c r="Q2354" i="123"/>
  <c r="Q2355" i="123"/>
  <c r="Q2356" i="123"/>
  <c r="Q2357" i="123"/>
  <c r="Q2358" i="123"/>
  <c r="Q2359" i="123"/>
  <c r="Q2360" i="123"/>
  <c r="Q2361" i="123"/>
  <c r="Q2362" i="123"/>
  <c r="Q2363" i="123"/>
  <c r="Q2364" i="123"/>
  <c r="Q2365" i="123"/>
  <c r="Q2366" i="123"/>
  <c r="Q2367" i="123"/>
  <c r="Q2368" i="123"/>
  <c r="Q2369" i="123"/>
  <c r="Q2370" i="123"/>
  <c r="Q2371" i="123"/>
  <c r="Q2372" i="123"/>
  <c r="Q2373" i="123"/>
  <c r="Q2374" i="123"/>
  <c r="Q2375" i="123"/>
  <c r="Q2376" i="123"/>
  <c r="Q2377" i="123"/>
  <c r="Q2378" i="123"/>
  <c r="Q2379" i="123"/>
  <c r="Q2380" i="123"/>
  <c r="Q2381" i="123"/>
  <c r="Q2382" i="123"/>
  <c r="Q2383" i="123"/>
  <c r="Q2384" i="123"/>
  <c r="Q2385" i="123"/>
  <c r="Q2386" i="123"/>
  <c r="Q2387" i="123"/>
  <c r="Q2388" i="123"/>
  <c r="Q2389" i="123"/>
  <c r="Q2390" i="123"/>
  <c r="Q2391" i="123"/>
  <c r="Q2392" i="123"/>
  <c r="Q2393" i="123"/>
  <c r="Q2394" i="123"/>
  <c r="Q2395" i="123"/>
  <c r="Q2396" i="123"/>
  <c r="Q2397" i="123"/>
  <c r="Q2398" i="123"/>
  <c r="Q2399" i="123"/>
  <c r="Q2400" i="123"/>
  <c r="Q2401" i="123"/>
  <c r="Q2402" i="123"/>
  <c r="Q2403" i="123"/>
  <c r="Q2404" i="123"/>
  <c r="Q2405" i="123"/>
  <c r="Q2406" i="123"/>
  <c r="Q2407" i="123"/>
  <c r="Q2408" i="123"/>
  <c r="Q2409" i="123"/>
  <c r="Q2410" i="123"/>
  <c r="Q2411" i="123"/>
  <c r="Q2412" i="123"/>
  <c r="Q2413" i="123"/>
  <c r="Q2414" i="123"/>
  <c r="Q2415" i="123"/>
  <c r="Q2416" i="123"/>
  <c r="Q2417" i="123"/>
  <c r="Q2418" i="123"/>
  <c r="Q2419" i="123"/>
  <c r="Q2420" i="123"/>
  <c r="Q2421" i="123"/>
  <c r="Q2422" i="123"/>
  <c r="Q2423" i="123"/>
  <c r="Q2424" i="123"/>
  <c r="Q2425" i="123"/>
  <c r="Q2426" i="123"/>
  <c r="Q2427" i="123"/>
  <c r="Q2428" i="123"/>
  <c r="Q2429" i="123"/>
  <c r="Q2430" i="123"/>
  <c r="Q2431" i="123"/>
  <c r="Q2432" i="123"/>
  <c r="Q2433" i="123"/>
  <c r="Q2434" i="123"/>
  <c r="Q2435" i="123"/>
  <c r="Q2436" i="123"/>
  <c r="Q2437" i="123"/>
  <c r="Q2438" i="123"/>
  <c r="Q2439" i="123"/>
  <c r="Q2440" i="123"/>
  <c r="Q2441" i="123"/>
  <c r="Q2442" i="123"/>
  <c r="Q2443" i="123"/>
  <c r="Q2444" i="123"/>
  <c r="Q2445" i="123"/>
  <c r="Q2446" i="123"/>
  <c r="Q2447" i="123"/>
  <c r="Q2448" i="123"/>
  <c r="Q2449" i="123"/>
  <c r="Q2450" i="123"/>
  <c r="Q2451" i="123"/>
  <c r="Q2452" i="123"/>
  <c r="Q2453" i="123"/>
  <c r="Q2454" i="123"/>
  <c r="Q2455" i="123"/>
  <c r="Q2456" i="123"/>
  <c r="E907" i="123"/>
  <c r="E908" i="123"/>
  <c r="E909" i="123"/>
  <c r="E910" i="123"/>
  <c r="E911" i="123"/>
  <c r="E912" i="123"/>
  <c r="E913" i="123"/>
  <c r="E914" i="123"/>
  <c r="E915" i="123"/>
  <c r="E916" i="123"/>
  <c r="E917" i="123"/>
  <c r="E918" i="123"/>
  <c r="E919" i="123"/>
  <c r="E920" i="123"/>
  <c r="E921" i="123"/>
  <c r="E922" i="123"/>
  <c r="E923" i="123"/>
  <c r="E924" i="123"/>
  <c r="E925" i="123"/>
  <c r="E926" i="123"/>
  <c r="E927" i="123"/>
  <c r="E928" i="123"/>
  <c r="E929" i="123"/>
  <c r="E930" i="123"/>
  <c r="E931" i="123"/>
  <c r="E932" i="123"/>
  <c r="E933" i="123"/>
  <c r="E934" i="123"/>
  <c r="E935" i="123"/>
  <c r="E936" i="123"/>
  <c r="E937" i="123"/>
  <c r="E938" i="123"/>
  <c r="E939" i="123"/>
  <c r="E940" i="123"/>
  <c r="E941" i="123"/>
  <c r="E942" i="123"/>
  <c r="E943" i="123"/>
  <c r="E944" i="123"/>
  <c r="E945" i="123"/>
  <c r="E946" i="123"/>
  <c r="E947" i="123"/>
  <c r="E948" i="123"/>
  <c r="E949" i="123"/>
  <c r="E950" i="123"/>
  <c r="E951" i="123"/>
  <c r="E952" i="123"/>
  <c r="E953" i="123"/>
  <c r="E954" i="123"/>
  <c r="E955" i="123"/>
  <c r="E956" i="123"/>
  <c r="E957" i="123"/>
  <c r="E958" i="123"/>
  <c r="E959" i="123"/>
  <c r="E960" i="123"/>
  <c r="E961" i="123"/>
  <c r="E962" i="123"/>
  <c r="E963" i="123"/>
  <c r="E964" i="123"/>
  <c r="E965" i="123"/>
  <c r="E966" i="123"/>
  <c r="E967" i="123"/>
  <c r="E968" i="123"/>
  <c r="E969" i="123"/>
  <c r="E970" i="123"/>
  <c r="E971" i="123"/>
  <c r="E972" i="123"/>
  <c r="E973" i="123"/>
  <c r="E974" i="123"/>
  <c r="E975" i="123"/>
  <c r="E976" i="123"/>
  <c r="E977" i="123"/>
  <c r="E978" i="123"/>
  <c r="E979" i="123"/>
  <c r="E980" i="123"/>
  <c r="E981" i="123"/>
  <c r="E982" i="123"/>
  <c r="E983" i="123"/>
  <c r="E984" i="123"/>
  <c r="E985" i="123"/>
  <c r="E986" i="123"/>
  <c r="E987" i="123"/>
  <c r="E988" i="123"/>
  <c r="E989" i="123"/>
  <c r="E990" i="123"/>
  <c r="E991" i="123"/>
  <c r="E992" i="123"/>
  <c r="E993" i="123"/>
  <c r="E994" i="123"/>
  <c r="E995" i="123"/>
  <c r="E996" i="123"/>
  <c r="E997" i="123"/>
  <c r="E998" i="123"/>
  <c r="E999" i="123"/>
  <c r="E1000" i="123"/>
  <c r="E1001" i="123"/>
  <c r="E1002" i="123"/>
  <c r="E1003" i="123"/>
  <c r="E1004" i="123"/>
  <c r="E1005" i="123"/>
  <c r="E1006" i="123"/>
  <c r="E1007" i="123"/>
  <c r="E1008" i="123"/>
  <c r="E1009" i="123"/>
  <c r="E1010" i="123"/>
  <c r="E1011" i="123"/>
  <c r="E1012" i="123"/>
  <c r="E1013" i="123"/>
  <c r="E1014" i="123"/>
  <c r="E1015" i="123"/>
  <c r="E1016" i="123"/>
  <c r="E1017" i="123"/>
  <c r="E1018" i="123"/>
  <c r="E1019" i="123"/>
  <c r="E1020" i="123"/>
  <c r="E1021" i="123"/>
  <c r="E1022" i="123"/>
  <c r="E1023" i="123"/>
  <c r="E1024" i="123"/>
  <c r="E1025" i="123"/>
  <c r="E1026" i="123"/>
  <c r="E1027" i="123"/>
  <c r="E1028" i="123"/>
  <c r="E1029" i="123"/>
  <c r="E1030" i="123"/>
  <c r="E1031" i="123"/>
  <c r="E1032" i="123"/>
  <c r="E1033" i="123"/>
  <c r="E1034" i="123"/>
  <c r="E1035" i="123"/>
  <c r="E1036" i="123"/>
  <c r="E1037" i="123"/>
  <c r="E1038" i="123"/>
  <c r="E1039" i="123"/>
  <c r="E1040" i="123"/>
  <c r="E1041" i="123"/>
  <c r="E1042" i="123"/>
  <c r="E1043" i="123"/>
  <c r="E1044" i="123"/>
  <c r="E1045" i="123"/>
  <c r="E1046" i="123"/>
  <c r="E1047" i="123"/>
  <c r="E1048" i="123"/>
  <c r="E1049" i="123"/>
  <c r="E1050" i="123"/>
  <c r="E1051" i="123"/>
  <c r="E1052" i="123"/>
  <c r="E1053" i="123"/>
  <c r="E1054" i="123"/>
  <c r="E1055" i="123"/>
  <c r="E1056" i="123"/>
  <c r="E1057" i="123"/>
  <c r="E1058" i="123"/>
  <c r="E1059" i="123"/>
  <c r="E1060" i="123"/>
  <c r="E1061" i="123"/>
  <c r="E1062" i="123"/>
  <c r="E1063" i="123"/>
  <c r="E1064" i="123"/>
  <c r="E1065" i="123"/>
  <c r="E1066" i="123"/>
  <c r="E1067" i="123"/>
  <c r="E1068" i="123"/>
  <c r="E1069" i="123"/>
  <c r="E1070" i="123"/>
  <c r="E1071" i="123"/>
  <c r="E1072" i="123"/>
  <c r="E1073" i="123"/>
  <c r="E1074" i="123"/>
  <c r="E1075" i="123"/>
  <c r="E1076" i="123"/>
  <c r="E1077" i="123"/>
  <c r="E1078" i="123"/>
  <c r="E1079" i="123"/>
  <c r="E1080" i="123"/>
  <c r="E1081" i="123"/>
  <c r="E1082" i="123"/>
  <c r="E1083" i="123"/>
  <c r="E1084" i="123"/>
  <c r="E1085" i="123"/>
  <c r="E1086" i="123"/>
  <c r="E1087" i="123"/>
  <c r="E1088" i="123"/>
  <c r="E1089" i="123"/>
  <c r="E1090" i="123"/>
  <c r="E1091" i="123"/>
  <c r="E1092" i="123"/>
  <c r="E1093" i="123"/>
  <c r="E1094" i="123"/>
  <c r="E1095" i="123"/>
  <c r="E1096" i="123"/>
  <c r="E1097" i="123"/>
  <c r="E1098" i="123"/>
  <c r="E1099" i="123"/>
  <c r="E1100" i="123"/>
  <c r="E1101" i="123"/>
  <c r="E1102" i="123"/>
  <c r="E1103" i="123"/>
  <c r="E1104" i="123"/>
  <c r="E1105" i="123"/>
  <c r="E1106" i="123"/>
  <c r="E1107" i="123"/>
  <c r="E1108" i="123"/>
  <c r="E1109" i="123"/>
  <c r="E1110" i="123"/>
  <c r="E1111" i="123"/>
  <c r="E1112" i="123"/>
  <c r="E1113" i="123"/>
  <c r="E1114" i="123"/>
  <c r="E1115" i="123"/>
  <c r="E1116" i="123"/>
  <c r="E1117" i="123"/>
  <c r="E1118" i="123"/>
  <c r="E1119" i="123"/>
  <c r="E1120" i="123"/>
  <c r="E1121" i="123"/>
  <c r="E1122" i="123"/>
  <c r="E1123" i="123"/>
  <c r="E1124" i="123"/>
  <c r="E1125" i="123"/>
  <c r="E1126" i="123"/>
  <c r="E1127" i="123"/>
  <c r="E1128" i="123"/>
  <c r="E1129" i="123"/>
  <c r="E1130" i="123"/>
  <c r="E1131" i="123"/>
  <c r="E1132" i="123"/>
  <c r="E1133" i="123"/>
  <c r="E1134" i="123"/>
  <c r="E1135" i="123"/>
  <c r="E1136" i="123"/>
  <c r="E1137" i="123"/>
  <c r="E1138" i="123"/>
  <c r="E1139" i="123"/>
  <c r="E1140" i="123"/>
  <c r="E1141" i="123"/>
  <c r="E1142" i="123"/>
  <c r="E1143" i="123"/>
  <c r="E1144" i="123"/>
  <c r="E1145" i="123"/>
  <c r="E1146" i="123"/>
  <c r="E1147" i="123"/>
  <c r="E1148" i="123"/>
  <c r="E1149" i="123"/>
  <c r="E1150" i="123"/>
  <c r="E1151" i="123"/>
  <c r="E1152" i="123"/>
  <c r="E1153" i="123"/>
  <c r="E1154" i="123"/>
  <c r="E1155" i="123"/>
  <c r="E1156" i="123"/>
  <c r="E1157" i="123"/>
  <c r="E1158" i="123"/>
  <c r="E1159" i="123"/>
  <c r="E1160" i="123"/>
  <c r="E1161" i="123"/>
  <c r="E1162" i="123"/>
  <c r="E1163" i="123"/>
  <c r="E1164" i="123"/>
  <c r="E1165" i="123"/>
  <c r="E1166" i="123"/>
  <c r="E1167" i="123"/>
  <c r="E1168" i="123"/>
  <c r="E1169" i="123"/>
  <c r="E1170" i="123"/>
  <c r="E1171" i="123"/>
  <c r="E1172" i="123"/>
  <c r="E1173" i="123"/>
  <c r="E1174" i="123"/>
  <c r="E1175" i="123"/>
  <c r="E1176" i="123"/>
  <c r="E1177" i="123"/>
  <c r="E1178" i="123"/>
  <c r="E1179" i="123"/>
  <c r="E1180" i="123"/>
  <c r="E1181" i="123"/>
  <c r="E1182" i="123"/>
  <c r="E1183" i="123"/>
  <c r="E1184" i="123"/>
  <c r="E1185" i="123"/>
  <c r="E1186" i="123"/>
  <c r="E1187" i="123"/>
  <c r="E1188" i="123"/>
  <c r="E1189" i="123"/>
  <c r="E1190" i="123"/>
  <c r="E1191" i="123"/>
  <c r="E1192" i="123"/>
  <c r="E1193" i="123"/>
  <c r="E1194" i="123"/>
  <c r="E1195" i="123"/>
  <c r="E1196" i="123"/>
  <c r="E1197" i="123"/>
  <c r="E1198" i="123"/>
  <c r="E1199" i="123"/>
  <c r="E1200" i="123"/>
  <c r="E1201" i="123"/>
  <c r="E1202" i="123"/>
  <c r="E1203" i="123"/>
  <c r="E1204" i="123"/>
  <c r="E1205" i="123"/>
  <c r="E1206" i="123"/>
  <c r="E1207" i="123"/>
  <c r="E1208" i="123"/>
  <c r="E1209" i="123"/>
  <c r="E1210" i="123"/>
  <c r="E1211" i="123"/>
  <c r="E1212" i="123"/>
  <c r="E1213" i="123"/>
  <c r="E1214" i="123"/>
  <c r="E1215" i="123"/>
  <c r="E1216" i="123"/>
  <c r="E1217" i="123"/>
  <c r="E1218" i="123"/>
  <c r="E1219" i="123"/>
  <c r="E1220" i="123"/>
  <c r="E1221" i="123"/>
  <c r="E1222" i="123"/>
  <c r="E1223" i="123"/>
  <c r="E1224" i="123"/>
  <c r="E1225" i="123"/>
  <c r="E1226" i="123"/>
  <c r="E1227" i="123"/>
  <c r="E1228" i="123"/>
  <c r="E1229" i="123"/>
  <c r="E1230" i="123"/>
  <c r="E1231" i="123"/>
  <c r="E1232" i="123"/>
  <c r="E1233" i="123"/>
  <c r="E1234" i="123"/>
  <c r="E1235" i="123"/>
  <c r="E1236" i="123"/>
  <c r="E1237" i="123"/>
  <c r="E1238" i="123"/>
  <c r="E1239" i="123"/>
  <c r="E1240" i="123"/>
  <c r="E1241" i="123"/>
  <c r="E1242" i="123"/>
  <c r="E1243" i="123"/>
  <c r="E1244" i="123"/>
  <c r="E1245" i="123"/>
  <c r="E1246" i="123"/>
  <c r="E1247" i="123"/>
  <c r="E1248" i="123"/>
  <c r="E1249" i="123"/>
  <c r="E1250" i="123"/>
  <c r="E1251" i="123"/>
  <c r="E1252" i="123"/>
  <c r="E1253" i="123"/>
  <c r="E1254" i="123"/>
  <c r="E1255" i="123"/>
  <c r="E1256" i="123"/>
  <c r="E1257" i="123"/>
  <c r="E1258" i="123"/>
  <c r="E1259" i="123"/>
  <c r="E1260" i="123"/>
  <c r="E1261" i="123"/>
  <c r="E1262" i="123"/>
  <c r="E1263" i="123"/>
  <c r="E1264" i="123"/>
  <c r="E1265" i="123"/>
  <c r="E1266" i="123"/>
  <c r="E1267" i="123"/>
  <c r="E1268" i="123"/>
  <c r="E1269" i="123"/>
  <c r="E1270" i="123"/>
  <c r="E1271" i="123"/>
  <c r="E1272" i="123"/>
  <c r="E1273" i="123"/>
  <c r="E1274" i="123"/>
  <c r="E1275" i="123"/>
  <c r="E1276" i="123"/>
  <c r="E1277" i="123"/>
  <c r="E1278" i="123"/>
  <c r="E1279" i="123"/>
  <c r="E1280" i="123"/>
  <c r="E1281" i="123"/>
  <c r="E1282" i="123"/>
  <c r="E1283" i="123"/>
  <c r="E1284" i="123"/>
  <c r="E1285" i="123"/>
  <c r="E1286" i="123"/>
  <c r="E1287" i="123"/>
  <c r="E1288" i="123"/>
  <c r="E1289" i="123"/>
  <c r="E1290" i="123"/>
  <c r="E1291" i="123"/>
  <c r="E1292" i="123"/>
  <c r="E1293" i="123"/>
  <c r="E1294" i="123"/>
  <c r="E1295" i="123"/>
  <c r="E1296" i="123"/>
  <c r="E1297" i="123"/>
  <c r="E1298" i="123"/>
  <c r="E1299" i="123"/>
  <c r="E1300" i="123"/>
  <c r="E1301" i="123"/>
  <c r="E1302" i="123"/>
  <c r="E1303" i="123"/>
  <c r="E1304" i="123"/>
  <c r="E1305" i="123"/>
  <c r="E1306" i="123"/>
  <c r="E1307" i="123"/>
  <c r="E1308" i="123"/>
  <c r="E1309" i="123"/>
  <c r="E1310" i="123"/>
  <c r="E1311" i="123"/>
  <c r="E1312" i="123"/>
  <c r="E1313" i="123"/>
  <c r="E1314" i="123"/>
  <c r="E1315" i="123"/>
  <c r="E1316" i="123"/>
  <c r="E1317" i="123"/>
  <c r="E1318" i="123"/>
  <c r="E1319" i="123"/>
  <c r="E1320" i="123"/>
  <c r="E1321" i="123"/>
  <c r="E1322" i="123"/>
  <c r="E1323" i="123"/>
  <c r="E1324" i="123"/>
  <c r="E1325" i="123"/>
  <c r="E1326" i="123"/>
  <c r="E1327" i="123"/>
  <c r="E1328" i="123"/>
  <c r="E1329" i="123"/>
  <c r="E1330" i="123"/>
  <c r="E1331" i="123"/>
  <c r="E1332" i="123"/>
  <c r="E1333" i="123"/>
  <c r="E1334" i="123"/>
  <c r="E1335" i="123"/>
  <c r="E1336" i="123"/>
  <c r="E1337" i="123"/>
  <c r="E1338" i="123"/>
  <c r="E1339" i="123"/>
  <c r="E1340" i="123"/>
  <c r="E1341" i="123"/>
  <c r="E1342" i="123"/>
  <c r="E1343" i="123"/>
  <c r="E1344" i="123"/>
  <c r="E1345" i="123"/>
  <c r="E1346" i="123"/>
  <c r="E1347" i="123"/>
  <c r="E1348" i="123"/>
  <c r="E1349" i="123"/>
  <c r="E1350" i="123"/>
  <c r="E1351" i="123"/>
  <c r="E1352" i="123"/>
  <c r="E1353" i="123"/>
  <c r="E1354" i="123"/>
  <c r="E1355" i="123"/>
  <c r="E1356" i="123"/>
  <c r="E1357" i="123"/>
  <c r="E1358" i="123"/>
  <c r="E1359" i="123"/>
  <c r="E1360" i="123"/>
  <c r="E1361" i="123"/>
  <c r="E1362" i="123"/>
  <c r="E1363" i="123"/>
  <c r="E1364" i="123"/>
  <c r="E1365" i="123"/>
  <c r="E1366" i="123"/>
  <c r="E1367" i="123"/>
  <c r="E1368" i="123"/>
  <c r="E1369" i="123"/>
  <c r="E1370" i="123"/>
  <c r="E1371" i="123"/>
  <c r="E1372" i="123"/>
  <c r="E1373" i="123"/>
  <c r="E1374" i="123"/>
  <c r="E1375" i="123"/>
  <c r="E1376" i="123"/>
  <c r="E1377" i="123"/>
  <c r="E1378" i="123"/>
  <c r="E1379" i="123"/>
  <c r="E1380" i="123"/>
  <c r="E1381" i="123"/>
  <c r="E1382" i="123"/>
  <c r="E1383" i="123"/>
  <c r="E1384" i="123"/>
  <c r="E1385" i="123"/>
  <c r="E1386" i="123"/>
  <c r="E1387" i="123"/>
  <c r="E1388" i="123"/>
  <c r="E1389" i="123"/>
  <c r="E1390" i="123"/>
  <c r="E1391" i="123"/>
  <c r="E1392" i="123"/>
  <c r="E1393" i="123"/>
  <c r="E1394" i="123"/>
  <c r="E1395" i="123"/>
  <c r="E1396" i="123"/>
  <c r="E1397" i="123"/>
  <c r="E1398" i="123"/>
  <c r="E1399" i="123"/>
  <c r="E1400" i="123"/>
  <c r="E1401" i="123"/>
  <c r="E1402" i="123"/>
  <c r="E1403" i="123"/>
  <c r="E1404" i="123"/>
  <c r="E1405" i="123"/>
  <c r="E1406" i="123"/>
  <c r="E1407" i="123"/>
  <c r="E1408" i="123"/>
  <c r="E1409" i="123"/>
  <c r="E1410" i="123"/>
  <c r="E1411" i="123"/>
  <c r="E1412" i="123"/>
  <c r="E1413" i="123"/>
  <c r="E1414" i="123"/>
  <c r="E1415" i="123"/>
  <c r="E1416" i="123"/>
  <c r="E1417" i="123"/>
  <c r="E1418" i="123"/>
  <c r="E1419" i="123"/>
  <c r="E1420" i="123"/>
  <c r="E1421" i="123"/>
  <c r="E1422" i="123"/>
  <c r="E1423" i="123"/>
  <c r="E1424" i="123"/>
  <c r="E1425" i="123"/>
  <c r="E1426" i="123"/>
  <c r="E1427" i="123"/>
  <c r="E1428" i="123"/>
  <c r="E1429" i="123"/>
  <c r="E1430" i="123"/>
  <c r="E1431" i="123"/>
  <c r="E1432" i="123"/>
  <c r="E1433" i="123"/>
  <c r="E1434" i="123"/>
  <c r="E1435" i="123"/>
  <c r="E1436" i="123"/>
  <c r="E1437" i="123"/>
  <c r="E1438" i="123"/>
  <c r="E1439" i="123"/>
  <c r="E1440" i="123"/>
  <c r="E1441" i="123"/>
  <c r="E1442" i="123"/>
  <c r="E1443" i="123"/>
  <c r="E1444" i="123"/>
  <c r="E1445" i="123"/>
  <c r="E1446" i="123"/>
  <c r="E1447" i="123"/>
  <c r="E1448" i="123"/>
  <c r="E1449" i="123"/>
  <c r="E1450" i="123"/>
  <c r="E1451" i="123"/>
  <c r="E1452" i="123"/>
  <c r="E1453" i="123"/>
  <c r="E1454" i="123"/>
  <c r="E1455" i="123"/>
  <c r="E1456" i="123"/>
  <c r="E1457" i="123"/>
  <c r="E1458" i="123"/>
  <c r="E1459" i="123"/>
  <c r="E1460" i="123"/>
  <c r="E1461" i="123"/>
  <c r="E1462" i="123"/>
  <c r="E1463" i="123"/>
  <c r="E1464" i="123"/>
  <c r="E1465" i="123"/>
  <c r="E1466" i="123"/>
  <c r="E1467" i="123"/>
  <c r="E1468" i="123"/>
  <c r="E1469" i="123"/>
  <c r="E1470" i="123"/>
  <c r="E1471" i="123"/>
  <c r="E1472" i="123"/>
  <c r="E1473" i="123"/>
  <c r="E1474" i="123"/>
  <c r="E1475" i="123"/>
  <c r="E1476" i="123"/>
  <c r="E1477" i="123"/>
  <c r="E1478" i="123"/>
  <c r="E1479" i="123"/>
  <c r="E1480" i="123"/>
  <c r="E1481" i="123"/>
  <c r="E1482" i="123"/>
  <c r="E1483" i="123"/>
  <c r="E1484" i="123"/>
  <c r="E1485" i="123"/>
  <c r="E1486" i="123"/>
  <c r="E1487" i="123"/>
  <c r="E1488" i="123"/>
  <c r="E1489" i="123"/>
  <c r="E1490" i="123"/>
  <c r="E1491" i="123"/>
  <c r="E1492" i="123"/>
  <c r="E1493" i="123"/>
  <c r="E1494" i="123"/>
  <c r="E1495" i="123"/>
  <c r="E1496" i="123"/>
  <c r="E1497" i="123"/>
  <c r="E1498" i="123"/>
  <c r="E1499" i="123"/>
  <c r="E1500" i="123"/>
  <c r="E1501" i="123"/>
  <c r="E1502" i="123"/>
  <c r="E1503" i="123"/>
  <c r="E1504" i="123"/>
  <c r="E1505" i="123"/>
  <c r="E1506" i="123"/>
  <c r="E1507" i="123"/>
  <c r="E1508" i="123"/>
  <c r="E1509" i="123"/>
  <c r="E1510" i="123"/>
  <c r="E1511" i="123"/>
  <c r="E1512" i="123"/>
  <c r="E1513" i="123"/>
  <c r="E1514" i="123"/>
  <c r="E1515" i="123"/>
  <c r="E1516" i="123"/>
  <c r="E1517" i="123"/>
  <c r="E1518" i="123"/>
  <c r="E1519" i="123"/>
  <c r="E1520" i="123"/>
  <c r="E1521" i="123"/>
  <c r="E1522" i="123"/>
  <c r="E1523" i="123"/>
  <c r="E1524" i="123"/>
  <c r="E1525" i="123"/>
  <c r="E1526" i="123"/>
  <c r="E1527" i="123"/>
  <c r="E1528" i="123"/>
  <c r="E1529" i="123"/>
  <c r="E1530" i="123"/>
  <c r="E1531" i="123"/>
  <c r="E1532" i="123"/>
  <c r="E1533" i="123"/>
  <c r="E1534" i="123"/>
  <c r="E1535" i="123"/>
  <c r="E1536" i="123"/>
  <c r="E1537" i="123"/>
  <c r="E1538" i="123"/>
  <c r="E1539" i="123"/>
  <c r="E1540" i="123"/>
  <c r="E1541" i="123"/>
  <c r="E1542" i="123"/>
  <c r="E1543" i="123"/>
  <c r="E1544" i="123"/>
  <c r="E1545" i="123"/>
  <c r="E1546" i="123"/>
  <c r="E1547" i="123"/>
  <c r="E1548" i="123"/>
  <c r="E1549" i="123"/>
  <c r="E1550" i="123"/>
  <c r="E1551" i="123"/>
  <c r="E1552" i="123"/>
  <c r="E1553" i="123"/>
  <c r="E1554" i="123"/>
  <c r="E1555" i="123"/>
  <c r="E1556" i="123"/>
  <c r="E1557" i="123"/>
  <c r="E1558" i="123"/>
  <c r="E1559" i="123"/>
  <c r="E1560" i="123"/>
  <c r="E1561" i="123"/>
  <c r="E1562" i="123"/>
  <c r="E1563" i="123"/>
  <c r="E1564" i="123"/>
  <c r="E1565" i="123"/>
  <c r="E1566" i="123"/>
  <c r="E1567" i="123"/>
  <c r="E1568" i="123"/>
  <c r="E1569" i="123"/>
  <c r="E1570" i="123"/>
  <c r="E1571" i="123"/>
  <c r="E1572" i="123"/>
  <c r="E1573" i="123"/>
  <c r="E1574" i="123"/>
  <c r="E1575" i="123"/>
  <c r="E1576" i="123"/>
  <c r="E1577" i="123"/>
  <c r="E1578" i="123"/>
  <c r="E1579" i="123"/>
  <c r="E1580" i="123"/>
  <c r="E1581" i="123"/>
  <c r="E1582" i="123"/>
  <c r="E1583" i="123"/>
  <c r="E1584" i="123"/>
  <c r="E1585" i="123"/>
  <c r="E1586" i="123"/>
  <c r="E1587" i="123"/>
  <c r="E1588" i="123"/>
  <c r="E1589" i="123"/>
  <c r="E1590" i="123"/>
  <c r="E1591" i="123"/>
  <c r="E1592" i="123"/>
  <c r="E1593" i="123"/>
  <c r="E1594" i="123"/>
  <c r="E1595" i="123"/>
  <c r="E1596" i="123"/>
  <c r="E1597" i="123"/>
  <c r="E1598" i="123"/>
  <c r="E1599" i="123"/>
  <c r="E1600" i="123"/>
  <c r="E1601" i="123"/>
  <c r="E1602" i="123"/>
  <c r="E1603" i="123"/>
  <c r="E1604" i="123"/>
  <c r="E1605" i="123"/>
  <c r="E1606" i="123"/>
  <c r="E1607" i="123"/>
  <c r="E1608" i="123"/>
  <c r="E1609" i="123"/>
  <c r="E1610" i="123"/>
  <c r="E1611" i="123"/>
  <c r="E1612" i="123"/>
  <c r="E1613" i="123"/>
  <c r="E1614" i="123"/>
  <c r="E1615" i="123"/>
  <c r="E1616" i="123"/>
  <c r="E1617" i="123"/>
  <c r="E1618" i="123"/>
  <c r="E1619" i="123"/>
  <c r="E1620" i="123"/>
  <c r="E1621" i="123"/>
  <c r="E1622" i="123"/>
  <c r="E1623" i="123"/>
  <c r="E1624" i="123"/>
  <c r="E1625" i="123"/>
  <c r="E1626" i="123"/>
  <c r="E1627" i="123"/>
  <c r="E1628" i="123"/>
  <c r="E1629" i="123"/>
  <c r="E1630" i="123"/>
  <c r="E1631" i="123"/>
  <c r="E1632" i="123"/>
  <c r="E1633" i="123"/>
  <c r="E1634" i="123"/>
  <c r="E1635" i="123"/>
  <c r="E1636" i="123"/>
  <c r="E1637" i="123"/>
  <c r="E1638" i="123"/>
  <c r="E1639" i="123"/>
  <c r="E1640" i="123"/>
  <c r="E1641" i="123"/>
  <c r="E1642" i="123"/>
  <c r="E1643" i="123"/>
  <c r="E1644" i="123"/>
  <c r="E1645" i="123"/>
  <c r="E1646" i="123"/>
  <c r="E1647" i="123"/>
  <c r="E1648" i="123"/>
  <c r="E1649" i="123"/>
  <c r="E1650" i="123"/>
  <c r="E1651" i="123"/>
  <c r="E1652" i="123"/>
  <c r="E1653" i="123"/>
  <c r="E1654" i="123"/>
  <c r="E1655" i="123"/>
  <c r="E1656" i="123"/>
  <c r="E1657" i="123"/>
  <c r="E1658" i="123"/>
  <c r="E1659" i="123"/>
  <c r="E1660" i="123"/>
  <c r="E1661" i="123"/>
  <c r="E1662" i="123"/>
  <c r="E1663" i="123"/>
  <c r="E1664" i="123"/>
  <c r="E1665" i="123"/>
  <c r="E1666" i="123"/>
  <c r="E1667" i="123"/>
  <c r="E1668" i="123"/>
  <c r="E1669" i="123"/>
  <c r="E1670" i="123"/>
  <c r="E1671" i="123"/>
  <c r="E1672" i="123"/>
  <c r="E1673" i="123"/>
  <c r="E1674" i="123"/>
  <c r="E1675" i="123"/>
  <c r="E1676" i="123"/>
  <c r="E1677" i="123"/>
  <c r="E1678" i="123"/>
  <c r="E1679" i="123"/>
  <c r="E1680" i="123"/>
  <c r="E1681" i="123"/>
  <c r="E1682" i="123"/>
  <c r="E1683" i="123"/>
  <c r="E1684" i="123"/>
  <c r="E1685" i="123"/>
  <c r="E1686" i="123"/>
  <c r="E1687" i="123"/>
  <c r="E1688" i="123"/>
  <c r="E1689" i="123"/>
  <c r="E1690" i="123"/>
  <c r="E1691" i="123"/>
  <c r="E1692" i="123"/>
  <c r="E1693" i="123"/>
  <c r="E1694" i="123"/>
  <c r="E1695" i="123"/>
  <c r="E1696" i="123"/>
  <c r="E1697" i="123"/>
  <c r="E1698" i="123"/>
  <c r="E1699" i="123"/>
  <c r="E1700" i="123"/>
  <c r="E1701" i="123"/>
  <c r="E1702" i="123"/>
  <c r="E1703" i="123"/>
  <c r="E1704" i="123"/>
  <c r="E1705" i="123"/>
  <c r="E1706" i="123"/>
  <c r="E1707" i="123"/>
  <c r="E1708" i="123"/>
  <c r="E1709" i="123"/>
  <c r="E1710" i="123"/>
  <c r="E1711" i="123"/>
  <c r="E1712" i="123"/>
  <c r="E1713" i="123"/>
  <c r="E1714" i="123"/>
  <c r="E1715" i="123"/>
  <c r="E1716" i="123"/>
  <c r="E1717" i="123"/>
  <c r="E1718" i="123"/>
  <c r="E1719" i="123"/>
  <c r="E1720" i="123"/>
  <c r="E1721" i="123"/>
  <c r="E1722" i="123"/>
  <c r="E1723" i="123"/>
  <c r="E1724" i="123"/>
  <c r="E1725" i="123"/>
  <c r="E1726" i="123"/>
  <c r="E1727" i="123"/>
  <c r="E1728" i="123"/>
  <c r="E1729" i="123"/>
  <c r="E1730" i="123"/>
  <c r="E1731" i="123"/>
  <c r="E1732" i="123"/>
  <c r="E1733" i="123"/>
  <c r="E1734" i="123"/>
  <c r="E1735" i="123"/>
  <c r="E1736" i="123"/>
  <c r="E1737" i="123"/>
  <c r="E1738" i="123"/>
  <c r="E1739" i="123"/>
  <c r="E1740" i="123"/>
  <c r="E1741" i="123"/>
  <c r="E1742" i="123"/>
  <c r="E1743" i="123"/>
  <c r="E1744" i="123"/>
  <c r="E1745" i="123"/>
  <c r="E1746" i="123"/>
  <c r="E1747" i="123"/>
  <c r="E1748" i="123"/>
  <c r="E1749" i="123"/>
  <c r="E1750" i="123"/>
  <c r="E1751" i="123"/>
  <c r="E1752" i="123"/>
  <c r="E1753" i="123"/>
  <c r="E1754" i="123"/>
  <c r="E1755" i="123"/>
  <c r="E1756" i="123"/>
  <c r="E1757" i="123"/>
  <c r="E1758" i="123"/>
  <c r="E1759" i="123"/>
  <c r="E1760" i="123"/>
  <c r="E1761" i="123"/>
  <c r="E1762" i="123"/>
  <c r="E1763" i="123"/>
  <c r="E1764" i="123"/>
  <c r="E1765" i="123"/>
  <c r="E1766" i="123"/>
  <c r="E1767" i="123"/>
  <c r="E1768" i="123"/>
  <c r="E1769" i="123"/>
  <c r="E1770" i="123"/>
  <c r="E1771" i="123"/>
  <c r="E1772" i="123"/>
  <c r="E1773" i="123"/>
  <c r="E1774" i="123"/>
  <c r="E1775" i="123"/>
  <c r="E1776" i="123"/>
  <c r="E1777" i="123"/>
  <c r="E1778" i="123"/>
  <c r="E1779" i="123"/>
  <c r="E1780" i="123"/>
  <c r="E1781" i="123"/>
  <c r="E1782" i="123"/>
  <c r="E1783" i="123"/>
  <c r="E1784" i="123"/>
  <c r="E1785" i="123"/>
  <c r="E1786" i="123"/>
  <c r="E1787" i="123"/>
  <c r="E1788" i="123"/>
  <c r="E1789" i="123"/>
  <c r="E1790" i="123"/>
  <c r="E1791" i="123"/>
  <c r="E1792" i="123"/>
  <c r="E1793" i="123"/>
  <c r="E1794" i="123"/>
  <c r="E1795" i="123"/>
  <c r="E1796" i="123"/>
  <c r="E1797" i="123"/>
  <c r="E1798" i="123"/>
  <c r="E1799" i="123"/>
  <c r="E1800" i="123"/>
  <c r="E1801" i="123"/>
  <c r="E1802" i="123"/>
  <c r="E1803" i="123"/>
  <c r="E1804" i="123"/>
  <c r="E1805" i="123"/>
  <c r="E1806" i="123"/>
  <c r="E1807" i="123"/>
  <c r="E1808" i="123"/>
  <c r="E1809" i="123"/>
  <c r="E1810" i="123"/>
  <c r="E1811" i="123"/>
  <c r="E1812" i="123"/>
  <c r="E1813" i="123"/>
  <c r="E1814" i="123"/>
  <c r="E1815" i="123"/>
  <c r="E1816" i="123"/>
  <c r="E1817" i="123"/>
  <c r="E1818" i="123"/>
  <c r="E1819" i="123"/>
  <c r="E1820" i="123"/>
  <c r="E1821" i="123"/>
  <c r="E1822" i="123"/>
  <c r="E1823" i="123"/>
  <c r="E1824" i="123"/>
  <c r="E1825" i="123"/>
  <c r="E1826" i="123"/>
  <c r="E1827" i="123"/>
  <c r="E1828" i="123"/>
  <c r="E1829" i="123"/>
  <c r="E1830" i="123"/>
  <c r="E1831" i="123"/>
  <c r="E1832" i="123"/>
  <c r="E1833" i="123"/>
  <c r="E1834" i="123"/>
  <c r="E1835" i="123"/>
  <c r="E1836" i="123"/>
  <c r="E1837" i="123"/>
  <c r="E1838" i="123"/>
  <c r="E1839" i="123"/>
  <c r="E1840" i="123"/>
  <c r="E1841" i="123"/>
  <c r="E1842" i="123"/>
  <c r="E1843" i="123"/>
  <c r="E1844" i="123"/>
  <c r="E1845" i="123"/>
  <c r="E1846" i="123"/>
  <c r="E1847" i="123"/>
  <c r="E1848" i="123"/>
  <c r="E1849" i="123"/>
  <c r="E1850" i="123"/>
  <c r="E1851" i="123"/>
  <c r="E1852" i="123"/>
  <c r="E1853" i="123"/>
  <c r="E1854" i="123"/>
  <c r="E1855" i="123"/>
  <c r="E1856" i="123"/>
  <c r="E1857" i="123"/>
  <c r="E1858" i="123"/>
  <c r="E1859" i="123"/>
  <c r="E1860" i="123"/>
  <c r="E1861" i="123"/>
  <c r="E1862" i="123"/>
  <c r="E1863" i="123"/>
  <c r="E1864" i="123"/>
  <c r="E1865" i="123"/>
  <c r="E1866" i="123"/>
  <c r="E1867" i="123"/>
  <c r="E1868" i="123"/>
  <c r="E1869" i="123"/>
  <c r="E1870" i="123"/>
  <c r="E1871" i="123"/>
  <c r="E1872" i="123"/>
  <c r="E1873" i="123"/>
  <c r="E1874" i="123"/>
  <c r="E1875" i="123"/>
  <c r="E1876" i="123"/>
  <c r="E1877" i="123"/>
  <c r="E1878" i="123"/>
  <c r="E1879" i="123"/>
  <c r="E1880" i="123"/>
  <c r="E1881" i="123"/>
  <c r="E1882" i="123"/>
  <c r="E1883" i="123"/>
  <c r="E1884" i="123"/>
  <c r="E1885" i="123"/>
  <c r="E1886" i="123"/>
  <c r="E1887" i="123"/>
  <c r="E1888" i="123"/>
  <c r="E1889" i="123"/>
  <c r="E1890" i="123"/>
  <c r="E1891" i="123"/>
  <c r="E1892" i="123"/>
  <c r="E1893" i="123"/>
  <c r="E1894" i="123"/>
  <c r="E1895" i="123"/>
  <c r="E1896" i="123"/>
  <c r="E1897" i="123"/>
  <c r="E1898" i="123"/>
  <c r="E1899" i="123"/>
  <c r="E1900" i="123"/>
  <c r="E1901" i="123"/>
  <c r="E1902" i="123"/>
  <c r="E1903" i="123"/>
  <c r="E1904" i="123"/>
  <c r="E1905" i="123"/>
  <c r="E1906" i="123"/>
  <c r="E1907" i="123"/>
  <c r="E1908" i="123"/>
  <c r="E1909" i="123"/>
  <c r="E1910" i="123"/>
  <c r="E1911" i="123"/>
  <c r="E1912" i="123"/>
  <c r="E1913" i="123"/>
  <c r="E1914" i="123"/>
  <c r="E1915" i="123"/>
  <c r="E1916" i="123"/>
  <c r="E1917" i="123"/>
  <c r="E1918" i="123"/>
  <c r="E1919" i="123"/>
  <c r="E1920" i="123"/>
  <c r="E1921" i="123"/>
  <c r="E1922" i="123"/>
  <c r="E1923" i="123"/>
  <c r="E1924" i="123"/>
  <c r="E1925" i="123"/>
  <c r="E1926" i="123"/>
  <c r="E1927" i="123"/>
  <c r="E1928" i="123"/>
  <c r="E1929" i="123"/>
  <c r="E1930" i="123"/>
  <c r="E1931" i="123"/>
  <c r="E1932" i="123"/>
  <c r="E1933" i="123"/>
  <c r="E1934" i="123"/>
  <c r="E1935" i="123"/>
  <c r="E1936" i="123"/>
  <c r="E1937" i="123"/>
  <c r="E1938" i="123"/>
  <c r="E1939" i="123"/>
  <c r="E1940" i="123"/>
  <c r="E1941" i="123"/>
  <c r="E1942" i="123"/>
  <c r="E1943" i="123"/>
  <c r="E1944" i="123"/>
  <c r="E1945" i="123"/>
  <c r="E1946" i="123"/>
  <c r="E1947" i="123"/>
  <c r="E1948" i="123"/>
  <c r="E1949" i="123"/>
  <c r="E1950" i="123"/>
  <c r="E1951" i="123"/>
  <c r="E1952" i="123"/>
  <c r="E1953" i="123"/>
  <c r="E1954" i="123"/>
  <c r="E1955" i="123"/>
  <c r="E1956" i="123"/>
  <c r="E1957" i="123"/>
  <c r="E1958" i="123"/>
  <c r="E1959" i="123"/>
  <c r="E1960" i="123"/>
  <c r="E1961" i="123"/>
  <c r="E1962" i="123"/>
  <c r="E1963" i="123"/>
  <c r="E1964" i="123"/>
  <c r="E1965" i="123"/>
  <c r="E1966" i="123"/>
  <c r="E1967" i="123"/>
  <c r="E1968" i="123"/>
  <c r="E1969" i="123"/>
  <c r="E1970" i="123"/>
  <c r="E1971" i="123"/>
  <c r="E1972" i="123"/>
  <c r="E1973" i="123"/>
  <c r="E1974" i="123"/>
  <c r="E1975" i="123"/>
  <c r="E1976" i="123"/>
  <c r="E1977" i="123"/>
  <c r="E1978" i="123"/>
  <c r="E1979" i="123"/>
  <c r="E1980" i="123"/>
  <c r="E1981" i="123"/>
  <c r="E1982" i="123"/>
  <c r="E1983" i="123"/>
  <c r="E1984" i="123"/>
  <c r="E1985" i="123"/>
  <c r="E1986" i="123"/>
  <c r="E1987" i="123"/>
  <c r="E1988" i="123"/>
  <c r="E1989" i="123"/>
  <c r="E1990" i="123"/>
  <c r="E1991" i="123"/>
  <c r="E1992" i="123"/>
  <c r="E1993" i="123"/>
  <c r="E1994" i="123"/>
  <c r="E1995" i="123"/>
  <c r="E1996" i="123"/>
  <c r="E1997" i="123"/>
  <c r="E1998" i="123"/>
  <c r="E1999" i="123"/>
  <c r="E2000" i="123"/>
  <c r="E2001" i="123"/>
  <c r="E2002" i="123"/>
  <c r="E2003" i="123"/>
  <c r="E2004" i="123"/>
  <c r="E2005" i="123"/>
  <c r="E2006" i="123"/>
  <c r="E2007" i="123"/>
  <c r="E2008" i="123"/>
  <c r="E2009" i="123"/>
  <c r="E2010" i="123"/>
  <c r="E2011" i="123"/>
  <c r="E2012" i="123"/>
  <c r="E2013" i="123"/>
  <c r="E2014" i="123"/>
  <c r="E2015" i="123"/>
  <c r="E2016" i="123"/>
  <c r="E2017" i="123"/>
  <c r="E2018" i="123"/>
  <c r="E2019" i="123"/>
  <c r="E2020" i="123"/>
  <c r="E2021" i="123"/>
  <c r="E2022" i="123"/>
  <c r="E2023" i="123"/>
  <c r="E2024" i="123"/>
  <c r="E2025" i="123"/>
  <c r="E2026" i="123"/>
  <c r="E2027" i="123"/>
  <c r="E2028" i="123"/>
  <c r="E2029" i="123"/>
  <c r="E2030" i="123"/>
  <c r="E2031" i="123"/>
  <c r="E2032" i="123"/>
  <c r="E2033" i="123"/>
  <c r="E2034" i="123"/>
  <c r="E2035" i="123"/>
  <c r="E2036" i="123"/>
  <c r="E2037" i="123"/>
  <c r="E2038" i="123"/>
  <c r="E2039" i="123"/>
  <c r="E2040" i="123"/>
  <c r="E2041" i="123"/>
  <c r="E2042" i="123"/>
  <c r="E2043" i="123"/>
  <c r="E2044" i="123"/>
  <c r="E2045" i="123"/>
  <c r="E2046" i="123"/>
  <c r="E2047" i="123"/>
  <c r="E2048" i="123"/>
  <c r="E2049" i="123"/>
  <c r="E2050" i="123"/>
  <c r="E2051" i="123"/>
  <c r="E2052" i="123"/>
  <c r="E2053" i="123"/>
  <c r="E2054" i="123"/>
  <c r="E2055" i="123"/>
  <c r="E2056" i="123"/>
  <c r="E2057" i="123"/>
  <c r="E2058" i="123"/>
  <c r="E2059" i="123"/>
  <c r="E2060" i="123"/>
  <c r="E2061" i="123"/>
  <c r="E2062" i="123"/>
  <c r="E2063" i="123"/>
  <c r="E2064" i="123"/>
  <c r="E2065" i="123"/>
  <c r="E2066" i="123"/>
  <c r="E2067" i="123"/>
  <c r="E2068" i="123"/>
  <c r="E2069" i="123"/>
  <c r="E2070" i="123"/>
  <c r="E2071" i="123"/>
  <c r="E2072" i="123"/>
  <c r="E2073" i="123"/>
  <c r="E2074" i="123"/>
  <c r="E2075" i="123"/>
  <c r="E2076" i="123"/>
  <c r="E2077" i="123"/>
  <c r="E2078" i="123"/>
  <c r="E2079" i="123"/>
  <c r="E2080" i="123"/>
  <c r="E2081" i="123"/>
  <c r="E2082" i="123"/>
  <c r="E2083" i="123"/>
  <c r="E2084" i="123"/>
  <c r="E2085" i="123"/>
  <c r="E2086" i="123"/>
  <c r="E2087" i="123"/>
  <c r="E2088" i="123"/>
  <c r="E2089" i="123"/>
  <c r="E2090" i="123"/>
  <c r="E2091" i="123"/>
  <c r="E2092" i="123"/>
  <c r="E2093" i="123"/>
  <c r="E2094" i="123"/>
  <c r="E2095" i="123"/>
  <c r="E2096" i="123"/>
  <c r="E2097" i="123"/>
  <c r="E2098" i="123"/>
  <c r="E2099" i="123"/>
  <c r="E2100" i="123"/>
  <c r="E2101" i="123"/>
  <c r="E2102" i="123"/>
  <c r="E2103" i="123"/>
  <c r="E2104" i="123"/>
  <c r="E2105" i="123"/>
  <c r="E2106" i="123"/>
  <c r="E2107" i="123"/>
  <c r="E2108" i="123"/>
  <c r="E2109" i="123"/>
  <c r="E2110" i="123"/>
  <c r="E2111" i="123"/>
  <c r="E2112" i="123"/>
  <c r="E2113" i="123"/>
  <c r="E2114" i="123"/>
  <c r="E2115" i="123"/>
  <c r="E2116" i="123"/>
  <c r="E2117" i="123"/>
  <c r="E2118" i="123"/>
  <c r="E2119" i="123"/>
  <c r="E2120" i="123"/>
  <c r="E2121" i="123"/>
  <c r="E2122" i="123"/>
  <c r="E2123" i="123"/>
  <c r="E2124" i="123"/>
  <c r="E2125" i="123"/>
  <c r="E2126" i="123"/>
  <c r="E2127" i="123"/>
  <c r="E2128" i="123"/>
  <c r="E2129" i="123"/>
  <c r="E2130" i="123"/>
  <c r="E2131" i="123"/>
  <c r="E2132" i="123"/>
  <c r="E2133" i="123"/>
  <c r="E2134" i="123"/>
  <c r="E2135" i="123"/>
  <c r="E2136" i="123"/>
  <c r="E2137" i="123"/>
  <c r="E2138" i="123"/>
  <c r="E2139" i="123"/>
  <c r="E2140" i="123"/>
  <c r="E2141" i="123"/>
  <c r="E2142" i="123"/>
  <c r="E2143" i="123"/>
  <c r="E2144" i="123"/>
  <c r="E2145" i="123"/>
  <c r="E2146" i="123"/>
  <c r="E2147" i="123"/>
  <c r="E2148" i="123"/>
  <c r="E2149" i="123"/>
  <c r="E2150" i="123"/>
  <c r="E2151" i="123"/>
  <c r="E2152" i="123"/>
  <c r="E2153" i="123"/>
  <c r="E2154" i="123"/>
  <c r="E2155" i="123"/>
  <c r="E2156" i="123"/>
  <c r="E2157" i="123"/>
  <c r="E2158" i="123"/>
  <c r="E2159" i="123"/>
  <c r="E2160" i="123"/>
  <c r="E2161" i="123"/>
  <c r="E2162" i="123"/>
  <c r="E2163" i="123"/>
  <c r="E2164" i="123"/>
  <c r="E2165" i="123"/>
  <c r="E2166" i="123"/>
  <c r="E2167" i="123"/>
  <c r="E2168" i="123"/>
  <c r="E2169" i="123"/>
  <c r="E2170" i="123"/>
  <c r="E2171" i="123"/>
  <c r="E2172" i="123"/>
  <c r="E2173" i="123"/>
  <c r="E2174" i="123"/>
  <c r="E2175" i="123"/>
  <c r="E2176" i="123"/>
  <c r="E2177" i="123"/>
  <c r="E2178" i="123"/>
  <c r="E2179" i="123"/>
  <c r="E2180" i="123"/>
  <c r="E2181" i="123"/>
  <c r="E2182" i="123"/>
  <c r="E2183" i="123"/>
  <c r="E2184" i="123"/>
  <c r="E2185" i="123"/>
  <c r="E2186" i="123"/>
  <c r="E2187" i="123"/>
  <c r="E2188" i="123"/>
  <c r="E2189" i="123"/>
  <c r="E2190" i="123"/>
  <c r="E2191" i="123"/>
  <c r="E2192" i="123"/>
  <c r="E2193" i="123"/>
  <c r="E2194" i="123"/>
  <c r="E2195" i="123"/>
  <c r="E2196" i="123"/>
  <c r="E2197" i="123"/>
  <c r="E2198" i="123"/>
  <c r="E2199" i="123"/>
  <c r="E2200" i="123"/>
  <c r="E2201" i="123"/>
  <c r="E2202" i="123"/>
  <c r="E2203" i="123"/>
  <c r="E2204" i="123"/>
  <c r="E2205" i="123"/>
  <c r="E2206" i="123"/>
  <c r="E2207" i="123"/>
  <c r="E2208" i="123"/>
  <c r="E2209" i="123"/>
  <c r="E2210" i="123"/>
  <c r="E2211" i="123"/>
  <c r="E2212" i="123"/>
  <c r="E2213" i="123"/>
  <c r="E2214" i="123"/>
  <c r="E2215" i="123"/>
  <c r="E2216" i="123"/>
  <c r="E2217" i="123"/>
  <c r="E2218" i="123"/>
  <c r="E2219" i="123"/>
  <c r="E2220" i="123"/>
  <c r="E2221" i="123"/>
  <c r="E2222" i="123"/>
  <c r="E2223" i="123"/>
  <c r="E2224" i="123"/>
  <c r="E2225" i="123"/>
  <c r="E2226" i="123"/>
  <c r="E2227" i="123"/>
  <c r="E2228" i="123"/>
  <c r="E2229" i="123"/>
  <c r="E2230" i="123"/>
  <c r="E2231" i="123"/>
  <c r="E2232" i="123"/>
  <c r="E2233" i="123"/>
  <c r="E2234" i="123"/>
  <c r="E2235" i="123"/>
  <c r="E2236" i="123"/>
  <c r="E2237" i="123"/>
  <c r="E2238" i="123"/>
  <c r="E2239" i="123"/>
  <c r="E2240" i="123"/>
  <c r="E2241" i="123"/>
  <c r="E2242" i="123"/>
  <c r="E2243" i="123"/>
  <c r="E2244" i="123"/>
  <c r="E2245" i="123"/>
  <c r="E2246" i="123"/>
  <c r="E2247" i="123"/>
  <c r="E2248" i="123"/>
  <c r="E2249" i="123"/>
  <c r="E2250" i="123"/>
  <c r="E2251" i="123"/>
  <c r="E2252" i="123"/>
  <c r="E2253" i="123"/>
  <c r="E2254" i="123"/>
  <c r="E2255" i="123"/>
  <c r="E2256" i="123"/>
  <c r="E2257" i="123"/>
  <c r="E2258" i="123"/>
  <c r="E2259" i="123"/>
  <c r="E2260" i="123"/>
  <c r="E2261" i="123"/>
  <c r="E2262" i="123"/>
  <c r="E2263" i="123"/>
  <c r="E2264" i="123"/>
  <c r="E2265" i="123"/>
  <c r="E2266" i="123"/>
  <c r="E2267" i="123"/>
  <c r="E2268" i="123"/>
  <c r="E2269" i="123"/>
  <c r="E2270" i="123"/>
  <c r="E2271" i="123"/>
  <c r="E2272" i="123"/>
  <c r="E2273" i="123"/>
  <c r="E2274" i="123"/>
  <c r="E2275" i="123"/>
  <c r="E2276" i="123"/>
  <c r="E2277" i="123"/>
  <c r="E2278" i="123"/>
  <c r="E2279" i="123"/>
  <c r="E2280" i="123"/>
  <c r="E2281" i="123"/>
  <c r="E2282" i="123"/>
  <c r="E2283" i="123"/>
  <c r="E2284" i="123"/>
  <c r="E2285" i="123"/>
  <c r="E2286" i="123"/>
  <c r="E2287" i="123"/>
  <c r="E2288" i="123"/>
  <c r="E2289" i="123"/>
  <c r="E2290" i="123"/>
  <c r="E2291" i="123"/>
  <c r="E2292" i="123"/>
  <c r="E2293" i="123"/>
  <c r="E2294" i="123"/>
  <c r="E2295" i="123"/>
  <c r="E2296" i="123"/>
  <c r="E2297" i="123"/>
  <c r="E2298" i="123"/>
  <c r="E2299" i="123"/>
  <c r="E2300" i="123"/>
  <c r="E2301" i="123"/>
  <c r="E2302" i="123"/>
  <c r="E2303" i="123"/>
  <c r="E2304" i="123"/>
  <c r="E2305" i="123"/>
  <c r="E2306" i="123"/>
  <c r="E2307" i="123"/>
  <c r="E2308" i="123"/>
  <c r="E2309" i="123"/>
  <c r="E2310" i="123"/>
  <c r="E2311" i="123"/>
  <c r="E2312" i="123"/>
  <c r="E2313" i="123"/>
  <c r="E2314" i="123"/>
  <c r="E2315" i="123"/>
  <c r="E2316" i="123"/>
  <c r="E2317" i="123"/>
  <c r="E2318" i="123"/>
  <c r="E2319" i="123"/>
  <c r="E2320" i="123"/>
  <c r="E2321" i="123"/>
  <c r="E2322" i="123"/>
  <c r="E2323" i="123"/>
  <c r="E2324" i="123"/>
  <c r="E2325" i="123"/>
  <c r="E2326" i="123"/>
  <c r="E2327" i="123"/>
  <c r="E2328" i="123"/>
  <c r="E2329" i="123"/>
  <c r="E2330" i="123"/>
  <c r="E2331" i="123"/>
  <c r="E2332" i="123"/>
  <c r="E2333" i="123"/>
  <c r="E2334" i="123"/>
  <c r="E2335" i="123"/>
  <c r="E2336" i="123"/>
  <c r="E2337" i="123"/>
  <c r="E2338" i="123"/>
  <c r="E2339" i="123"/>
  <c r="E2340" i="123"/>
  <c r="E2341" i="123"/>
  <c r="E2342" i="123"/>
  <c r="E2343" i="123"/>
  <c r="E2344" i="123"/>
  <c r="E2345" i="123"/>
  <c r="E2346" i="123"/>
  <c r="E2347" i="123"/>
  <c r="E2348" i="123"/>
  <c r="E2349" i="123"/>
  <c r="E2350" i="123"/>
  <c r="E2351" i="123"/>
  <c r="E2352" i="123"/>
  <c r="E2353" i="123"/>
  <c r="E2354" i="123"/>
  <c r="E2355" i="123"/>
  <c r="E2356" i="123"/>
  <c r="E2357" i="123"/>
  <c r="E2358" i="123"/>
  <c r="E2359" i="123"/>
  <c r="E2360" i="123"/>
  <c r="E2361" i="123"/>
  <c r="E2362" i="123"/>
  <c r="E2363" i="123"/>
  <c r="E2364" i="123"/>
  <c r="E2365" i="123"/>
  <c r="E2366" i="123"/>
  <c r="E2367" i="123"/>
  <c r="E2368" i="123"/>
  <c r="E2369" i="123"/>
  <c r="E2370" i="123"/>
  <c r="E2371" i="123"/>
  <c r="E2372" i="123"/>
  <c r="E2373" i="123"/>
  <c r="E2374" i="123"/>
  <c r="E2375" i="123"/>
  <c r="E2376" i="123"/>
  <c r="E2377" i="123"/>
  <c r="E2378" i="123"/>
  <c r="E2379" i="123"/>
  <c r="E2380" i="123"/>
  <c r="E2381" i="123"/>
  <c r="E2382" i="123"/>
  <c r="E2383" i="123"/>
  <c r="E2384" i="123"/>
  <c r="E2385" i="123"/>
  <c r="E2386" i="123"/>
  <c r="E2387" i="123"/>
  <c r="E2388" i="123"/>
  <c r="E2389" i="123"/>
  <c r="E2390" i="123"/>
  <c r="E2391" i="123"/>
  <c r="E2392" i="123"/>
  <c r="E2393" i="123"/>
  <c r="E2394" i="123"/>
  <c r="E2395" i="123"/>
  <c r="E2396" i="123"/>
  <c r="E2397" i="123"/>
  <c r="E2398" i="123"/>
  <c r="E2399" i="123"/>
  <c r="E2400" i="123"/>
  <c r="E2401" i="123"/>
  <c r="E2402" i="123"/>
  <c r="E2403" i="123"/>
  <c r="E2404" i="123"/>
  <c r="E2405" i="123"/>
  <c r="E2406" i="123"/>
  <c r="E2407" i="123"/>
  <c r="E2408" i="123"/>
  <c r="E2409" i="123"/>
  <c r="E2410" i="123"/>
  <c r="E2411" i="123"/>
  <c r="E2412" i="123"/>
  <c r="E2413" i="123"/>
  <c r="E2414" i="123"/>
  <c r="E2415" i="123"/>
  <c r="E2416" i="123"/>
  <c r="E2417" i="123"/>
  <c r="E2418" i="123"/>
  <c r="E2419" i="123"/>
  <c r="E2420" i="123"/>
  <c r="E2421" i="123"/>
  <c r="E2422" i="123"/>
  <c r="E2423" i="123"/>
  <c r="E2424" i="123"/>
  <c r="E2425" i="123"/>
  <c r="E2426" i="123"/>
  <c r="E2427" i="123"/>
  <c r="E2428" i="123"/>
  <c r="E2429" i="123"/>
  <c r="E2430" i="123"/>
  <c r="E2431" i="123"/>
  <c r="E2432" i="123"/>
  <c r="E2433" i="123"/>
  <c r="E2434" i="123"/>
  <c r="E2435" i="123"/>
  <c r="E2436" i="123"/>
  <c r="E2437" i="123"/>
  <c r="E2438" i="123"/>
  <c r="E2439" i="123"/>
  <c r="E2440" i="123"/>
  <c r="E2441" i="123"/>
  <c r="E2442" i="123"/>
  <c r="E2443" i="123"/>
  <c r="E2444" i="123"/>
  <c r="E2445" i="123"/>
  <c r="E2446" i="123"/>
  <c r="E2447" i="123"/>
  <c r="E2448" i="123"/>
  <c r="E2449" i="123"/>
  <c r="E2450" i="123"/>
  <c r="E2451" i="123"/>
  <c r="E2452" i="123"/>
  <c r="E2453" i="123"/>
  <c r="E2454" i="123"/>
  <c r="E2455" i="123"/>
  <c r="E2456" i="123"/>
  <c r="E2457" i="123"/>
  <c r="E2458" i="123"/>
  <c r="E2459" i="123"/>
  <c r="E2460" i="123"/>
  <c r="E2461" i="123"/>
  <c r="E2462" i="123"/>
  <c r="E2463" i="123"/>
  <c r="E2464" i="123"/>
  <c r="E2465" i="123"/>
  <c r="E2466" i="123"/>
  <c r="E2467" i="123"/>
  <c r="E2468" i="123"/>
  <c r="E2469" i="123"/>
  <c r="E2470" i="123"/>
  <c r="E2471" i="123"/>
  <c r="E2472" i="123"/>
  <c r="E2473" i="123"/>
  <c r="E2474" i="123"/>
  <c r="E2475" i="123"/>
  <c r="E2476" i="123"/>
  <c r="E2477" i="123"/>
  <c r="E2478" i="123"/>
  <c r="E2479" i="123"/>
  <c r="E2480" i="123"/>
  <c r="E2481" i="123"/>
  <c r="E2482" i="123"/>
  <c r="E2483" i="123"/>
  <c r="E2484" i="123"/>
  <c r="E2485" i="123"/>
  <c r="E2486" i="123"/>
  <c r="E2487" i="123"/>
  <c r="E2488" i="123"/>
  <c r="E2489" i="123"/>
  <c r="E2490" i="123"/>
  <c r="E2491" i="123"/>
  <c r="E2492" i="123"/>
  <c r="E2493" i="123"/>
  <c r="E2494" i="123"/>
  <c r="E2495" i="123"/>
  <c r="E2496" i="123"/>
  <c r="E2497" i="123"/>
  <c r="E2498" i="123"/>
  <c r="E2499" i="123"/>
  <c r="E2500" i="123"/>
  <c r="E2501" i="123"/>
  <c r="E2502" i="123"/>
  <c r="E2503" i="123"/>
  <c r="E2504" i="123"/>
  <c r="E2505" i="123"/>
  <c r="E2506" i="123"/>
  <c r="E2507" i="123"/>
  <c r="E2508" i="123"/>
  <c r="E2509" i="123"/>
  <c r="E2510" i="123"/>
  <c r="E2511" i="123"/>
  <c r="E2512" i="123"/>
  <c r="E2513" i="123"/>
  <c r="E2514" i="123"/>
  <c r="E2515" i="123"/>
  <c r="E2516" i="123"/>
  <c r="E2517" i="123"/>
  <c r="E2518" i="123"/>
  <c r="E2519" i="123"/>
  <c r="E2520" i="123"/>
  <c r="E2521" i="123"/>
  <c r="E2522" i="123"/>
  <c r="E2523" i="123"/>
  <c r="E2524" i="123"/>
  <c r="E2525" i="123"/>
  <c r="E2526" i="123"/>
  <c r="E2527" i="123"/>
  <c r="E2528" i="123"/>
  <c r="E2529" i="123"/>
  <c r="E2530" i="123"/>
  <c r="E2531" i="123"/>
  <c r="E2532" i="123"/>
  <c r="E2533" i="123"/>
  <c r="E2534" i="123"/>
  <c r="E2535" i="123"/>
  <c r="E2536" i="123"/>
  <c r="E2537" i="123"/>
  <c r="E2538" i="123"/>
  <c r="E2539" i="123"/>
  <c r="E2540" i="123"/>
  <c r="E2541" i="123"/>
  <c r="E2542" i="123"/>
  <c r="E2543" i="123"/>
  <c r="E2544" i="123"/>
  <c r="E2545" i="123"/>
  <c r="E2546" i="123"/>
  <c r="E2547" i="123"/>
  <c r="E2548" i="123"/>
  <c r="E2549" i="123"/>
  <c r="E2550" i="123"/>
  <c r="E2551" i="123"/>
  <c r="E2552" i="123"/>
  <c r="E2553" i="123"/>
  <c r="E2554" i="123"/>
  <c r="E2555" i="123"/>
  <c r="E2556" i="123"/>
  <c r="E2557" i="123"/>
  <c r="E2558" i="123"/>
  <c r="E2559" i="123"/>
  <c r="E2560" i="123"/>
  <c r="E2561" i="123"/>
  <c r="E2562" i="123"/>
  <c r="E2563" i="123"/>
  <c r="E2564" i="123"/>
  <c r="E2565" i="123"/>
  <c r="E2566" i="123"/>
  <c r="E2567" i="123"/>
  <c r="E2568" i="123"/>
  <c r="E2569" i="123"/>
  <c r="E2570" i="123"/>
  <c r="E2571" i="123"/>
  <c r="E2572" i="123"/>
  <c r="E2573" i="123"/>
  <c r="E2574" i="123"/>
  <c r="E2575" i="123"/>
  <c r="E2576" i="123"/>
  <c r="E2577" i="123"/>
  <c r="E2578" i="123"/>
  <c r="E2579" i="123"/>
  <c r="E2580" i="123"/>
  <c r="E2581" i="123"/>
  <c r="E2582" i="123"/>
  <c r="Q195" i="123" l="1"/>
  <c r="Q196" i="123"/>
  <c r="Q197" i="123"/>
  <c r="Q198" i="123"/>
  <c r="Q199" i="123"/>
  <c r="Q200" i="123"/>
  <c r="Q201" i="123"/>
  <c r="Q202" i="123"/>
  <c r="Q203" i="123"/>
  <c r="Q204" i="123"/>
  <c r="Q205" i="123"/>
  <c r="Q206" i="123"/>
  <c r="Q207" i="123"/>
  <c r="Q208" i="123"/>
  <c r="Q209" i="123"/>
  <c r="Q210" i="123"/>
  <c r="Q211" i="123"/>
  <c r="Q212" i="123"/>
  <c r="Q213" i="123"/>
  <c r="Q214" i="123"/>
  <c r="Q215" i="123"/>
  <c r="Q216" i="123"/>
  <c r="O13" i="123"/>
  <c r="O14" i="123"/>
  <c r="O15" i="123"/>
  <c r="O16" i="123"/>
  <c r="O17" i="123"/>
  <c r="O18" i="123"/>
  <c r="O19" i="123"/>
  <c r="O20" i="123"/>
  <c r="O21" i="123"/>
  <c r="O22" i="123"/>
  <c r="O23" i="123"/>
  <c r="Q181" i="123"/>
  <c r="Q182" i="123"/>
  <c r="Q183" i="123"/>
  <c r="Q184" i="123"/>
  <c r="Q185" i="123"/>
  <c r="Q186" i="123"/>
  <c r="Q187" i="123"/>
  <c r="Q188" i="123"/>
  <c r="Q189" i="123"/>
  <c r="Q190" i="123"/>
  <c r="Q191" i="123"/>
  <c r="Q192" i="123"/>
  <c r="Q193" i="123"/>
  <c r="Q194" i="123"/>
  <c r="O6" i="123"/>
  <c r="O7" i="123"/>
  <c r="O8" i="123"/>
  <c r="O9" i="123"/>
  <c r="O10" i="123"/>
  <c r="O11" i="123"/>
  <c r="O12" i="123"/>
  <c r="Q5" i="123" l="1"/>
  <c r="Q6" i="123"/>
  <c r="Q7" i="123"/>
  <c r="Q8" i="123"/>
  <c r="Q9" i="123"/>
  <c r="Q10" i="123"/>
  <c r="Q11" i="123"/>
  <c r="Q12" i="123"/>
  <c r="Q13" i="123"/>
  <c r="Q14" i="123"/>
  <c r="Q15" i="123"/>
  <c r="Q16" i="123"/>
  <c r="Q17" i="123"/>
  <c r="Q18" i="123"/>
  <c r="Q19" i="123"/>
  <c r="Q20" i="123"/>
  <c r="Q21" i="123"/>
  <c r="Q22" i="123"/>
  <c r="Q23" i="123"/>
  <c r="Q24" i="123"/>
  <c r="Q25" i="123"/>
  <c r="Q26" i="123"/>
  <c r="Q27" i="123"/>
  <c r="Q28" i="123"/>
  <c r="Q29" i="123"/>
  <c r="Q30" i="123"/>
  <c r="Q31" i="123"/>
  <c r="Q32" i="123"/>
  <c r="Q33" i="123"/>
  <c r="Q34" i="123"/>
  <c r="Q35" i="123"/>
  <c r="Q36" i="123"/>
  <c r="Q37" i="123"/>
  <c r="Q38" i="123"/>
  <c r="Q39" i="123"/>
  <c r="Q40" i="123"/>
  <c r="Q41" i="123"/>
  <c r="Q42" i="123"/>
  <c r="Q43" i="123"/>
  <c r="Q44" i="123"/>
  <c r="Q45" i="123"/>
  <c r="Q46" i="123"/>
  <c r="Q47" i="123"/>
  <c r="Q48" i="123"/>
  <c r="Q49" i="123"/>
  <c r="Q50" i="123"/>
  <c r="Q51" i="123"/>
  <c r="Q52" i="123"/>
  <c r="Q53" i="123"/>
  <c r="Q54" i="123"/>
  <c r="Q55" i="123"/>
  <c r="Q56" i="123"/>
  <c r="Q57" i="123"/>
  <c r="Q58" i="123"/>
  <c r="Q59" i="123"/>
  <c r="Q60" i="123"/>
  <c r="Q61" i="123"/>
  <c r="Q62" i="123"/>
  <c r="Q63" i="123"/>
  <c r="Q64" i="123"/>
  <c r="Q65" i="123"/>
  <c r="Q66" i="123"/>
  <c r="Q67" i="123"/>
  <c r="Q68" i="123"/>
  <c r="Q69" i="123"/>
  <c r="Q70" i="123"/>
  <c r="Q71" i="123"/>
  <c r="Q72" i="123"/>
  <c r="Q73" i="123"/>
  <c r="Q74" i="123"/>
  <c r="Q75" i="123"/>
  <c r="Q76" i="123"/>
  <c r="Q77" i="123"/>
  <c r="Q78" i="123"/>
  <c r="Q79" i="123"/>
  <c r="Q80" i="123"/>
  <c r="Q81" i="123"/>
  <c r="Q82" i="123"/>
  <c r="Q83" i="123"/>
  <c r="Q84" i="123"/>
  <c r="Q85" i="123"/>
  <c r="Q86" i="123"/>
  <c r="Q87" i="123"/>
  <c r="Q88" i="123"/>
  <c r="Q89" i="123"/>
  <c r="Q90" i="123"/>
  <c r="Q91" i="123"/>
  <c r="Q92" i="123"/>
  <c r="Q93" i="123"/>
  <c r="Q94" i="123"/>
  <c r="Q95" i="123"/>
  <c r="Q96" i="123"/>
  <c r="Q97" i="123"/>
  <c r="Q98" i="123"/>
  <c r="Q99" i="123"/>
  <c r="Q100" i="123"/>
  <c r="Q101" i="123"/>
  <c r="Q102" i="123"/>
  <c r="Q103" i="123"/>
  <c r="Q104" i="123"/>
  <c r="Q105" i="123"/>
  <c r="Q106" i="123"/>
  <c r="Q107" i="123"/>
  <c r="Q108" i="123"/>
  <c r="Q109" i="123"/>
  <c r="Q110" i="123"/>
  <c r="Q111" i="123"/>
  <c r="Q112" i="123"/>
  <c r="Q113" i="123"/>
  <c r="Q114" i="123"/>
  <c r="Q115" i="123"/>
  <c r="Q116" i="123"/>
  <c r="Q117" i="123"/>
  <c r="Q118" i="123"/>
  <c r="Q119" i="123"/>
  <c r="Q120" i="123"/>
  <c r="Q121" i="123"/>
  <c r="Q122" i="123"/>
  <c r="Q123" i="123"/>
  <c r="Q124" i="123"/>
  <c r="Q125" i="123"/>
  <c r="Q126" i="123"/>
  <c r="Q127" i="123"/>
  <c r="Q128" i="123"/>
  <c r="Q129" i="123"/>
  <c r="Q130" i="123"/>
  <c r="Q131" i="123"/>
  <c r="Q132" i="123"/>
  <c r="Q133" i="123"/>
  <c r="Q134" i="123"/>
  <c r="Q135" i="123"/>
  <c r="Q136" i="123"/>
  <c r="Q137" i="123"/>
  <c r="Q138" i="123"/>
  <c r="Q139" i="123"/>
  <c r="Q140" i="123"/>
  <c r="Q141" i="123"/>
  <c r="Q142" i="123"/>
  <c r="Q143" i="123"/>
  <c r="Q144" i="123"/>
  <c r="Q145" i="123"/>
  <c r="Q146" i="123"/>
  <c r="Q147" i="123"/>
  <c r="Q148" i="123"/>
  <c r="Q149" i="123"/>
  <c r="Q150" i="123"/>
  <c r="Q151" i="123"/>
  <c r="Q152" i="123"/>
  <c r="Q153" i="123"/>
  <c r="Q154" i="123"/>
  <c r="Q155" i="123"/>
  <c r="Q156" i="123"/>
  <c r="Q157" i="123"/>
  <c r="Q158" i="123"/>
  <c r="Q159" i="123"/>
  <c r="Q160" i="123"/>
  <c r="Q161" i="123"/>
  <c r="Q162" i="123"/>
  <c r="Q163" i="123"/>
  <c r="Q164" i="123"/>
  <c r="Q165" i="123"/>
  <c r="Q166" i="123"/>
  <c r="Q167" i="123"/>
  <c r="Q168" i="123"/>
  <c r="Q169" i="123"/>
  <c r="Q170" i="123"/>
  <c r="Q171" i="123"/>
  <c r="Q172" i="123"/>
  <c r="Q173" i="123"/>
  <c r="Q174" i="123"/>
  <c r="Q175" i="123"/>
  <c r="Q176" i="123"/>
  <c r="Q177" i="123"/>
  <c r="Q178" i="123"/>
  <c r="Q179" i="123"/>
  <c r="Q180" i="123"/>
  <c r="O5" i="123"/>
  <c r="M5" i="123"/>
  <c r="M6" i="123"/>
  <c r="M7" i="123"/>
  <c r="M8" i="123"/>
  <c r="M9" i="123"/>
  <c r="M10" i="123"/>
  <c r="M11" i="123"/>
  <c r="M12" i="123"/>
  <c r="M13" i="123"/>
  <c r="M14" i="123"/>
  <c r="M15" i="123"/>
  <c r="M16" i="123"/>
  <c r="M17" i="123"/>
  <c r="M18" i="123"/>
  <c r="M19" i="123"/>
  <c r="M20" i="123"/>
  <c r="M21" i="123"/>
  <c r="M22" i="123"/>
  <c r="M23" i="123"/>
  <c r="M24" i="123"/>
  <c r="M25" i="123"/>
  <c r="M26" i="123"/>
  <c r="M27" i="123"/>
  <c r="M28" i="123"/>
  <c r="M29" i="123"/>
  <c r="M30" i="123"/>
  <c r="M31" i="123"/>
  <c r="M32" i="123"/>
  <c r="M33" i="123"/>
  <c r="M34" i="123"/>
  <c r="M35" i="123"/>
  <c r="M36" i="123"/>
  <c r="M37" i="123"/>
  <c r="M38" i="123"/>
  <c r="M39" i="123"/>
  <c r="M40" i="123"/>
  <c r="M41" i="123"/>
  <c r="M42" i="123"/>
  <c r="M43" i="123"/>
  <c r="M44" i="123"/>
  <c r="M45" i="123"/>
  <c r="M46" i="123"/>
  <c r="M47" i="123"/>
  <c r="M48" i="123"/>
  <c r="M49" i="123"/>
  <c r="M50" i="123"/>
  <c r="M51" i="123"/>
  <c r="M52" i="123"/>
  <c r="M53" i="123"/>
  <c r="M54" i="123"/>
  <c r="M55" i="123"/>
  <c r="M56" i="123"/>
  <c r="M57" i="123"/>
  <c r="M58" i="123"/>
  <c r="M59" i="123"/>
  <c r="M60" i="123"/>
  <c r="M61" i="123"/>
  <c r="M62" i="123"/>
  <c r="M63" i="123"/>
  <c r="M64" i="123"/>
  <c r="M65" i="123"/>
  <c r="M66" i="123"/>
  <c r="M67" i="123"/>
  <c r="M68" i="123"/>
  <c r="M69" i="123"/>
  <c r="M70" i="123"/>
  <c r="M71" i="123"/>
  <c r="M72" i="123"/>
  <c r="M73" i="123"/>
  <c r="M74" i="123"/>
  <c r="M75" i="123"/>
  <c r="M76" i="123"/>
  <c r="M77" i="123"/>
  <c r="M78" i="123"/>
  <c r="M79" i="123"/>
  <c r="M80" i="123"/>
  <c r="M81" i="123"/>
  <c r="M82" i="123"/>
  <c r="M83" i="123"/>
  <c r="M84" i="123"/>
  <c r="M85" i="123"/>
  <c r="M86" i="123"/>
  <c r="M87" i="123"/>
  <c r="M88" i="123"/>
  <c r="M89" i="123"/>
  <c r="M90" i="123"/>
  <c r="M91" i="123"/>
  <c r="M92" i="123"/>
  <c r="M93" i="123"/>
  <c r="M94" i="123"/>
  <c r="M95" i="123"/>
  <c r="M96" i="123"/>
  <c r="M97" i="123"/>
  <c r="M98" i="123"/>
  <c r="M99" i="123"/>
  <c r="M100" i="123"/>
  <c r="M101" i="123"/>
  <c r="M102" i="123"/>
  <c r="M103" i="123"/>
  <c r="M104" i="123"/>
  <c r="M105" i="123"/>
  <c r="M106" i="123"/>
  <c r="M107" i="123"/>
  <c r="M108" i="123"/>
  <c r="M109" i="123"/>
  <c r="M110" i="123"/>
  <c r="M111" i="123"/>
  <c r="M112" i="123"/>
  <c r="M113" i="123"/>
  <c r="M114" i="123"/>
  <c r="M115" i="123"/>
  <c r="M116" i="123"/>
  <c r="M117" i="123"/>
  <c r="M118" i="123"/>
  <c r="M119" i="123"/>
  <c r="M120" i="123"/>
  <c r="M121" i="123"/>
  <c r="M122" i="123"/>
  <c r="M123" i="123"/>
  <c r="M124" i="123"/>
  <c r="M125" i="123"/>
  <c r="M126" i="123"/>
  <c r="M127" i="123"/>
  <c r="M128" i="123"/>
  <c r="M129" i="123"/>
  <c r="M130" i="123"/>
  <c r="M131" i="123"/>
  <c r="M132" i="123"/>
  <c r="M133" i="123"/>
  <c r="M134" i="123"/>
  <c r="M135" i="123"/>
  <c r="M136" i="123"/>
  <c r="M137" i="123"/>
  <c r="M138" i="123"/>
  <c r="M139" i="123"/>
  <c r="M140" i="123"/>
  <c r="M141" i="123"/>
  <c r="M142" i="123"/>
  <c r="M143" i="123"/>
  <c r="M144" i="123"/>
  <c r="M145" i="123"/>
  <c r="M146" i="123"/>
  <c r="M147" i="123"/>
  <c r="M148" i="123"/>
  <c r="M149" i="123"/>
  <c r="M150" i="123"/>
  <c r="M151" i="123"/>
  <c r="M152" i="123"/>
  <c r="M153" i="123"/>
  <c r="M154" i="123"/>
  <c r="M155" i="123"/>
  <c r="M156" i="123"/>
  <c r="M157" i="123"/>
  <c r="M158" i="123"/>
  <c r="M159" i="123"/>
  <c r="M160" i="123"/>
  <c r="M161" i="123"/>
  <c r="M162" i="123"/>
  <c r="M163" i="123"/>
  <c r="M164" i="123"/>
  <c r="M165" i="123"/>
  <c r="M166" i="123"/>
  <c r="M167" i="123"/>
  <c r="M168" i="123"/>
  <c r="M169" i="123"/>
  <c r="M170" i="123"/>
  <c r="M171" i="123"/>
  <c r="M172" i="123"/>
  <c r="M173" i="123"/>
  <c r="M174" i="123"/>
  <c r="M175" i="123"/>
  <c r="M176" i="123"/>
  <c r="M177" i="123"/>
  <c r="M178" i="123"/>
  <c r="E906" i="123" l="1"/>
  <c r="E905" i="123"/>
  <c r="E904" i="123"/>
  <c r="E903" i="123"/>
  <c r="E902" i="123"/>
  <c r="E901" i="123"/>
  <c r="E900" i="123"/>
  <c r="E899" i="123"/>
  <c r="E898" i="123"/>
  <c r="E897" i="123"/>
  <c r="E896" i="123"/>
  <c r="E895" i="123"/>
  <c r="E894" i="123"/>
  <c r="E893" i="123"/>
  <c r="E892" i="123"/>
  <c r="E891" i="123"/>
  <c r="E890" i="123"/>
  <c r="E889" i="123"/>
  <c r="E888" i="123"/>
  <c r="E887" i="123"/>
  <c r="E886" i="123"/>
  <c r="E885" i="123"/>
  <c r="E884" i="123"/>
  <c r="E883" i="123"/>
  <c r="E882" i="123"/>
  <c r="E881" i="123"/>
  <c r="E880" i="123"/>
  <c r="E879" i="123"/>
  <c r="E878" i="123"/>
  <c r="E877" i="123"/>
  <c r="E876" i="123"/>
  <c r="E875" i="123"/>
  <c r="E874" i="123"/>
  <c r="E873" i="123"/>
  <c r="E872" i="123"/>
  <c r="E871" i="123"/>
  <c r="E870" i="123"/>
  <c r="E869" i="123"/>
  <c r="E868" i="123"/>
  <c r="E867" i="123"/>
  <c r="E866" i="123"/>
  <c r="E865" i="123"/>
  <c r="E864" i="123"/>
  <c r="E863" i="123"/>
  <c r="E862" i="123"/>
  <c r="E861" i="123"/>
  <c r="E860" i="123"/>
  <c r="E859" i="123"/>
  <c r="E858" i="123"/>
  <c r="E857" i="123"/>
  <c r="E856" i="123"/>
  <c r="E855" i="123"/>
  <c r="E854" i="123"/>
  <c r="E853" i="123"/>
  <c r="E852" i="123"/>
  <c r="E851" i="123"/>
  <c r="E850" i="123"/>
  <c r="E849" i="123"/>
  <c r="E848" i="123"/>
  <c r="E847" i="123"/>
  <c r="E846" i="123"/>
  <c r="E845" i="123"/>
  <c r="E844" i="123"/>
  <c r="E843" i="123"/>
  <c r="E842" i="123"/>
  <c r="E841" i="123"/>
  <c r="E840" i="123"/>
  <c r="E839" i="123"/>
  <c r="E838" i="123"/>
  <c r="E837" i="123"/>
  <c r="E836" i="123"/>
  <c r="E835" i="123"/>
  <c r="E834" i="123"/>
  <c r="E833" i="123"/>
  <c r="E832" i="123"/>
  <c r="E831" i="123"/>
  <c r="E830" i="123"/>
  <c r="E829" i="123"/>
  <c r="E828" i="123"/>
  <c r="E827" i="123"/>
  <c r="E826" i="123"/>
  <c r="E825" i="123"/>
  <c r="E824" i="123"/>
  <c r="E823" i="123"/>
  <c r="E822" i="123"/>
  <c r="E821" i="123"/>
  <c r="E820" i="123"/>
  <c r="E819" i="123"/>
  <c r="E818" i="123"/>
  <c r="E817" i="123"/>
  <c r="E816" i="123"/>
  <c r="E815" i="123"/>
  <c r="E814" i="123"/>
  <c r="E813" i="123"/>
  <c r="E812" i="123"/>
  <c r="E811" i="123"/>
  <c r="E810" i="123"/>
  <c r="E809" i="123"/>
  <c r="E808" i="123"/>
  <c r="E807" i="123"/>
  <c r="E806" i="123"/>
  <c r="E805" i="123"/>
  <c r="E804" i="123"/>
  <c r="E803" i="123"/>
  <c r="E802" i="123"/>
  <c r="E801" i="123"/>
  <c r="E800" i="123"/>
  <c r="E799" i="123"/>
  <c r="E798" i="123"/>
  <c r="E797" i="123"/>
  <c r="E796" i="123"/>
  <c r="E795" i="123"/>
  <c r="E794" i="123"/>
  <c r="E793" i="123"/>
  <c r="E792" i="123"/>
  <c r="E791" i="123"/>
  <c r="E790" i="123"/>
  <c r="E789" i="123"/>
  <c r="E788" i="123"/>
  <c r="E787" i="123"/>
  <c r="E786" i="123"/>
  <c r="E785" i="123"/>
  <c r="E784" i="123"/>
  <c r="E783" i="123"/>
  <c r="E782" i="123"/>
  <c r="E781" i="123"/>
  <c r="E780" i="123"/>
  <c r="E779" i="123"/>
  <c r="E778" i="123"/>
  <c r="E777" i="123"/>
  <c r="E776" i="123"/>
  <c r="E775" i="123"/>
  <c r="E774" i="123"/>
  <c r="E773" i="123"/>
  <c r="E772" i="123"/>
  <c r="E771" i="123"/>
  <c r="E770" i="123"/>
  <c r="E769" i="123"/>
  <c r="E768" i="123"/>
  <c r="E767" i="123"/>
  <c r="E766" i="123"/>
  <c r="E765" i="123"/>
  <c r="E764" i="123"/>
  <c r="E763" i="123"/>
  <c r="E762" i="123"/>
  <c r="E761" i="123"/>
  <c r="E760" i="123"/>
  <c r="E759" i="123"/>
  <c r="E758" i="123"/>
  <c r="E757" i="123"/>
  <c r="E756" i="123"/>
  <c r="E755" i="123"/>
  <c r="E754" i="123"/>
  <c r="E753" i="123"/>
  <c r="E752" i="123"/>
  <c r="E751" i="123"/>
  <c r="E750" i="123"/>
  <c r="E749" i="123"/>
  <c r="E748" i="123"/>
  <c r="E747" i="123"/>
  <c r="E746" i="123"/>
  <c r="E745" i="123"/>
  <c r="E744" i="123"/>
  <c r="E743" i="123"/>
  <c r="E742" i="123"/>
  <c r="E741" i="123"/>
  <c r="E740" i="123"/>
  <c r="E739" i="123"/>
  <c r="E738" i="123"/>
  <c r="E737" i="123"/>
  <c r="E736" i="123"/>
  <c r="E735" i="123"/>
  <c r="E734" i="123"/>
  <c r="E733" i="123"/>
  <c r="E732" i="123"/>
  <c r="E731" i="123"/>
  <c r="E730" i="123"/>
  <c r="E729" i="123"/>
  <c r="E728" i="123"/>
  <c r="E727" i="123"/>
  <c r="E726" i="123"/>
  <c r="E725" i="123"/>
  <c r="E724" i="123"/>
  <c r="E723" i="123"/>
  <c r="E722" i="123"/>
  <c r="E721" i="123"/>
  <c r="E720" i="123"/>
  <c r="E719" i="123"/>
  <c r="E718" i="123"/>
  <c r="E717" i="123"/>
  <c r="E716" i="123"/>
  <c r="E715" i="123"/>
  <c r="E714" i="123"/>
  <c r="E713" i="123"/>
  <c r="E712" i="123"/>
  <c r="E711" i="123"/>
  <c r="E710" i="123"/>
  <c r="E709" i="123"/>
  <c r="E708" i="123"/>
  <c r="E707" i="123"/>
  <c r="E706" i="123"/>
  <c r="E705" i="123"/>
  <c r="E704" i="123"/>
  <c r="E703" i="123"/>
  <c r="E702" i="123"/>
  <c r="E701" i="123"/>
  <c r="E700" i="123"/>
  <c r="E699" i="123"/>
  <c r="E698" i="123"/>
  <c r="E697" i="123"/>
  <c r="E696" i="123"/>
  <c r="E695" i="123"/>
  <c r="E694" i="123"/>
  <c r="E693" i="123"/>
  <c r="E692" i="123"/>
  <c r="E691" i="123"/>
  <c r="E690" i="123"/>
  <c r="E689" i="123"/>
  <c r="E688" i="123"/>
  <c r="E687" i="123"/>
  <c r="E686" i="123"/>
  <c r="E685" i="123"/>
  <c r="E684" i="123"/>
  <c r="E683" i="123"/>
  <c r="E682" i="123"/>
  <c r="E681" i="123"/>
  <c r="E680" i="123"/>
  <c r="E679" i="123"/>
  <c r="E678" i="123"/>
  <c r="E677" i="123"/>
  <c r="E676" i="123"/>
  <c r="E675" i="123"/>
  <c r="E674" i="123"/>
  <c r="E673" i="123"/>
  <c r="E672" i="123"/>
  <c r="E671" i="123"/>
  <c r="E670" i="123"/>
  <c r="E669" i="123"/>
  <c r="E668" i="123"/>
  <c r="E667" i="123"/>
  <c r="E666" i="123"/>
  <c r="E665" i="123"/>
  <c r="E664" i="123"/>
  <c r="E663" i="123"/>
  <c r="E662" i="123"/>
  <c r="E661" i="123"/>
  <c r="E660" i="123"/>
  <c r="E659" i="123"/>
  <c r="E658" i="123"/>
  <c r="E657" i="123"/>
  <c r="E656" i="123"/>
  <c r="E655" i="123"/>
  <c r="E654" i="123"/>
  <c r="E653" i="123"/>
  <c r="E652" i="123"/>
  <c r="E651" i="123"/>
  <c r="E650" i="123"/>
  <c r="E649" i="123"/>
  <c r="E648" i="123"/>
  <c r="E647" i="123"/>
  <c r="E646" i="123"/>
  <c r="E645" i="123"/>
  <c r="E644" i="123"/>
  <c r="E643" i="123"/>
  <c r="E642" i="123"/>
  <c r="E641" i="123"/>
  <c r="E640" i="123"/>
  <c r="E639" i="123"/>
  <c r="E638" i="123"/>
  <c r="E637" i="123"/>
  <c r="E636" i="123"/>
  <c r="E635" i="123"/>
  <c r="E634" i="123"/>
  <c r="E633" i="123"/>
  <c r="E632" i="123"/>
  <c r="E631" i="123"/>
  <c r="E630" i="123"/>
  <c r="E629" i="123"/>
  <c r="E628" i="123"/>
  <c r="E627" i="123"/>
  <c r="E626" i="123"/>
  <c r="E625" i="123"/>
  <c r="E624" i="123"/>
  <c r="E623" i="123"/>
  <c r="E622" i="123"/>
  <c r="E621" i="123"/>
  <c r="E620" i="123"/>
  <c r="E619" i="123"/>
  <c r="E618" i="123"/>
  <c r="E617" i="123"/>
  <c r="E616" i="123"/>
  <c r="E615" i="123"/>
  <c r="E614" i="123"/>
  <c r="E613" i="123"/>
  <c r="E612" i="123"/>
  <c r="E611" i="123"/>
  <c r="E610" i="123"/>
  <c r="E609" i="123"/>
  <c r="E608" i="123"/>
  <c r="E607" i="123"/>
  <c r="E606" i="123"/>
  <c r="E605" i="123"/>
  <c r="E604" i="123"/>
  <c r="E603" i="123"/>
  <c r="E602" i="123"/>
  <c r="E601" i="123"/>
  <c r="E600" i="123"/>
  <c r="E599" i="123"/>
  <c r="E598" i="123"/>
  <c r="E597" i="123"/>
  <c r="E596" i="123"/>
  <c r="E595" i="123"/>
  <c r="E594" i="123"/>
  <c r="E593" i="123"/>
  <c r="E592" i="123"/>
  <c r="E591" i="123"/>
  <c r="E590" i="123"/>
  <c r="E589" i="123"/>
  <c r="E588" i="123"/>
  <c r="E587" i="123"/>
  <c r="E586" i="123"/>
  <c r="E585" i="123"/>
  <c r="E584" i="123"/>
  <c r="E583" i="123"/>
  <c r="E582" i="123"/>
  <c r="E581" i="123"/>
  <c r="E580" i="123"/>
  <c r="E579" i="123"/>
  <c r="E578" i="123"/>
  <c r="E577" i="123"/>
  <c r="E576" i="123"/>
  <c r="E575" i="123"/>
  <c r="E574" i="123"/>
  <c r="E573" i="123"/>
  <c r="E572" i="123"/>
  <c r="E571" i="123"/>
  <c r="E570" i="123"/>
  <c r="E569" i="123"/>
  <c r="E568" i="123"/>
  <c r="E567" i="123"/>
  <c r="E566" i="123"/>
  <c r="E565" i="123"/>
  <c r="E564" i="123"/>
  <c r="E563" i="123"/>
  <c r="E562" i="123"/>
  <c r="E561" i="123"/>
  <c r="E560" i="123"/>
  <c r="E559" i="123"/>
  <c r="E558" i="123"/>
  <c r="E557" i="123"/>
  <c r="E556" i="123"/>
  <c r="E555" i="123"/>
  <c r="E554" i="123"/>
  <c r="E553" i="123"/>
  <c r="E552" i="123"/>
  <c r="E551" i="123"/>
  <c r="E550" i="123"/>
  <c r="E549" i="123"/>
  <c r="E548" i="123"/>
  <c r="E547" i="123"/>
  <c r="E546" i="123"/>
  <c r="E545" i="123"/>
  <c r="E544" i="123"/>
  <c r="E543" i="123"/>
  <c r="E542" i="123"/>
  <c r="E541" i="123"/>
  <c r="E540" i="123"/>
  <c r="E539" i="123"/>
  <c r="E538" i="123"/>
  <c r="E537" i="123"/>
  <c r="E536" i="123"/>
  <c r="E535" i="123"/>
  <c r="E534" i="123"/>
  <c r="E533" i="123"/>
  <c r="E532" i="123"/>
  <c r="E531" i="123"/>
  <c r="E530" i="123"/>
  <c r="E529" i="123"/>
  <c r="E528" i="123"/>
  <c r="E527" i="123"/>
  <c r="E526" i="123"/>
  <c r="E525" i="123"/>
  <c r="E524" i="123"/>
  <c r="E523" i="123"/>
  <c r="E522" i="123"/>
  <c r="E521" i="123"/>
  <c r="E520" i="123"/>
  <c r="E519" i="123"/>
  <c r="E518" i="123"/>
  <c r="E517" i="123"/>
  <c r="E516" i="123"/>
  <c r="E515" i="123"/>
  <c r="E514" i="123"/>
  <c r="E513" i="123"/>
  <c r="E512" i="123"/>
  <c r="E511" i="123"/>
  <c r="E510" i="123"/>
  <c r="E509" i="123"/>
  <c r="E508" i="123"/>
  <c r="E507" i="123"/>
  <c r="E506" i="123"/>
  <c r="E505" i="123"/>
  <c r="E504" i="123"/>
  <c r="E503" i="123"/>
  <c r="E502" i="123"/>
  <c r="E501" i="123"/>
  <c r="E500" i="123"/>
  <c r="E499" i="123"/>
  <c r="E498" i="123"/>
  <c r="E497" i="123"/>
  <c r="E496" i="123"/>
  <c r="E495" i="123"/>
  <c r="E494" i="123"/>
  <c r="E493" i="123"/>
  <c r="E492" i="123"/>
  <c r="E491" i="123"/>
  <c r="E490" i="123"/>
  <c r="E489" i="123"/>
  <c r="E488" i="123"/>
  <c r="E487" i="123"/>
  <c r="E486" i="123"/>
  <c r="E485" i="123"/>
  <c r="E484" i="123"/>
  <c r="E483" i="123"/>
  <c r="E482" i="123"/>
  <c r="E481" i="123"/>
  <c r="E480" i="123"/>
  <c r="E479" i="123"/>
  <c r="E478" i="123"/>
  <c r="E477" i="123"/>
  <c r="E476" i="123"/>
  <c r="E475" i="123"/>
  <c r="E474" i="123"/>
  <c r="E473" i="123"/>
  <c r="E472" i="123"/>
  <c r="E471" i="123"/>
  <c r="E470" i="123"/>
  <c r="E469" i="123"/>
  <c r="E468" i="123"/>
  <c r="E467" i="123"/>
  <c r="E466" i="123"/>
  <c r="E465" i="123"/>
  <c r="E464" i="123"/>
  <c r="E463" i="123"/>
  <c r="E462" i="123"/>
  <c r="E461" i="123"/>
  <c r="E5" i="123"/>
  <c r="E6" i="123"/>
  <c r="E7" i="123"/>
  <c r="E8" i="123"/>
  <c r="E9" i="123"/>
  <c r="E10" i="123"/>
  <c r="E11" i="123"/>
  <c r="E12" i="123"/>
  <c r="E13" i="123"/>
  <c r="E14" i="123"/>
  <c r="E15" i="123"/>
  <c r="E16" i="123"/>
  <c r="E17" i="123"/>
  <c r="E18" i="123"/>
  <c r="E19" i="123"/>
  <c r="E20" i="123"/>
  <c r="E21" i="123"/>
  <c r="E22" i="123"/>
  <c r="E23" i="123"/>
  <c r="E24" i="123"/>
  <c r="E25" i="123"/>
  <c r="E26" i="123"/>
  <c r="E27" i="123"/>
  <c r="E28" i="123"/>
  <c r="E29" i="123"/>
  <c r="E30" i="123"/>
  <c r="E31" i="123"/>
  <c r="E32" i="123"/>
  <c r="E33" i="123"/>
  <c r="E34" i="123"/>
  <c r="E35" i="123"/>
  <c r="E36" i="123"/>
  <c r="E37" i="123"/>
  <c r="E38" i="123"/>
  <c r="E39" i="123"/>
  <c r="E40" i="123"/>
  <c r="E41" i="123"/>
  <c r="E42" i="123"/>
  <c r="E43" i="123"/>
  <c r="E44" i="123"/>
  <c r="E45" i="123"/>
  <c r="E46" i="123"/>
  <c r="E47" i="123"/>
  <c r="E48" i="123"/>
  <c r="E49" i="123"/>
  <c r="E50" i="123"/>
  <c r="E51" i="123"/>
  <c r="E52" i="123"/>
  <c r="E53" i="123"/>
  <c r="E54" i="123"/>
  <c r="E55" i="123"/>
  <c r="E56" i="123"/>
  <c r="E57" i="123"/>
  <c r="E58" i="123"/>
  <c r="E59" i="123"/>
  <c r="E60" i="123"/>
  <c r="E61" i="123"/>
  <c r="E62" i="123"/>
  <c r="E63" i="123"/>
  <c r="E64" i="123"/>
  <c r="E65" i="123"/>
  <c r="E66" i="123"/>
  <c r="E67" i="123"/>
  <c r="E68" i="123"/>
  <c r="E69" i="123"/>
  <c r="E70" i="123"/>
  <c r="E71" i="123"/>
  <c r="E72" i="123"/>
  <c r="E73" i="123"/>
  <c r="E74" i="123"/>
  <c r="E75" i="123"/>
  <c r="E76" i="123"/>
  <c r="E77" i="123"/>
  <c r="E78" i="123"/>
  <c r="E79" i="123"/>
  <c r="E80" i="123"/>
  <c r="E81" i="123"/>
  <c r="E82" i="123"/>
  <c r="E83" i="123"/>
  <c r="E84" i="123"/>
  <c r="E85" i="123"/>
  <c r="E86" i="123"/>
  <c r="E87" i="123"/>
  <c r="E88" i="123"/>
  <c r="E89" i="123"/>
  <c r="E90" i="123"/>
  <c r="E91" i="123"/>
  <c r="E92" i="123"/>
  <c r="E93" i="123"/>
  <c r="E94" i="123"/>
  <c r="E95" i="123"/>
  <c r="E96" i="123"/>
  <c r="E97" i="123"/>
  <c r="E98" i="123"/>
  <c r="E99" i="123"/>
  <c r="E100" i="123"/>
  <c r="E101" i="123"/>
  <c r="E102" i="123"/>
  <c r="E103" i="123"/>
  <c r="E104" i="123"/>
  <c r="E105" i="123"/>
  <c r="E106" i="123"/>
  <c r="E107" i="123"/>
  <c r="E108" i="123"/>
  <c r="E109" i="123"/>
  <c r="E110" i="123"/>
  <c r="E111" i="123"/>
  <c r="E112" i="123"/>
  <c r="E113" i="123"/>
  <c r="E114" i="123"/>
  <c r="E115" i="123"/>
  <c r="E116" i="123"/>
  <c r="E117" i="123"/>
  <c r="E118" i="123"/>
  <c r="E119" i="123"/>
  <c r="E120" i="123"/>
  <c r="E121" i="123"/>
  <c r="E122" i="123"/>
  <c r="E123" i="123"/>
  <c r="E124" i="123"/>
  <c r="E125" i="123"/>
  <c r="E126" i="123"/>
  <c r="E127" i="123"/>
  <c r="E128" i="123"/>
  <c r="E129" i="123"/>
  <c r="E130" i="123"/>
  <c r="E131" i="123"/>
  <c r="E132" i="123"/>
  <c r="E133" i="123"/>
  <c r="E134" i="123"/>
  <c r="E135" i="123"/>
  <c r="E136" i="123"/>
  <c r="E137" i="123"/>
  <c r="E138" i="123"/>
  <c r="E139" i="123"/>
  <c r="E140" i="123"/>
  <c r="E141" i="123"/>
  <c r="E142" i="123"/>
  <c r="E143" i="123"/>
  <c r="E144" i="123"/>
  <c r="E145" i="123"/>
  <c r="E146" i="123"/>
  <c r="E147" i="123"/>
  <c r="E148" i="123"/>
  <c r="E149" i="123"/>
  <c r="E150" i="123"/>
  <c r="E151" i="123"/>
  <c r="E152" i="123"/>
  <c r="E153" i="123"/>
  <c r="E154" i="123"/>
  <c r="E155" i="123"/>
  <c r="E156" i="123"/>
  <c r="E157" i="123"/>
  <c r="E158" i="123"/>
  <c r="E159" i="123"/>
  <c r="E160" i="123"/>
  <c r="E161" i="123"/>
  <c r="E162" i="123"/>
  <c r="E163" i="123"/>
  <c r="E164" i="123"/>
  <c r="E165" i="123"/>
  <c r="E166" i="123"/>
  <c r="E167" i="123"/>
  <c r="E168" i="123"/>
  <c r="E169" i="123"/>
  <c r="E170" i="123"/>
  <c r="E171" i="123"/>
  <c r="E172" i="123"/>
  <c r="E173" i="123"/>
  <c r="E174" i="123"/>
  <c r="E175" i="123"/>
  <c r="E176" i="123"/>
  <c r="E177" i="123"/>
  <c r="E178" i="123"/>
  <c r="E179" i="123"/>
  <c r="E180" i="123"/>
  <c r="E181" i="123"/>
  <c r="E182" i="123"/>
  <c r="E183" i="123"/>
  <c r="E184" i="123"/>
  <c r="E185" i="123"/>
  <c r="E186" i="123"/>
  <c r="E187" i="123"/>
  <c r="E188" i="123"/>
  <c r="E189" i="123"/>
  <c r="E190" i="123"/>
  <c r="E191" i="123"/>
  <c r="E192" i="123"/>
  <c r="E193" i="123"/>
  <c r="E194" i="123"/>
  <c r="E195" i="123"/>
  <c r="E196" i="123"/>
  <c r="E197" i="123"/>
  <c r="E198" i="123"/>
  <c r="E199" i="123"/>
  <c r="E200" i="123"/>
  <c r="E201" i="123"/>
  <c r="E202" i="123"/>
  <c r="E203" i="123"/>
  <c r="E204" i="123"/>
  <c r="E205" i="123"/>
  <c r="E206" i="123"/>
  <c r="E207" i="123"/>
  <c r="E208" i="123"/>
  <c r="E209" i="123"/>
  <c r="E210" i="123"/>
  <c r="E211" i="123"/>
  <c r="E212" i="123"/>
  <c r="E213" i="123"/>
  <c r="E214" i="123"/>
  <c r="E215" i="123"/>
  <c r="E216" i="123"/>
  <c r="E217" i="123"/>
  <c r="E218" i="123"/>
  <c r="E219" i="123"/>
  <c r="E220" i="123"/>
  <c r="E221" i="123"/>
  <c r="E222" i="123"/>
  <c r="E223" i="123"/>
  <c r="E224" i="123"/>
  <c r="E225" i="123"/>
  <c r="E226" i="123"/>
  <c r="E227" i="123"/>
  <c r="E228" i="123"/>
  <c r="E229" i="123"/>
  <c r="E230" i="123"/>
  <c r="E231" i="123"/>
  <c r="E232" i="123"/>
  <c r="E233" i="123"/>
  <c r="E234" i="123"/>
  <c r="E235" i="123"/>
  <c r="E236" i="123"/>
  <c r="E237" i="123"/>
  <c r="E238" i="123"/>
  <c r="E239" i="123"/>
  <c r="E240" i="123"/>
  <c r="E241" i="123"/>
  <c r="E242" i="123"/>
  <c r="E243" i="123"/>
  <c r="E244" i="123"/>
  <c r="E245" i="123"/>
  <c r="E246" i="123"/>
  <c r="E247" i="123"/>
  <c r="E248" i="123"/>
  <c r="E249" i="123"/>
  <c r="E250" i="123"/>
  <c r="E251" i="123"/>
  <c r="E252" i="123"/>
  <c r="E253" i="123"/>
  <c r="E254" i="123"/>
  <c r="E255" i="123"/>
  <c r="E256" i="123"/>
  <c r="E257" i="123"/>
  <c r="E258" i="123"/>
  <c r="E259" i="123"/>
  <c r="E260" i="123"/>
  <c r="E261" i="123"/>
  <c r="E262" i="123"/>
  <c r="E263" i="123"/>
  <c r="E264" i="123"/>
  <c r="E265" i="123"/>
  <c r="E266" i="123"/>
  <c r="E267" i="123"/>
  <c r="E268" i="123"/>
  <c r="E269" i="123"/>
  <c r="E270" i="123"/>
  <c r="E271" i="123"/>
  <c r="E272" i="123"/>
  <c r="E273" i="123"/>
  <c r="E274" i="123"/>
  <c r="E275" i="123"/>
  <c r="E276" i="123"/>
  <c r="E277" i="123"/>
  <c r="E278" i="123"/>
  <c r="E279" i="123"/>
  <c r="E280" i="123"/>
  <c r="E281" i="123"/>
  <c r="E282" i="123"/>
  <c r="E283" i="123"/>
  <c r="E284" i="123"/>
  <c r="E285" i="123"/>
  <c r="E286" i="123"/>
  <c r="E287" i="123"/>
  <c r="E288" i="123"/>
  <c r="E289" i="123"/>
  <c r="E290" i="123"/>
  <c r="E291" i="123"/>
  <c r="E292" i="123"/>
  <c r="E293" i="123"/>
  <c r="E294" i="123"/>
  <c r="E295" i="123"/>
  <c r="E296" i="123"/>
  <c r="E297" i="123"/>
  <c r="E298" i="123"/>
  <c r="E299" i="123"/>
  <c r="E300" i="123"/>
  <c r="E301" i="123"/>
  <c r="E302" i="123"/>
  <c r="E303" i="123"/>
  <c r="E304" i="123"/>
  <c r="E305" i="123"/>
  <c r="E306" i="123"/>
  <c r="E307" i="123"/>
  <c r="E308" i="123"/>
  <c r="E309" i="123"/>
  <c r="E310" i="123"/>
  <c r="E311" i="123"/>
  <c r="E312" i="123"/>
  <c r="E313" i="123"/>
  <c r="E314" i="123"/>
  <c r="E315" i="123"/>
  <c r="E316" i="123"/>
  <c r="E317" i="123"/>
  <c r="E318" i="123"/>
  <c r="E319" i="123"/>
  <c r="E320" i="123"/>
  <c r="E321" i="123"/>
  <c r="E322" i="123"/>
  <c r="E323" i="123"/>
  <c r="E324" i="123"/>
  <c r="E325" i="123"/>
  <c r="E326" i="123"/>
  <c r="E327" i="123"/>
  <c r="E328" i="123"/>
  <c r="E329" i="123"/>
  <c r="E330" i="123"/>
  <c r="E331" i="123"/>
  <c r="E332" i="123"/>
  <c r="E333" i="123"/>
  <c r="E334" i="123"/>
  <c r="E335" i="123"/>
  <c r="E336" i="123"/>
  <c r="E337" i="123"/>
  <c r="E338" i="123"/>
  <c r="E339" i="123"/>
  <c r="E340" i="123"/>
  <c r="E341" i="123"/>
  <c r="E342" i="123"/>
  <c r="E343" i="123"/>
  <c r="E344" i="123"/>
  <c r="E345" i="123"/>
  <c r="E346" i="123"/>
  <c r="E347" i="123"/>
  <c r="E348" i="123"/>
  <c r="E349" i="123"/>
  <c r="E350" i="123"/>
  <c r="E351" i="123"/>
  <c r="E352" i="123"/>
  <c r="E353" i="123"/>
  <c r="E354" i="123"/>
  <c r="E355" i="123"/>
  <c r="E356" i="123"/>
  <c r="E357" i="123"/>
  <c r="E358" i="123"/>
  <c r="E359" i="123"/>
  <c r="E360" i="123"/>
  <c r="E361" i="123"/>
  <c r="E362" i="123"/>
  <c r="E363" i="123"/>
  <c r="E364" i="123"/>
  <c r="E365" i="123"/>
  <c r="E366" i="123"/>
  <c r="E367" i="123"/>
  <c r="E368" i="123"/>
  <c r="E369" i="123"/>
  <c r="E370" i="123"/>
  <c r="E371" i="123"/>
  <c r="E372" i="123"/>
  <c r="E373" i="123"/>
  <c r="E374" i="123"/>
  <c r="E375" i="123"/>
  <c r="E376" i="123"/>
  <c r="E377" i="123"/>
  <c r="E378" i="123"/>
  <c r="E379" i="123"/>
  <c r="E380" i="123"/>
  <c r="E381" i="123"/>
  <c r="E382" i="123"/>
  <c r="E383" i="123"/>
  <c r="E384" i="123"/>
  <c r="E385" i="123"/>
  <c r="E386" i="123"/>
  <c r="E387" i="123"/>
  <c r="E388" i="123"/>
  <c r="E389" i="123"/>
  <c r="E390" i="123"/>
  <c r="E391" i="123"/>
  <c r="E392" i="123"/>
  <c r="E393" i="123"/>
  <c r="E394" i="123"/>
  <c r="E395" i="123"/>
  <c r="E396" i="123"/>
  <c r="E397" i="123"/>
  <c r="E398" i="123"/>
  <c r="E399" i="123"/>
  <c r="E400" i="123"/>
  <c r="E401" i="123"/>
  <c r="E402" i="123"/>
  <c r="E403" i="123"/>
  <c r="E404" i="123"/>
  <c r="E405" i="123"/>
  <c r="E406" i="123"/>
  <c r="E407" i="123"/>
  <c r="E408" i="123"/>
  <c r="E409" i="123"/>
  <c r="E410" i="123"/>
  <c r="E411" i="123"/>
  <c r="E412" i="123"/>
  <c r="E413" i="123"/>
  <c r="E414" i="123"/>
  <c r="E415" i="123"/>
  <c r="E416" i="123"/>
  <c r="E417" i="123"/>
  <c r="E418" i="123"/>
  <c r="E419" i="123"/>
  <c r="E420" i="123"/>
  <c r="E421" i="123"/>
  <c r="E422" i="123"/>
  <c r="E423" i="123"/>
  <c r="E424" i="123"/>
  <c r="E425" i="123"/>
  <c r="E426" i="123"/>
  <c r="E427" i="123"/>
  <c r="E428" i="123"/>
  <c r="E429" i="123"/>
  <c r="E430" i="123"/>
  <c r="E431" i="123"/>
  <c r="E432" i="123"/>
  <c r="E433" i="123"/>
  <c r="E434" i="123"/>
  <c r="E435" i="123"/>
  <c r="E436" i="123"/>
  <c r="E437" i="123"/>
  <c r="E438" i="123"/>
  <c r="E439" i="123"/>
  <c r="E440" i="123"/>
  <c r="E441" i="123"/>
  <c r="E442" i="123"/>
  <c r="E443" i="123"/>
  <c r="E444" i="123"/>
  <c r="E445" i="123"/>
  <c r="E446" i="123"/>
  <c r="E447" i="123"/>
  <c r="E448" i="123"/>
  <c r="E449" i="123"/>
  <c r="E450" i="123"/>
  <c r="E451" i="123"/>
  <c r="E452" i="123"/>
  <c r="E453" i="123"/>
  <c r="E454" i="123"/>
  <c r="E455" i="123"/>
  <c r="E456" i="123"/>
  <c r="E457" i="123"/>
  <c r="E458" i="123"/>
  <c r="E459" i="123"/>
  <c r="E460" i="123"/>
  <c r="C5" i="123"/>
  <c r="C6" i="123"/>
  <c r="C7" i="123"/>
  <c r="C8" i="123"/>
  <c r="C9" i="123"/>
  <c r="A5" i="123"/>
  <c r="A6" i="123"/>
  <c r="A7" i="123"/>
  <c r="A8" i="123"/>
  <c r="A9" i="123"/>
  <c r="A10" i="123"/>
  <c r="A11" i="123"/>
  <c r="A12" i="123"/>
  <c r="A13" i="123"/>
  <c r="A14" i="123"/>
  <c r="A15" i="123"/>
  <c r="A16" i="123"/>
  <c r="A17" i="123"/>
  <c r="A18" i="123"/>
  <c r="A19" i="123"/>
  <c r="A20" i="123"/>
  <c r="A21" i="123"/>
  <c r="A22" i="123"/>
  <c r="A23" i="123"/>
  <c r="A24" i="123"/>
  <c r="A25" i="123"/>
  <c r="A26" i="123"/>
  <c r="A27" i="123"/>
  <c r="A28" i="123"/>
  <c r="A29" i="123"/>
  <c r="A30" i="123"/>
  <c r="A31" i="123"/>
  <c r="A32" i="123"/>
  <c r="A33" i="123"/>
  <c r="A34" i="123"/>
  <c r="A35" i="123"/>
  <c r="A36" i="123"/>
  <c r="A37" i="123"/>
  <c r="A38" i="123"/>
  <c r="A39" i="123"/>
  <c r="A40" i="123"/>
  <c r="A41" i="123"/>
  <c r="A42" i="123"/>
  <c r="A43" i="123"/>
  <c r="A44" i="123"/>
  <c r="A45" i="123"/>
  <c r="A46" i="123"/>
  <c r="A47" i="123"/>
  <c r="A48" i="123"/>
  <c r="A49" i="123"/>
  <c r="A50" i="123"/>
  <c r="A51" i="123"/>
  <c r="A52" i="123"/>
  <c r="A53" i="123"/>
  <c r="A54" i="123"/>
  <c r="A55" i="123"/>
  <c r="A56" i="123"/>
  <c r="A57" i="123"/>
  <c r="A58" i="123"/>
  <c r="A59" i="123"/>
  <c r="A60" i="123"/>
  <c r="A61" i="123"/>
  <c r="A62" i="123"/>
  <c r="A63" i="123"/>
  <c r="A64" i="123"/>
  <c r="A65" i="123"/>
  <c r="A66" i="123"/>
  <c r="A67" i="123"/>
  <c r="A68" i="123"/>
  <c r="A69" i="123"/>
  <c r="A70" i="123"/>
  <c r="A71" i="123"/>
  <c r="A72" i="123"/>
  <c r="A73" i="123"/>
  <c r="A74" i="123"/>
  <c r="A75" i="123"/>
  <c r="A76" i="123"/>
  <c r="A77" i="123"/>
  <c r="A78" i="123"/>
  <c r="A79" i="123"/>
  <c r="A80" i="123"/>
  <c r="A81" i="123"/>
  <c r="A82" i="123"/>
  <c r="A83" i="123"/>
  <c r="A84" i="123"/>
  <c r="A85" i="123"/>
  <c r="A86" i="123"/>
  <c r="A87" i="123"/>
  <c r="A88" i="123"/>
  <c r="A89" i="123"/>
  <c r="A90" i="123"/>
  <c r="A91" i="123"/>
  <c r="A92" i="123"/>
  <c r="A93" i="123"/>
  <c r="A94" i="123"/>
  <c r="A95" i="123"/>
  <c r="A96" i="123"/>
  <c r="A97" i="123"/>
  <c r="A98" i="123"/>
  <c r="A99" i="123"/>
  <c r="A100" i="123"/>
  <c r="A101" i="123"/>
  <c r="A102" i="123"/>
  <c r="A103" i="123"/>
  <c r="A104" i="123"/>
  <c r="A105" i="123"/>
  <c r="A106" i="123"/>
  <c r="A107" i="123"/>
  <c r="A108" i="123"/>
  <c r="A109" i="123"/>
  <c r="A110" i="123"/>
  <c r="A111" i="123"/>
  <c r="A112" i="123"/>
  <c r="A113" i="123"/>
  <c r="A114" i="123"/>
  <c r="A115" i="123"/>
  <c r="A116" i="123"/>
  <c r="A117" i="123"/>
  <c r="A118" i="123"/>
  <c r="A119" i="123"/>
  <c r="A120" i="123"/>
  <c r="A121" i="123"/>
  <c r="A122" i="123"/>
  <c r="A123" i="123"/>
  <c r="A124" i="123"/>
  <c r="A125" i="123"/>
  <c r="A126" i="123"/>
  <c r="A127" i="123"/>
  <c r="A128" i="123"/>
  <c r="A129" i="123"/>
  <c r="A130" i="123"/>
  <c r="A131" i="123"/>
  <c r="A132" i="123"/>
  <c r="A133" i="123"/>
  <c r="A134" i="123"/>
  <c r="A135" i="123"/>
  <c r="A136" i="123"/>
  <c r="A137" i="123"/>
  <c r="A138" i="123"/>
  <c r="A139" i="123"/>
  <c r="A140" i="123"/>
  <c r="A141" i="123"/>
  <c r="A142" i="123"/>
  <c r="A143" i="123"/>
  <c r="A144" i="123"/>
  <c r="A145" i="123"/>
  <c r="A146" i="123"/>
  <c r="A147" i="123"/>
  <c r="A148" i="123"/>
  <c r="A149" i="123"/>
  <c r="A150" i="123"/>
  <c r="A151" i="123"/>
  <c r="A152" i="123"/>
  <c r="A153" i="123"/>
  <c r="A154" i="123"/>
  <c r="A155" i="123"/>
  <c r="A156" i="123"/>
  <c r="A157" i="123"/>
  <c r="A158" i="123"/>
  <c r="A159" i="123"/>
  <c r="A160" i="123"/>
  <c r="A161" i="123"/>
  <c r="A162" i="123"/>
  <c r="A163" i="123"/>
  <c r="A164" i="123"/>
  <c r="A165" i="123"/>
  <c r="A166" i="123"/>
  <c r="A167" i="123"/>
  <c r="A168" i="123"/>
  <c r="A169" i="123"/>
  <c r="A170" i="123"/>
  <c r="A171" i="123"/>
  <c r="A172" i="123"/>
  <c r="A173" i="123"/>
  <c r="A174" i="123"/>
  <c r="A175" i="123"/>
  <c r="A176" i="123"/>
  <c r="A177" i="123"/>
  <c r="A178" i="123"/>
  <c r="A179" i="123"/>
  <c r="A180" i="123"/>
  <c r="A181" i="123"/>
  <c r="A182" i="123"/>
  <c r="A183" i="123"/>
  <c r="A184" i="123"/>
  <c r="A185" i="123"/>
  <c r="A186" i="123"/>
  <c r="A187" i="123"/>
  <c r="A188" i="123"/>
  <c r="A189" i="123"/>
  <c r="A190" i="123"/>
  <c r="A191" i="123"/>
  <c r="A192" i="123"/>
  <c r="A193" i="123"/>
  <c r="A194" i="123"/>
  <c r="A195" i="123"/>
  <c r="A196" i="123"/>
  <c r="A197" i="123"/>
  <c r="A198" i="123"/>
  <c r="A199" i="123"/>
  <c r="A200" i="123"/>
  <c r="A201" i="123"/>
  <c r="A202" i="123"/>
  <c r="A203" i="123"/>
  <c r="A204" i="123"/>
  <c r="A205" i="123"/>
  <c r="A206" i="123"/>
  <c r="A207" i="123"/>
  <c r="A208" i="123"/>
  <c r="A209" i="123"/>
  <c r="A210" i="123"/>
  <c r="A211" i="123"/>
  <c r="A212" i="123"/>
  <c r="A213" i="123"/>
  <c r="A214" i="123"/>
  <c r="A215" i="123"/>
  <c r="A216" i="123"/>
  <c r="A217" i="123"/>
  <c r="A218" i="123"/>
  <c r="A219" i="123"/>
  <c r="A220" i="123"/>
  <c r="A221" i="123"/>
  <c r="A222" i="123"/>
  <c r="A223" i="123"/>
  <c r="A224" i="123"/>
  <c r="A225" i="123"/>
  <c r="A226" i="123"/>
  <c r="A227" i="123"/>
  <c r="A228" i="123"/>
  <c r="A229" i="123"/>
  <c r="A230" i="123"/>
  <c r="A231" i="123"/>
  <c r="A232" i="123"/>
  <c r="A233" i="123"/>
  <c r="A234" i="123"/>
  <c r="A235" i="123"/>
  <c r="A236" i="123"/>
  <c r="A237" i="123"/>
  <c r="A238" i="123"/>
  <c r="A239" i="123"/>
  <c r="A240" i="123"/>
  <c r="A241" i="123"/>
  <c r="A242" i="123"/>
  <c r="A243" i="123"/>
  <c r="A244" i="123"/>
  <c r="A245" i="123"/>
  <c r="A246" i="123"/>
  <c r="A247" i="123"/>
  <c r="A248" i="123"/>
  <c r="A249" i="123"/>
  <c r="A250" i="123"/>
  <c r="A251" i="123"/>
  <c r="A252" i="123"/>
  <c r="A253" i="123"/>
  <c r="A254" i="123"/>
  <c r="A255" i="123"/>
  <c r="A256" i="123"/>
  <c r="A257" i="123"/>
  <c r="A258" i="123"/>
  <c r="A259" i="123"/>
  <c r="A260" i="123"/>
  <c r="A261" i="123"/>
  <c r="A262" i="123"/>
  <c r="A263" i="123"/>
  <c r="A264" i="123"/>
  <c r="A265" i="123"/>
  <c r="A266" i="123"/>
  <c r="A267" i="123"/>
  <c r="A268" i="123"/>
  <c r="A269" i="123"/>
  <c r="A270" i="123"/>
  <c r="A271" i="123"/>
  <c r="A272" i="123"/>
  <c r="A273" i="123"/>
  <c r="A274" i="123"/>
  <c r="A275" i="123"/>
  <c r="A276" i="123"/>
  <c r="A277" i="123"/>
  <c r="A278" i="123"/>
  <c r="A279" i="123"/>
  <c r="A280" i="123"/>
  <c r="A281" i="123"/>
  <c r="A282" i="123"/>
  <c r="A283" i="123"/>
  <c r="A284" i="123"/>
  <c r="A285" i="123"/>
  <c r="A286" i="123"/>
  <c r="A287" i="123"/>
  <c r="A288" i="123"/>
  <c r="A289" i="123"/>
  <c r="A290" i="123"/>
  <c r="A291" i="123"/>
  <c r="A292" i="123"/>
  <c r="A293" i="123"/>
  <c r="A294" i="123"/>
  <c r="A295" i="123"/>
  <c r="A296" i="123"/>
  <c r="A297" i="123"/>
  <c r="A298" i="123"/>
  <c r="A299" i="123"/>
  <c r="A300" i="123"/>
  <c r="A301" i="123"/>
  <c r="A302" i="123"/>
  <c r="A303" i="123"/>
  <c r="A304" i="123"/>
  <c r="A305" i="123"/>
  <c r="A306" i="123"/>
  <c r="A307" i="123"/>
  <c r="A308" i="123"/>
  <c r="A309" i="123"/>
  <c r="A310" i="123"/>
  <c r="A311" i="123"/>
  <c r="A312" i="123"/>
  <c r="A313" i="123"/>
  <c r="A314" i="123"/>
  <c r="A315" i="123"/>
  <c r="A316" i="123"/>
  <c r="A317" i="123"/>
  <c r="A318" i="123"/>
  <c r="A319" i="123"/>
  <c r="A320" i="123"/>
  <c r="A321" i="123"/>
  <c r="A322" i="123"/>
  <c r="A323" i="123"/>
  <c r="A324" i="123"/>
  <c r="A325" i="123"/>
  <c r="A326" i="123"/>
  <c r="A327" i="123"/>
  <c r="A328" i="123"/>
  <c r="A329" i="123"/>
  <c r="A330" i="123"/>
  <c r="A331" i="123"/>
  <c r="A332" i="123"/>
  <c r="A333" i="123"/>
  <c r="A334" i="123"/>
  <c r="A335" i="123"/>
  <c r="A336" i="123"/>
  <c r="A337" i="123"/>
  <c r="A338" i="123"/>
  <c r="A339" i="123"/>
  <c r="A340" i="123"/>
  <c r="A341" i="123"/>
  <c r="A342" i="123"/>
  <c r="A343" i="123"/>
  <c r="A344" i="123"/>
  <c r="A345" i="123"/>
  <c r="A346" i="123"/>
  <c r="A347" i="123"/>
  <c r="A348" i="123"/>
  <c r="A349" i="123"/>
  <c r="A350" i="123"/>
  <c r="A351" i="123"/>
  <c r="A352" i="123"/>
  <c r="A353" i="123"/>
  <c r="A354" i="123"/>
  <c r="A355" i="123"/>
  <c r="A356" i="123"/>
  <c r="A357" i="123"/>
  <c r="A358" i="123"/>
  <c r="A359" i="123"/>
  <c r="A360" i="123"/>
  <c r="A361" i="123"/>
  <c r="A362" i="123"/>
  <c r="A363" i="123"/>
  <c r="A364" i="123"/>
  <c r="A365" i="123"/>
  <c r="A366" i="123"/>
  <c r="A367" i="123"/>
  <c r="A368" i="123"/>
  <c r="A369" i="123"/>
  <c r="A370" i="123"/>
  <c r="A371" i="123"/>
  <c r="A372" i="123"/>
  <c r="A373" i="123"/>
  <c r="A374" i="123"/>
  <c r="A375" i="123"/>
  <c r="A376" i="123"/>
  <c r="A377" i="123"/>
  <c r="A378" i="123"/>
  <c r="A379" i="123"/>
  <c r="A380" i="123"/>
  <c r="A381" i="123"/>
  <c r="A382" i="123"/>
  <c r="A383" i="123"/>
  <c r="A384" i="123"/>
  <c r="A385" i="123"/>
  <c r="A386" i="123"/>
  <c r="A387" i="123"/>
  <c r="A388" i="123"/>
  <c r="A389" i="123"/>
  <c r="A390" i="123"/>
  <c r="A391" i="123"/>
  <c r="A392" i="123"/>
  <c r="A393" i="123"/>
  <c r="A394" i="123"/>
  <c r="A395" i="123"/>
  <c r="A396" i="123"/>
  <c r="A397" i="123"/>
  <c r="A398" i="123"/>
  <c r="A399" i="123"/>
  <c r="A400" i="123"/>
  <c r="A401" i="123"/>
  <c r="A402" i="123"/>
  <c r="A403" i="123"/>
  <c r="A404" i="123"/>
  <c r="A405" i="123"/>
  <c r="A406" i="123"/>
  <c r="A407" i="123"/>
  <c r="A408" i="123"/>
  <c r="A409" i="123"/>
  <c r="A410" i="123"/>
  <c r="A411" i="123"/>
  <c r="A412" i="123"/>
  <c r="A413" i="123"/>
  <c r="A414" i="123"/>
  <c r="A415" i="123"/>
  <c r="A416" i="123"/>
  <c r="A417" i="123"/>
  <c r="A418" i="123"/>
  <c r="A419" i="123"/>
  <c r="A420" i="123"/>
  <c r="A421" i="123"/>
  <c r="A422" i="123"/>
  <c r="A423" i="123"/>
  <c r="A424" i="123"/>
  <c r="A425" i="123"/>
  <c r="A426" i="123"/>
  <c r="A427" i="123"/>
  <c r="A428" i="123"/>
  <c r="A429" i="123"/>
  <c r="A430" i="123"/>
  <c r="A431" i="123"/>
  <c r="A432" i="123"/>
  <c r="A433" i="123"/>
  <c r="A434" i="123"/>
  <c r="A435" i="123"/>
  <c r="A436" i="123"/>
  <c r="A437" i="123"/>
  <c r="A438" i="123"/>
  <c r="A439" i="123"/>
  <c r="A440" i="123"/>
  <c r="A441" i="123"/>
  <c r="A442" i="123"/>
  <c r="A443" i="123"/>
  <c r="A444" i="123"/>
  <c r="A445" i="123"/>
  <c r="A446" i="123"/>
  <c r="A447" i="123"/>
  <c r="A448" i="123"/>
  <c r="A449" i="123"/>
  <c r="A450" i="123"/>
  <c r="D85" i="6" l="1"/>
  <c r="D84" i="6"/>
  <c r="I85" i="34" l="1"/>
  <c r="B4" i="97" l="1"/>
  <c r="B5" i="97" s="1"/>
  <c r="B6" i="97" s="1"/>
  <c r="B7" i="97" s="1"/>
  <c r="D90" i="6" l="1"/>
  <c r="C33" i="55" l="1"/>
  <c r="C27" i="55"/>
  <c r="C21" i="55"/>
  <c r="C16" i="55"/>
  <c r="C15" i="55"/>
  <c r="C14" i="55"/>
  <c r="C13" i="55"/>
  <c r="C12" i="55"/>
  <c r="C11" i="55"/>
  <c r="C10" i="55"/>
  <c r="C9" i="55"/>
  <c r="B4" i="96" l="1"/>
  <c r="B5" i="96" s="1"/>
  <c r="B6" i="96" s="1"/>
  <c r="B7" i="96" s="1"/>
  <c r="B8" i="96" s="1"/>
  <c r="B9" i="96" s="1"/>
  <c r="B10" i="96" s="1"/>
  <c r="B11" i="96" s="1"/>
  <c r="B12" i="96" s="1"/>
  <c r="B13" i="96" s="1"/>
  <c r="B14" i="96" s="1"/>
  <c r="B15" i="96" s="1"/>
  <c r="B16" i="96" s="1"/>
  <c r="B17" i="96" s="1"/>
  <c r="B18" i="96" s="1"/>
  <c r="B19" i="96" s="1"/>
  <c r="B20" i="96" s="1"/>
  <c r="B21" i="96" s="1"/>
  <c r="B22" i="96" s="1"/>
  <c r="B23" i="96" s="1"/>
  <c r="B24" i="96" s="1"/>
  <c r="B25" i="96" s="1"/>
  <c r="B26" i="96" s="1"/>
  <c r="B27" i="96" s="1"/>
  <c r="B28" i="96" s="1"/>
  <c r="B29" i="96" s="1"/>
  <c r="B30" i="96" s="1"/>
  <c r="B31" i="96" s="1"/>
  <c r="B32" i="96" s="1"/>
  <c r="B33" i="96" s="1"/>
  <c r="B34" i="96" s="1"/>
  <c r="B35" i="96" s="1"/>
  <c r="B36" i="96" s="1"/>
  <c r="B37" i="96" s="1"/>
  <c r="B38" i="96" s="1"/>
  <c r="B39" i="96" s="1"/>
  <c r="B40" i="96" s="1"/>
  <c r="B41" i="96" s="1"/>
  <c r="B42" i="96" s="1"/>
  <c r="B43" i="96" s="1"/>
  <c r="B44" i="96" s="1"/>
  <c r="B45" i="96" s="1"/>
  <c r="B46" i="96" s="1"/>
  <c r="B47" i="96" s="1"/>
  <c r="B48" i="96" s="1"/>
  <c r="B49" i="96" s="1"/>
  <c r="B50" i="96" s="1"/>
  <c r="B51" i="96" s="1"/>
  <c r="B52" i="96" s="1"/>
  <c r="B53" i="96" s="1"/>
  <c r="B54" i="96" s="1"/>
  <c r="B55" i="96" s="1"/>
  <c r="B56" i="96" s="1"/>
  <c r="B57" i="96" s="1"/>
  <c r="B58" i="96" s="1"/>
  <c r="B59" i="96" s="1"/>
  <c r="B60" i="96" s="1"/>
  <c r="B61" i="96" s="1"/>
  <c r="B62" i="96" s="1"/>
  <c r="B63" i="96" s="1"/>
  <c r="B64" i="96" s="1"/>
  <c r="B65" i="96" s="1"/>
  <c r="B66" i="96" s="1"/>
  <c r="B67" i="96" s="1"/>
  <c r="B68" i="96" s="1"/>
  <c r="B69" i="96" s="1"/>
  <c r="B70" i="96" s="1"/>
  <c r="B71" i="96" s="1"/>
  <c r="B72" i="96" s="1"/>
  <c r="B73" i="96" s="1"/>
  <c r="B74" i="96" s="1"/>
  <c r="B75" i="96" s="1"/>
  <c r="B76" i="96" s="1"/>
  <c r="B77" i="96" s="1"/>
  <c r="B78" i="96" s="1"/>
  <c r="B79" i="96" s="1"/>
  <c r="B80" i="96" s="1"/>
  <c r="B81" i="96" s="1"/>
  <c r="B82" i="96" s="1"/>
  <c r="B83" i="96" s="1"/>
  <c r="B84" i="96" s="1"/>
  <c r="B85" i="96" s="1"/>
  <c r="B86" i="96" s="1"/>
  <c r="B87" i="96" s="1"/>
  <c r="B88" i="96" s="1"/>
  <c r="B89" i="96" s="1"/>
  <c r="B90" i="96" s="1"/>
  <c r="B91" i="96" s="1"/>
  <c r="B92" i="96" s="1"/>
  <c r="B93" i="96" s="1"/>
  <c r="B94" i="96" s="1"/>
  <c r="B95" i="96" s="1"/>
  <c r="C3" i="68" l="1"/>
  <c r="F62" i="34" l="1"/>
  <c r="F61" i="34"/>
  <c r="F60" i="34"/>
  <c r="D27" i="55" l="1"/>
  <c r="E16" i="34" l="1"/>
  <c r="E15" i="34"/>
  <c r="E14" i="34"/>
  <c r="E12" i="34"/>
  <c r="E11" i="34"/>
  <c r="E10" i="34"/>
  <c r="E9" i="34"/>
  <c r="D33" i="55"/>
  <c r="D21" i="55"/>
  <c r="E18" i="34" s="1"/>
  <c r="C3" i="64" l="1"/>
  <c r="C3" i="60"/>
  <c r="C3" i="54"/>
  <c r="C3" i="66"/>
  <c r="C3" i="47"/>
  <c r="C3" i="59"/>
  <c r="C3" i="34"/>
  <c r="C3" i="63"/>
  <c r="C3" i="55"/>
  <c r="C3" i="6"/>
  <c r="C3" i="16"/>
  <c r="C3" i="45"/>
  <c r="C3" i="57"/>
  <c r="C3" i="56"/>
  <c r="C3" i="5"/>
  <c r="C3" i="52"/>
  <c r="C3" i="44"/>
  <c r="C100" i="68" l="1"/>
  <c r="F100" i="68"/>
  <c r="G99" i="68"/>
  <c r="F99" i="68"/>
  <c r="D99" i="68"/>
  <c r="G97" i="68"/>
  <c r="F97" i="68"/>
  <c r="D97" i="68"/>
  <c r="C99" i="68"/>
  <c r="C97" i="68"/>
  <c r="G95" i="68"/>
  <c r="F95" i="68"/>
  <c r="D95" i="68"/>
  <c r="G94" i="68"/>
  <c r="F94" i="68"/>
  <c r="D94" i="68"/>
  <c r="G93" i="68"/>
  <c r="F93" i="68"/>
  <c r="D93" i="68"/>
  <c r="G92" i="68"/>
  <c r="F92" i="68"/>
  <c r="D92" i="68"/>
  <c r="G91" i="68"/>
  <c r="F91" i="68"/>
  <c r="D91" i="68"/>
  <c r="G90" i="68"/>
  <c r="F90" i="68"/>
  <c r="D90" i="68"/>
  <c r="G89" i="68"/>
  <c r="F89" i="68"/>
  <c r="D89" i="68"/>
  <c r="G88" i="68"/>
  <c r="F88" i="68"/>
  <c r="D88" i="68"/>
  <c r="C95" i="68"/>
  <c r="C94" i="68"/>
  <c r="C93" i="68"/>
  <c r="C92" i="68"/>
  <c r="C91" i="68"/>
  <c r="C90" i="68"/>
  <c r="C89" i="68"/>
  <c r="C88" i="68"/>
  <c r="G86" i="68"/>
  <c r="F86" i="68"/>
  <c r="D86" i="68"/>
  <c r="G85" i="68"/>
  <c r="F85" i="68"/>
  <c r="D85" i="68"/>
  <c r="G84" i="68"/>
  <c r="F84" i="68"/>
  <c r="D84" i="68"/>
  <c r="G83" i="68"/>
  <c r="F83" i="68"/>
  <c r="D83" i="68"/>
  <c r="G82" i="68"/>
  <c r="F82" i="68"/>
  <c r="D82" i="68"/>
  <c r="G81" i="68"/>
  <c r="F81" i="68"/>
  <c r="D81" i="68"/>
  <c r="G80" i="68"/>
  <c r="F80" i="68"/>
  <c r="D80" i="68"/>
  <c r="C86" i="68"/>
  <c r="C85" i="68"/>
  <c r="C84" i="68"/>
  <c r="C83" i="68"/>
  <c r="C82" i="68"/>
  <c r="C81" i="68"/>
  <c r="C80" i="68"/>
  <c r="G77" i="68"/>
  <c r="F77" i="68"/>
  <c r="G76" i="68"/>
  <c r="F76" i="68"/>
  <c r="G75" i="68"/>
  <c r="F75" i="68"/>
  <c r="G74" i="68"/>
  <c r="F74" i="68"/>
  <c r="G73" i="68"/>
  <c r="F73" i="68"/>
  <c r="G72" i="68"/>
  <c r="F72" i="68"/>
  <c r="G71" i="68"/>
  <c r="F71" i="68"/>
  <c r="D71" i="68"/>
  <c r="D72" i="68"/>
  <c r="D73" i="68"/>
  <c r="D74" i="68"/>
  <c r="D75" i="68"/>
  <c r="D76" i="68"/>
  <c r="D77" i="68"/>
  <c r="C77" i="68"/>
  <c r="C76" i="68"/>
  <c r="C75" i="68"/>
  <c r="C74" i="68"/>
  <c r="C73" i="68"/>
  <c r="C72" i="68"/>
  <c r="C71" i="68"/>
  <c r="G57" i="68"/>
  <c r="D41" i="68"/>
  <c r="D35" i="68"/>
  <c r="D34" i="68"/>
  <c r="D33" i="68"/>
  <c r="D29" i="68"/>
  <c r="D43" i="6" l="1"/>
  <c r="D42" i="6"/>
  <c r="D75" i="6"/>
  <c r="D68" i="6"/>
  <c r="D62" i="6"/>
  <c r="D55" i="6"/>
  <c r="D48" i="6"/>
  <c r="D41" i="6"/>
  <c r="D34" i="6"/>
  <c r="D27" i="6"/>
  <c r="D40" i="6"/>
  <c r="D73" i="6"/>
  <c r="D66" i="6"/>
  <c r="D60" i="6"/>
  <c r="D53" i="6"/>
  <c r="D46" i="6"/>
  <c r="D39" i="6"/>
  <c r="D32" i="6"/>
  <c r="D25" i="6"/>
  <c r="D20" i="6"/>
  <c r="D18" i="6"/>
  <c r="D10" i="6"/>
  <c r="B2" i="64" l="1"/>
  <c r="B2" i="60"/>
  <c r="B2" i="54"/>
  <c r="B2" i="66"/>
  <c r="B2" i="47"/>
  <c r="B2" i="59"/>
  <c r="B2" i="34"/>
  <c r="B2" i="63"/>
  <c r="B2" i="55"/>
  <c r="B2" i="6"/>
  <c r="B2" i="16"/>
  <c r="B2" i="45"/>
  <c r="B2" i="57"/>
  <c r="B2" i="56"/>
  <c r="B2" i="5"/>
  <c r="B2" i="52"/>
  <c r="B2" i="44"/>
  <c r="B2" i="68"/>
  <c r="F14" i="56" l="1"/>
  <c r="F17" i="16"/>
  <c r="F36" i="16" s="1"/>
  <c r="E9" i="57"/>
  <c r="F57" i="68"/>
  <c r="I22" i="5"/>
  <c r="I23" i="5"/>
  <c r="I31" i="47"/>
  <c r="E71" i="6"/>
  <c r="D27" i="68" s="1"/>
  <c r="E64" i="6"/>
  <c r="D26" i="68" s="1"/>
  <c r="E58" i="6"/>
  <c r="D25" i="68" s="1"/>
  <c r="E51" i="6"/>
  <c r="D24" i="68" s="1"/>
  <c r="E44" i="6"/>
  <c r="D23" i="68" s="1"/>
  <c r="E37" i="6"/>
  <c r="D22" i="68" s="1"/>
  <c r="E30" i="6"/>
  <c r="D21" i="68" s="1"/>
  <c r="E23" i="6"/>
  <c r="D20" i="68" s="1"/>
  <c r="E13" i="6"/>
  <c r="E16" i="6" s="1"/>
  <c r="D19" i="68" s="1"/>
  <c r="E88" i="6"/>
  <c r="E95" i="6"/>
  <c r="D19" i="54"/>
  <c r="H16" i="54"/>
  <c r="E97" i="68" s="1"/>
  <c r="K16" i="54"/>
  <c r="H97" i="68" s="1"/>
  <c r="H18" i="54"/>
  <c r="E99" i="68" s="1"/>
  <c r="K18" i="54"/>
  <c r="H99" i="68" s="1"/>
  <c r="F20" i="54"/>
  <c r="G20" i="54"/>
  <c r="I20" i="54"/>
  <c r="J20" i="54"/>
  <c r="I8" i="47"/>
  <c r="H8" i="47" s="1"/>
  <c r="G8" i="47" s="1"/>
  <c r="F8" i="47" s="1"/>
  <c r="J31" i="47"/>
  <c r="K31" i="47"/>
  <c r="L31" i="47"/>
  <c r="M31" i="47"/>
  <c r="N31" i="47"/>
  <c r="O31" i="47"/>
  <c r="P31" i="47"/>
  <c r="Q31" i="47"/>
  <c r="R31" i="47"/>
  <c r="S31" i="47"/>
  <c r="T31" i="47"/>
  <c r="U31" i="47"/>
  <c r="V31" i="47"/>
  <c r="W31" i="47"/>
  <c r="X31" i="47"/>
  <c r="Y31" i="47"/>
  <c r="Z31" i="47"/>
  <c r="AA31" i="47"/>
  <c r="AB31" i="47"/>
  <c r="AC31" i="47"/>
  <c r="AD31" i="47"/>
  <c r="AE31" i="47"/>
  <c r="AF31" i="47"/>
  <c r="AG31" i="47"/>
  <c r="AI31" i="47"/>
  <c r="AK31" i="47"/>
  <c r="AL31" i="47"/>
  <c r="AM31" i="47"/>
  <c r="AN31" i="47"/>
  <c r="AO31" i="47"/>
  <c r="AP31" i="47"/>
  <c r="AQ31" i="47"/>
  <c r="AR31" i="47"/>
  <c r="AS31" i="47"/>
  <c r="AT31" i="47"/>
  <c r="AU31" i="47"/>
  <c r="AV31" i="47"/>
  <c r="AW31" i="47"/>
  <c r="AX31" i="47"/>
  <c r="AY31" i="47"/>
  <c r="AZ31" i="47"/>
  <c r="BA31" i="47"/>
  <c r="BB31" i="47"/>
  <c r="BC31" i="47"/>
  <c r="BD31" i="47"/>
  <c r="BE31" i="47"/>
  <c r="BF31" i="47"/>
  <c r="BG31" i="47"/>
  <c r="BH31" i="47"/>
  <c r="BI31" i="47"/>
  <c r="BJ31" i="47"/>
  <c r="BK31" i="47"/>
  <c r="G53" i="34"/>
  <c r="E14" i="57"/>
  <c r="E13" i="57"/>
  <c r="E12" i="57"/>
  <c r="E11" i="57"/>
  <c r="E10" i="57"/>
  <c r="I17" i="56"/>
  <c r="I16" i="56"/>
  <c r="F17" i="56"/>
  <c r="F16" i="56"/>
  <c r="I15" i="5"/>
  <c r="I14" i="5"/>
  <c r="I13" i="5"/>
  <c r="I12" i="5"/>
  <c r="BK23" i="47"/>
  <c r="BJ23" i="47"/>
  <c r="BI23" i="47"/>
  <c r="BH23" i="47"/>
  <c r="BG23" i="47"/>
  <c r="BF23" i="47"/>
  <c r="BE23" i="47"/>
  <c r="BD23" i="47"/>
  <c r="BC23" i="47"/>
  <c r="BB23" i="47"/>
  <c r="BA23" i="47"/>
  <c r="AZ23" i="47"/>
  <c r="AY23" i="47"/>
  <c r="AX23" i="47"/>
  <c r="AW23" i="47"/>
  <c r="AV23" i="47"/>
  <c r="AU23" i="47"/>
  <c r="AT23" i="47"/>
  <c r="AS23" i="47"/>
  <c r="AR23" i="47"/>
  <c r="AQ23" i="47"/>
  <c r="AP23" i="47"/>
  <c r="AO23" i="47"/>
  <c r="AN23" i="47"/>
  <c r="AM23" i="47"/>
  <c r="AL23" i="47"/>
  <c r="AK23" i="47"/>
  <c r="AI23" i="47"/>
  <c r="AG23" i="47"/>
  <c r="AF23" i="47"/>
  <c r="AE23" i="47"/>
  <c r="AD23" i="47"/>
  <c r="AC23" i="47"/>
  <c r="AB23" i="47"/>
  <c r="AA23" i="47"/>
  <c r="Z23" i="47"/>
  <c r="Y23" i="47"/>
  <c r="X23" i="47"/>
  <c r="W23" i="47"/>
  <c r="V23" i="47"/>
  <c r="U23" i="47"/>
  <c r="T23" i="47"/>
  <c r="S23" i="47"/>
  <c r="R23" i="47"/>
  <c r="Q23" i="47"/>
  <c r="P23" i="47"/>
  <c r="O23" i="47"/>
  <c r="N23" i="47"/>
  <c r="M23" i="47"/>
  <c r="L23" i="47"/>
  <c r="K23" i="47"/>
  <c r="J23" i="47"/>
  <c r="I23" i="47"/>
  <c r="BK16" i="47"/>
  <c r="BJ16" i="47"/>
  <c r="BI16" i="47"/>
  <c r="BH16" i="47"/>
  <c r="BG16" i="47"/>
  <c r="BF16" i="47"/>
  <c r="BE16" i="47"/>
  <c r="BD16" i="47"/>
  <c r="BC16" i="47"/>
  <c r="BB16" i="47"/>
  <c r="BA16" i="47"/>
  <c r="AZ16" i="47"/>
  <c r="AY16" i="47"/>
  <c r="AX16" i="47"/>
  <c r="AW16" i="47"/>
  <c r="AV16" i="47"/>
  <c r="AU16" i="47"/>
  <c r="AT16" i="47"/>
  <c r="AS16" i="47"/>
  <c r="AR16" i="47"/>
  <c r="AQ16" i="47"/>
  <c r="AP16" i="47"/>
  <c r="AO16" i="47"/>
  <c r="AN16" i="47"/>
  <c r="AM16" i="47"/>
  <c r="AL16" i="47"/>
  <c r="AK16" i="47"/>
  <c r="AJ16" i="47"/>
  <c r="AI16" i="47"/>
  <c r="AG16" i="47"/>
  <c r="AF16" i="47"/>
  <c r="AE16" i="47"/>
  <c r="AD16" i="47"/>
  <c r="AC16" i="47"/>
  <c r="AB16" i="47"/>
  <c r="AA16" i="47"/>
  <c r="Z16" i="47"/>
  <c r="Y16" i="47"/>
  <c r="X16" i="47"/>
  <c r="W16" i="47"/>
  <c r="V16" i="47"/>
  <c r="U16" i="47"/>
  <c r="T16" i="47"/>
  <c r="S16" i="47"/>
  <c r="R16" i="47"/>
  <c r="Q16" i="47"/>
  <c r="P16" i="47"/>
  <c r="O16" i="47"/>
  <c r="N16" i="47"/>
  <c r="M16" i="47"/>
  <c r="L16" i="47"/>
  <c r="K16" i="47"/>
  <c r="J16" i="47"/>
  <c r="I16" i="47"/>
  <c r="BJ12" i="54"/>
  <c r="H77" i="68" s="1"/>
  <c r="BI20" i="54"/>
  <c r="BH20" i="54"/>
  <c r="BF20" i="54"/>
  <c r="BE20" i="54"/>
  <c r="BC20" i="54"/>
  <c r="BB20" i="54"/>
  <c r="AZ20" i="54"/>
  <c r="AY20" i="54"/>
  <c r="AW20" i="54"/>
  <c r="AV20" i="54"/>
  <c r="AT20" i="54"/>
  <c r="AS20" i="54"/>
  <c r="AQ20" i="54"/>
  <c r="AP20" i="54"/>
  <c r="AN20" i="54"/>
  <c r="AM20" i="54"/>
  <c r="AJ20" i="54"/>
  <c r="AI20" i="54"/>
  <c r="AG20" i="54"/>
  <c r="AF20" i="54"/>
  <c r="AD20" i="54"/>
  <c r="AC20" i="54"/>
  <c r="AA20" i="54"/>
  <c r="Z20" i="54"/>
  <c r="X20" i="54"/>
  <c r="W20" i="54"/>
  <c r="U20" i="54"/>
  <c r="T20" i="54"/>
  <c r="D16" i="54"/>
  <c r="E36" i="45"/>
  <c r="C15" i="57"/>
  <c r="D15" i="57"/>
  <c r="E12" i="5" s="1"/>
  <c r="BJ13" i="54"/>
  <c r="H86" i="68" s="1"/>
  <c r="BJ14" i="54"/>
  <c r="H95" i="68" s="1"/>
  <c r="BG13" i="54"/>
  <c r="E86" i="68" s="1"/>
  <c r="BG14" i="54"/>
  <c r="E95" i="68" s="1"/>
  <c r="BG12" i="54"/>
  <c r="E77" i="68" s="1"/>
  <c r="BD13" i="54"/>
  <c r="H85" i="68" s="1"/>
  <c r="BD14" i="54"/>
  <c r="H94" i="68" s="1"/>
  <c r="BD12" i="54"/>
  <c r="H76" i="68" s="1"/>
  <c r="BA13" i="54"/>
  <c r="E85" i="68" s="1"/>
  <c r="BA14" i="54"/>
  <c r="E94" i="68" s="1"/>
  <c r="BA12" i="54"/>
  <c r="E76" i="68" s="1"/>
  <c r="AX13" i="54"/>
  <c r="H84" i="68" s="1"/>
  <c r="AX14" i="54"/>
  <c r="H93" i="68" s="1"/>
  <c r="AX12" i="54"/>
  <c r="H75" i="68" s="1"/>
  <c r="AU13" i="54"/>
  <c r="E84" i="68" s="1"/>
  <c r="AU14" i="54"/>
  <c r="E93" i="68" s="1"/>
  <c r="AU12" i="54"/>
  <c r="E75" i="68" s="1"/>
  <c r="AR13" i="54"/>
  <c r="H83" i="68" s="1"/>
  <c r="AR14" i="54"/>
  <c r="H92" i="68" s="1"/>
  <c r="AR12" i="54"/>
  <c r="H74" i="68" s="1"/>
  <c r="AO13" i="54"/>
  <c r="E83" i="68" s="1"/>
  <c r="AO14" i="54"/>
  <c r="E92" i="68" s="1"/>
  <c r="AO12" i="54"/>
  <c r="E74" i="68" s="1"/>
  <c r="AK13" i="54"/>
  <c r="H82" i="68" s="1"/>
  <c r="AK14" i="54"/>
  <c r="H91" i="68" s="1"/>
  <c r="AK12" i="54"/>
  <c r="H73" i="68" s="1"/>
  <c r="AH13" i="54"/>
  <c r="E82" i="68" s="1"/>
  <c r="AH14" i="54"/>
  <c r="E91" i="68" s="1"/>
  <c r="AH12" i="54"/>
  <c r="E73" i="68" s="1"/>
  <c r="AE13" i="54"/>
  <c r="H81" i="68" s="1"/>
  <c r="AE14" i="54"/>
  <c r="H90" i="68" s="1"/>
  <c r="AE12" i="54"/>
  <c r="H72" i="68" s="1"/>
  <c r="AB13" i="54"/>
  <c r="E81" i="68" s="1"/>
  <c r="AB14" i="54"/>
  <c r="E90" i="68" s="1"/>
  <c r="AB12" i="54"/>
  <c r="E72" i="68" s="1"/>
  <c r="Y13" i="54"/>
  <c r="H80" i="68" s="1"/>
  <c r="Y14" i="54"/>
  <c r="H89" i="68" s="1"/>
  <c r="Y12" i="54"/>
  <c r="H71" i="68" s="1"/>
  <c r="V13" i="54"/>
  <c r="E80" i="68" s="1"/>
  <c r="V14" i="54"/>
  <c r="E89" i="68" s="1"/>
  <c r="V12" i="54"/>
  <c r="E71" i="68" s="1"/>
  <c r="R14" i="54"/>
  <c r="H88" i="68" s="1"/>
  <c r="O14" i="54"/>
  <c r="E88" i="68" s="1"/>
  <c r="L13" i="34"/>
  <c r="O13" i="34" s="1"/>
  <c r="L19" i="34"/>
  <c r="O19" i="34" s="1"/>
  <c r="L20" i="34"/>
  <c r="O20" i="34" s="1"/>
  <c r="L21" i="34"/>
  <c r="O21" i="34" s="1"/>
  <c r="L22" i="34"/>
  <c r="O22" i="34" s="1"/>
  <c r="L23" i="34"/>
  <c r="O23" i="34" s="1"/>
  <c r="L24" i="34"/>
  <c r="O24" i="34" s="1"/>
  <c r="L25" i="34"/>
  <c r="O25" i="34" s="1"/>
  <c r="L26" i="34"/>
  <c r="O26" i="34" s="1"/>
  <c r="L27" i="34"/>
  <c r="O27" i="34" s="1"/>
  <c r="L28" i="34"/>
  <c r="O28" i="34" s="1"/>
  <c r="L29" i="34"/>
  <c r="O29" i="34" s="1"/>
  <c r="L30" i="34"/>
  <c r="O30" i="34" s="1"/>
  <c r="L31" i="34"/>
  <c r="O31" i="34" s="1"/>
  <c r="L32" i="34"/>
  <c r="O32" i="34" s="1"/>
  <c r="L33" i="34"/>
  <c r="O33" i="34" s="1"/>
  <c r="L34" i="34"/>
  <c r="O34" i="34" s="1"/>
  <c r="L35" i="34"/>
  <c r="O35" i="34" s="1"/>
  <c r="L36" i="34"/>
  <c r="O36" i="34" s="1"/>
  <c r="L37" i="34"/>
  <c r="O37" i="34" s="1"/>
  <c r="L38" i="34"/>
  <c r="O38" i="34" s="1"/>
  <c r="L39" i="34"/>
  <c r="O39" i="34" s="1"/>
  <c r="L40" i="34"/>
  <c r="O40" i="34" s="1"/>
  <c r="L41" i="34"/>
  <c r="O41" i="34" s="1"/>
  <c r="L42" i="34"/>
  <c r="O42" i="34" s="1"/>
  <c r="L43" i="34"/>
  <c r="O43" i="34" s="1"/>
  <c r="L44" i="34"/>
  <c r="O44" i="34" s="1"/>
  <c r="L45" i="34"/>
  <c r="O45" i="34" s="1"/>
  <c r="K79" i="34"/>
  <c r="N79" i="34" s="1"/>
  <c r="L46" i="34"/>
  <c r="O46" i="34" s="1"/>
  <c r="L47" i="34"/>
  <c r="O47" i="34" s="1"/>
  <c r="L48" i="34"/>
  <c r="O48" i="34" s="1"/>
  <c r="G35" i="59"/>
  <c r="G34" i="59"/>
  <c r="G33" i="59"/>
  <c r="G32" i="59"/>
  <c r="G31" i="59"/>
  <c r="G30" i="59"/>
  <c r="G29" i="59"/>
  <c r="G28" i="59"/>
  <c r="G27" i="59"/>
  <c r="G26" i="59"/>
  <c r="G25" i="59"/>
  <c r="G24" i="59"/>
  <c r="G23" i="59"/>
  <c r="G22" i="59"/>
  <c r="G21" i="59"/>
  <c r="G20" i="59"/>
  <c r="G19" i="59"/>
  <c r="G18" i="59"/>
  <c r="G17" i="59"/>
  <c r="G16" i="59"/>
  <c r="G15" i="59"/>
  <c r="G14" i="59"/>
  <c r="G13" i="59"/>
  <c r="G12" i="59"/>
  <c r="G11" i="59"/>
  <c r="D27" i="57"/>
  <c r="D13" i="5" s="1"/>
  <c r="F13" i="5" s="1"/>
  <c r="I28" i="5"/>
  <c r="H21" i="56"/>
  <c r="H11" i="5" s="1"/>
  <c r="H16" i="5" s="1"/>
  <c r="G21" i="56"/>
  <c r="G11" i="5" s="1"/>
  <c r="I20" i="56"/>
  <c r="I19" i="56"/>
  <c r="I18" i="56"/>
  <c r="I15" i="56"/>
  <c r="F15" i="56"/>
  <c r="I14" i="56"/>
  <c r="I13" i="56"/>
  <c r="F13" i="56"/>
  <c r="I12" i="56"/>
  <c r="I11" i="56"/>
  <c r="D18" i="54"/>
  <c r="AL14" i="54"/>
  <c r="S14" i="54"/>
  <c r="L14" i="54"/>
  <c r="AL13" i="54"/>
  <c r="S13" i="54"/>
  <c r="AL12" i="54"/>
  <c r="S12" i="54"/>
  <c r="I40" i="5"/>
  <c r="I39" i="5"/>
  <c r="I38" i="5"/>
  <c r="I37" i="5"/>
  <c r="I36" i="5"/>
  <c r="I35" i="5"/>
  <c r="I34" i="5"/>
  <c r="I33" i="5"/>
  <c r="I32" i="5"/>
  <c r="H30" i="5"/>
  <c r="G30" i="5"/>
  <c r="I29" i="5"/>
  <c r="I27" i="5"/>
  <c r="I26" i="5"/>
  <c r="I25" i="5"/>
  <c r="I24" i="5"/>
  <c r="H19" i="5"/>
  <c r="I18" i="5"/>
  <c r="I19" i="5" s="1"/>
  <c r="H10" i="16"/>
  <c r="D33" i="5" s="1"/>
  <c r="I10" i="16"/>
  <c r="E33" i="5" s="1"/>
  <c r="H11" i="16"/>
  <c r="D34" i="5" s="1"/>
  <c r="I11" i="16"/>
  <c r="E34" i="5" s="1"/>
  <c r="H13" i="16"/>
  <c r="D36" i="5" s="1"/>
  <c r="I13" i="16"/>
  <c r="E36" i="5" s="1"/>
  <c r="H14" i="16"/>
  <c r="D37" i="5" s="1"/>
  <c r="I14" i="16"/>
  <c r="E37" i="5" s="1"/>
  <c r="H15" i="16"/>
  <c r="D38" i="5" s="1"/>
  <c r="I15" i="16"/>
  <c r="E38" i="5" s="1"/>
  <c r="H16" i="16"/>
  <c r="D39" i="5" s="1"/>
  <c r="I16" i="16"/>
  <c r="E39" i="5" s="1"/>
  <c r="H21" i="16"/>
  <c r="I21" i="16"/>
  <c r="H22" i="16"/>
  <c r="I22" i="16"/>
  <c r="H23" i="16"/>
  <c r="I23" i="16"/>
  <c r="H24" i="16"/>
  <c r="I24" i="16"/>
  <c r="H25" i="16"/>
  <c r="I25" i="16"/>
  <c r="H26" i="16"/>
  <c r="I26" i="16"/>
  <c r="H27" i="16"/>
  <c r="I27" i="16"/>
  <c r="H28" i="16"/>
  <c r="I28" i="16"/>
  <c r="H29" i="16"/>
  <c r="I29" i="16"/>
  <c r="H30" i="16"/>
  <c r="I30" i="16"/>
  <c r="H31" i="16"/>
  <c r="I31" i="16"/>
  <c r="H32" i="16"/>
  <c r="I32" i="16"/>
  <c r="H33" i="16"/>
  <c r="I33" i="16"/>
  <c r="H34" i="16"/>
  <c r="I34" i="16"/>
  <c r="H35" i="16"/>
  <c r="I35" i="16"/>
  <c r="I9" i="16"/>
  <c r="E32" i="5" s="1"/>
  <c r="H9" i="16"/>
  <c r="D32" i="5" s="1"/>
  <c r="H10" i="45"/>
  <c r="H11" i="45"/>
  <c r="H12" i="45"/>
  <c r="H13" i="45"/>
  <c r="H14" i="45"/>
  <c r="H15" i="45"/>
  <c r="H16" i="45"/>
  <c r="H17" i="45"/>
  <c r="H18" i="45"/>
  <c r="H19" i="45"/>
  <c r="H20" i="45"/>
  <c r="H21" i="45"/>
  <c r="H22" i="45"/>
  <c r="H23" i="45"/>
  <c r="H24" i="45"/>
  <c r="H25" i="45"/>
  <c r="H26" i="45"/>
  <c r="H27" i="45"/>
  <c r="H28" i="45"/>
  <c r="H29" i="45"/>
  <c r="H30" i="45"/>
  <c r="H31" i="45"/>
  <c r="H32" i="45"/>
  <c r="H33" i="45"/>
  <c r="H34" i="45"/>
  <c r="H35" i="45"/>
  <c r="H9" i="45"/>
  <c r="D36" i="45"/>
  <c r="G10" i="45"/>
  <c r="G11" i="45"/>
  <c r="G12" i="45"/>
  <c r="G13" i="45"/>
  <c r="G14" i="45"/>
  <c r="G15" i="45"/>
  <c r="G16" i="45"/>
  <c r="G17" i="45"/>
  <c r="G18" i="45"/>
  <c r="G19" i="45"/>
  <c r="G20" i="45"/>
  <c r="G21" i="45"/>
  <c r="G22" i="45"/>
  <c r="G23" i="45"/>
  <c r="G24" i="45"/>
  <c r="G25" i="45"/>
  <c r="G26" i="45"/>
  <c r="G27" i="45"/>
  <c r="G28" i="45"/>
  <c r="G29" i="45"/>
  <c r="G30" i="45"/>
  <c r="G31" i="45"/>
  <c r="G32" i="45"/>
  <c r="G33" i="45"/>
  <c r="G34" i="45"/>
  <c r="G35" i="45"/>
  <c r="G9" i="45"/>
  <c r="L49" i="34"/>
  <c r="O49" i="34" s="1"/>
  <c r="L50" i="34"/>
  <c r="O50" i="34" s="1"/>
  <c r="L51" i="34"/>
  <c r="O51" i="34" s="1"/>
  <c r="L52" i="34"/>
  <c r="O52" i="34" s="1"/>
  <c r="M53" i="34"/>
  <c r="H53" i="34"/>
  <c r="G19" i="5"/>
  <c r="D44" i="6"/>
  <c r="E16" i="47" l="1"/>
  <c r="E31" i="47"/>
  <c r="E23" i="47"/>
  <c r="D32" i="68"/>
  <c r="D31" i="68"/>
  <c r="F19" i="56"/>
  <c r="F18" i="56"/>
  <c r="BK24" i="47"/>
  <c r="AN24" i="47"/>
  <c r="AO24" i="47"/>
  <c r="BA24" i="47"/>
  <c r="BH24" i="47"/>
  <c r="BI24" i="47"/>
  <c r="D14" i="54"/>
  <c r="BD24" i="47"/>
  <c r="AQ32" i="47"/>
  <c r="AI32" i="47"/>
  <c r="BG24" i="47"/>
  <c r="S20" i="54"/>
  <c r="BH32" i="47"/>
  <c r="BJ24" i="47"/>
  <c r="H36" i="45"/>
  <c r="E18" i="5" s="1"/>
  <c r="X24" i="47"/>
  <c r="D12" i="5"/>
  <c r="F12" i="5" s="1"/>
  <c r="W24" i="47"/>
  <c r="V24" i="47"/>
  <c r="AD24" i="47"/>
  <c r="AC24" i="47"/>
  <c r="U24" i="47"/>
  <c r="BK32" i="47"/>
  <c r="AL20" i="54"/>
  <c r="G36" i="45"/>
  <c r="D18" i="5" s="1"/>
  <c r="D19" i="5" s="1"/>
  <c r="C10" i="68" s="1"/>
  <c r="BJ32" i="47"/>
  <c r="H20" i="5"/>
  <c r="P24" i="47"/>
  <c r="C23" i="68"/>
  <c r="AA32" i="47"/>
  <c r="AF32" i="47"/>
  <c r="F32" i="5"/>
  <c r="F39" i="5"/>
  <c r="F36" i="5"/>
  <c r="F38" i="5"/>
  <c r="F34" i="5"/>
  <c r="F37" i="5"/>
  <c r="F33" i="5"/>
  <c r="BI32" i="47"/>
  <c r="E15" i="57"/>
  <c r="BA32" i="47"/>
  <c r="AD32" i="47"/>
  <c r="AA24" i="47"/>
  <c r="AB32" i="47"/>
  <c r="J32" i="47"/>
  <c r="R32" i="47"/>
  <c r="AX32" i="47"/>
  <c r="Y32" i="47"/>
  <c r="AG32" i="47"/>
  <c r="AO32" i="47"/>
  <c r="AW24" i="47"/>
  <c r="L24" i="47"/>
  <c r="AG24" i="47"/>
  <c r="BF32" i="47"/>
  <c r="AE32" i="47"/>
  <c r="AK24" i="47"/>
  <c r="I11" i="5"/>
  <c r="I16" i="5" s="1"/>
  <c r="I20" i="5" s="1"/>
  <c r="AV32" i="47"/>
  <c r="AS24" i="47"/>
  <c r="AN32" i="47"/>
  <c r="AV24" i="47"/>
  <c r="P32" i="47"/>
  <c r="AM32" i="47"/>
  <c r="AB24" i="47"/>
  <c r="AZ24" i="47"/>
  <c r="BD32" i="47"/>
  <c r="AZ32" i="47"/>
  <c r="AP24" i="47"/>
  <c r="AX24" i="47"/>
  <c r="BE24" i="47"/>
  <c r="BG32" i="47"/>
  <c r="AI24" i="47"/>
  <c r="AQ24" i="47"/>
  <c r="AY24" i="47"/>
  <c r="BF24" i="47"/>
  <c r="O24" i="47"/>
  <c r="AR24" i="47"/>
  <c r="AR32" i="47"/>
  <c r="AE24" i="47"/>
  <c r="AL32" i="47"/>
  <c r="AT32" i="47"/>
  <c r="BB24" i="47"/>
  <c r="AY32" i="47"/>
  <c r="Y24" i="47"/>
  <c r="AM24" i="47"/>
  <c r="AU24" i="47"/>
  <c r="BC24" i="47"/>
  <c r="Z32" i="47"/>
  <c r="AF24" i="47"/>
  <c r="BE32" i="47"/>
  <c r="S32" i="47"/>
  <c r="AW32" i="47"/>
  <c r="X32" i="47"/>
  <c r="AU32" i="47"/>
  <c r="AL24" i="47"/>
  <c r="BC32" i="47"/>
  <c r="AS32" i="47"/>
  <c r="AK32" i="47"/>
  <c r="AC32" i="47"/>
  <c r="L32" i="47"/>
  <c r="AP32" i="47"/>
  <c r="Z24" i="47"/>
  <c r="BB32" i="47"/>
  <c r="AT24" i="47"/>
  <c r="T32" i="47"/>
  <c r="I32" i="47"/>
  <c r="S24" i="47"/>
  <c r="K32" i="47"/>
  <c r="W32" i="47"/>
  <c r="U32" i="47"/>
  <c r="M24" i="47"/>
  <c r="Q24" i="47"/>
  <c r="J8" i="47"/>
  <c r="K8" i="47" s="1"/>
  <c r="L8" i="47" s="1"/>
  <c r="M8" i="47" s="1"/>
  <c r="N8" i="47" s="1"/>
  <c r="O8" i="47" s="1"/>
  <c r="P8" i="47" s="1"/>
  <c r="Q8" i="47" s="1"/>
  <c r="R8" i="47" s="1"/>
  <c r="S8" i="47" s="1"/>
  <c r="T8" i="47" s="1"/>
  <c r="U8" i="47" s="1"/>
  <c r="V8" i="47" s="1"/>
  <c r="W8" i="47" s="1"/>
  <c r="X8" i="47" s="1"/>
  <c r="Y8" i="47" s="1"/>
  <c r="Z8" i="47" s="1"/>
  <c r="AA8" i="47" s="1"/>
  <c r="AB8" i="47" s="1"/>
  <c r="AC8" i="47" s="1"/>
  <c r="AD8" i="47" s="1"/>
  <c r="AE8" i="47" s="1"/>
  <c r="AF8" i="47" s="1"/>
  <c r="AG8" i="47" s="1"/>
  <c r="AH8" i="47" s="1"/>
  <c r="AI8" i="47" s="1"/>
  <c r="AJ8" i="47" s="1"/>
  <c r="AK8" i="47" s="1"/>
  <c r="AL8" i="47" s="1"/>
  <c r="AM8" i="47" s="1"/>
  <c r="AN8" i="47" s="1"/>
  <c r="AO8" i="47" s="1"/>
  <c r="AP8" i="47" s="1"/>
  <c r="AQ8" i="47" s="1"/>
  <c r="AR8" i="47" s="1"/>
  <c r="AS8" i="47" s="1"/>
  <c r="AT8" i="47" s="1"/>
  <c r="AU8" i="47" s="1"/>
  <c r="AV8" i="47" s="1"/>
  <c r="AW8" i="47" s="1"/>
  <c r="AX8" i="47" s="1"/>
  <c r="AY8" i="47" s="1"/>
  <c r="AZ8" i="47" s="1"/>
  <c r="BA8" i="47" s="1"/>
  <c r="BB8" i="47" s="1"/>
  <c r="BC8" i="47" s="1"/>
  <c r="BD8" i="47" s="1"/>
  <c r="BE8" i="47" s="1"/>
  <c r="BF8" i="47" s="1"/>
  <c r="BG8" i="47" s="1"/>
  <c r="BH8" i="47" s="1"/>
  <c r="BI8" i="47" s="1"/>
  <c r="BJ8" i="47" s="1"/>
  <c r="BK8" i="47" s="1"/>
  <c r="I41" i="5"/>
  <c r="I30" i="5"/>
  <c r="G16" i="5"/>
  <c r="G20" i="5" s="1"/>
  <c r="I21" i="56"/>
  <c r="E57" i="68"/>
  <c r="V32" i="47"/>
  <c r="M32" i="47"/>
  <c r="Q32" i="47"/>
  <c r="I24" i="47"/>
  <c r="N24" i="47"/>
  <c r="O32" i="47"/>
  <c r="K24" i="47"/>
  <c r="R24" i="47"/>
  <c r="N32" i="47"/>
  <c r="T24" i="47"/>
  <c r="J24" i="47"/>
  <c r="E99" i="6"/>
  <c r="D36" i="68" s="1"/>
  <c r="E24" i="47" l="1"/>
  <c r="E32" i="47"/>
  <c r="J33" i="47"/>
  <c r="K33" i="47" s="1"/>
  <c r="L33" i="47" s="1"/>
  <c r="M33" i="47" s="1"/>
  <c r="N33" i="47" s="1"/>
  <c r="O33" i="47" s="1"/>
  <c r="P33" i="47" s="1"/>
  <c r="Q33" i="47" s="1"/>
  <c r="R33" i="47" s="1"/>
  <c r="S33" i="47" s="1"/>
  <c r="T33" i="47" s="1"/>
  <c r="U33" i="47" s="1"/>
  <c r="V33" i="47" s="1"/>
  <c r="W33" i="47" s="1"/>
  <c r="X33" i="47" s="1"/>
  <c r="Y33" i="47" s="1"/>
  <c r="Z33" i="47" s="1"/>
  <c r="AA33" i="47" s="1"/>
  <c r="AB33" i="47" s="1"/>
  <c r="AC33" i="47" s="1"/>
  <c r="AD33" i="47" s="1"/>
  <c r="AE33" i="47" s="1"/>
  <c r="AF33" i="47" s="1"/>
  <c r="AG33" i="47" s="1"/>
  <c r="AH33" i="47" s="1"/>
  <c r="E19" i="5"/>
  <c r="D10" i="68" s="1"/>
  <c r="F18" i="5"/>
  <c r="F19" i="5" s="1"/>
  <c r="I42" i="5"/>
  <c r="I43" i="5" s="1"/>
  <c r="D57" i="68"/>
  <c r="E10" i="68" l="1"/>
  <c r="C57" i="68"/>
  <c r="C59" i="68" l="1"/>
  <c r="C58" i="68"/>
  <c r="C61" i="68"/>
  <c r="C62" i="68"/>
  <c r="C60" i="68"/>
  <c r="C63" i="68"/>
  <c r="F15" i="5" l="1"/>
  <c r="G79" i="68" l="1"/>
  <c r="D79" i="68"/>
  <c r="D70" i="68" l="1"/>
  <c r="N20" i="54"/>
  <c r="F70" i="68"/>
  <c r="R12" i="54"/>
  <c r="H70" i="68" s="1"/>
  <c r="P20" i="54"/>
  <c r="F79" i="68"/>
  <c r="R13" i="54"/>
  <c r="H79" i="68" s="1"/>
  <c r="C79" i="68"/>
  <c r="L13" i="54"/>
  <c r="D13" i="54" s="1"/>
  <c r="O13" i="54"/>
  <c r="E79" i="68" s="1"/>
  <c r="G70" i="68"/>
  <c r="Q20" i="54"/>
  <c r="C70" i="68"/>
  <c r="L12" i="54"/>
  <c r="O12" i="54"/>
  <c r="E70" i="68" s="1"/>
  <c r="M20" i="54"/>
  <c r="D12" i="54" l="1"/>
  <c r="D20" i="54" s="1"/>
  <c r="L20" i="54"/>
  <c r="K80" i="34" l="1"/>
  <c r="N80" i="34" s="1"/>
  <c r="F14" i="5" l="1"/>
  <c r="K73" i="34" l="1"/>
  <c r="N73" i="34" l="1"/>
  <c r="K69" i="34" l="1"/>
  <c r="N69" i="34" s="1"/>
  <c r="K71" i="34"/>
  <c r="N71" i="34" s="1"/>
  <c r="K67" i="34"/>
  <c r="N67" i="34" s="1"/>
  <c r="N64" i="34" l="1"/>
  <c r="K70" i="34"/>
  <c r="N70" i="34" s="1"/>
  <c r="K68" i="34"/>
  <c r="N68" i="34" s="1"/>
  <c r="K74" i="34"/>
  <c r="N74" i="34" l="1"/>
  <c r="K66" i="34" l="1"/>
  <c r="N66" i="34" s="1"/>
  <c r="K72" i="34" l="1"/>
  <c r="N72" i="34" l="1"/>
  <c r="K81" i="34" l="1"/>
  <c r="N81" i="34" s="1"/>
  <c r="K75" i="34" l="1"/>
  <c r="N75" i="34" l="1"/>
  <c r="D54" i="68" l="1"/>
  <c r="C39" i="47" l="1"/>
  <c r="D58" i="68" l="1"/>
  <c r="F58" i="68" l="1"/>
  <c r="E58" i="68"/>
  <c r="AH16" i="47" l="1"/>
  <c r="C42" i="68" l="1"/>
  <c r="AH23" i="47" l="1"/>
  <c r="AH24" i="47" l="1"/>
  <c r="D59" i="68" l="1"/>
  <c r="F59" i="68" l="1"/>
  <c r="E59" i="68"/>
  <c r="D60" i="68" l="1"/>
  <c r="F60" i="68" l="1"/>
  <c r="E60" i="68"/>
  <c r="C48" i="68"/>
  <c r="D48" i="68"/>
  <c r="G60" i="68"/>
  <c r="D61" i="68" l="1"/>
  <c r="F61" i="68" l="1"/>
  <c r="E61" i="68"/>
  <c r="D62" i="68"/>
  <c r="F62" i="68" l="1"/>
  <c r="E62" i="68"/>
  <c r="AH31" i="47"/>
  <c r="D63" i="68" s="1"/>
  <c r="D50" i="68"/>
  <c r="G62" i="68"/>
  <c r="C50" i="68"/>
  <c r="E63" i="68" l="1"/>
  <c r="AI33" i="47"/>
  <c r="AH32" i="47"/>
  <c r="AJ33" i="47" l="1"/>
  <c r="D77" i="6" l="1"/>
  <c r="D74" i="6" l="1"/>
  <c r="L18" i="34"/>
  <c r="K82" i="34" l="1"/>
  <c r="O18" i="34" l="1"/>
  <c r="D76" i="6"/>
  <c r="D78" i="6" s="1"/>
  <c r="C28" i="68" l="1"/>
  <c r="E78" i="6" l="1"/>
  <c r="D28" i="68" l="1"/>
  <c r="E80" i="6"/>
  <c r="N82" i="34"/>
  <c r="D30" i="68" l="1"/>
  <c r="E100" i="6"/>
  <c r="K76" i="34"/>
  <c r="D37" i="68" l="1"/>
  <c r="N76" i="34"/>
  <c r="F12" i="56" l="1"/>
  <c r="C46" i="68" l="1"/>
  <c r="G58" i="68"/>
  <c r="D46" i="68"/>
  <c r="F11" i="56"/>
  <c r="E17" i="16" l="1"/>
  <c r="I18" i="16" l="1"/>
  <c r="H18" i="16" l="1"/>
  <c r="C47" i="68" l="1"/>
  <c r="D47" i="68"/>
  <c r="G59" i="68"/>
  <c r="K83" i="34" l="1"/>
  <c r="N83" i="34" l="1"/>
  <c r="K77" i="34" l="1"/>
  <c r="N77" i="34" l="1"/>
  <c r="C29" i="68" l="1"/>
  <c r="D70" i="6" l="1"/>
  <c r="D36" i="6"/>
  <c r="D63" i="6"/>
  <c r="D29" i="6"/>
  <c r="D57" i="6"/>
  <c r="D22" i="6"/>
  <c r="D50" i="6"/>
  <c r="D35" i="6" l="1"/>
  <c r="D49" i="6"/>
  <c r="D69" i="6"/>
  <c r="D21" i="6"/>
  <c r="D28" i="6"/>
  <c r="D56" i="6" l="1"/>
  <c r="D54" i="6"/>
  <c r="L15" i="34"/>
  <c r="D14" i="6"/>
  <c r="D26" i="6"/>
  <c r="D30" i="6" s="1"/>
  <c r="L11" i="34"/>
  <c r="O11" i="34" s="1"/>
  <c r="D15" i="6"/>
  <c r="K53" i="34"/>
  <c r="D47" i="6"/>
  <c r="D51" i="6" s="1"/>
  <c r="L14" i="34"/>
  <c r="O14" i="34" s="1"/>
  <c r="O15" i="34" l="1"/>
  <c r="N53" i="34"/>
  <c r="D115" i="68" s="1"/>
  <c r="D58" i="6"/>
  <c r="C25" i="68" s="1"/>
  <c r="D33" i="6"/>
  <c r="D37" i="6" s="1"/>
  <c r="L12" i="34"/>
  <c r="O12" i="34" s="1"/>
  <c r="D67" i="6"/>
  <c r="D71" i="6" s="1"/>
  <c r="L16" i="34"/>
  <c r="O16" i="34" s="1"/>
  <c r="D12" i="6"/>
  <c r="J53" i="34"/>
  <c r="D11" i="6"/>
  <c r="L9" i="34"/>
  <c r="C24" i="68"/>
  <c r="D19" i="6"/>
  <c r="D23" i="6" s="1"/>
  <c r="L10" i="34"/>
  <c r="O10" i="34" s="1"/>
  <c r="C21" i="68"/>
  <c r="O9" i="34" l="1"/>
  <c r="C20" i="68"/>
  <c r="D61" i="6"/>
  <c r="D64" i="6" s="1"/>
  <c r="L17" i="34"/>
  <c r="O17" i="34" s="1"/>
  <c r="D13" i="6"/>
  <c r="D16" i="6" s="1"/>
  <c r="C27" i="68"/>
  <c r="C22" i="68"/>
  <c r="I53" i="34"/>
  <c r="C19" i="68" l="1"/>
  <c r="D80" i="6"/>
  <c r="C26" i="68"/>
  <c r="L53" i="34"/>
  <c r="O53" i="34"/>
  <c r="C30" i="68" l="1"/>
  <c r="D49" i="68" l="1"/>
  <c r="C49" i="68"/>
  <c r="AJ31" i="47"/>
  <c r="F63" i="68" s="1"/>
  <c r="G61" i="68"/>
  <c r="C51" i="68" l="1"/>
  <c r="D51" i="68"/>
  <c r="G63" i="68"/>
  <c r="K84" i="34" l="1"/>
  <c r="N84" i="34" l="1"/>
  <c r="AJ23" i="47" l="1"/>
  <c r="AJ24" i="47" l="1"/>
  <c r="AJ32" i="47"/>
  <c r="AK33" i="47" l="1"/>
  <c r="AL33" i="47" s="1"/>
  <c r="AM33" i="47" s="1"/>
  <c r="AN33" i="47" s="1"/>
  <c r="AO33" i="47" s="1"/>
  <c r="AP33" i="47" s="1"/>
  <c r="AQ33" i="47" s="1"/>
  <c r="AR33" i="47" s="1"/>
  <c r="AS33" i="47" s="1"/>
  <c r="AT33" i="47" s="1"/>
  <c r="AU33" i="47" s="1"/>
  <c r="AV33" i="47" s="1"/>
  <c r="AW33" i="47" s="1"/>
  <c r="AX33" i="47" s="1"/>
  <c r="AY33" i="47" s="1"/>
  <c r="AZ33" i="47" s="1"/>
  <c r="BA33" i="47" s="1"/>
  <c r="BB33" i="47" s="1"/>
  <c r="BC33" i="47" s="1"/>
  <c r="BD33" i="47" s="1"/>
  <c r="BE33" i="47" s="1"/>
  <c r="BF33" i="47" s="1"/>
  <c r="BG33" i="47" s="1"/>
  <c r="BH33" i="47" s="1"/>
  <c r="BI33" i="47" s="1"/>
  <c r="BJ33" i="47" s="1"/>
  <c r="BK33" i="47" s="1"/>
  <c r="D53" i="68"/>
  <c r="C43" i="68"/>
  <c r="D52" i="68"/>
  <c r="D105" i="68" l="1"/>
  <c r="C44" i="68"/>
  <c r="D106" i="68"/>
  <c r="C52" i="68"/>
  <c r="D104" i="68" s="1"/>
  <c r="K78" i="34" l="1"/>
  <c r="N78" i="34" l="1"/>
  <c r="K65" i="34" l="1"/>
  <c r="D94" i="6"/>
  <c r="D93" i="6"/>
  <c r="H20" i="16"/>
  <c r="I20" i="16"/>
  <c r="H85" i="34"/>
  <c r="D91" i="6"/>
  <c r="H19" i="16"/>
  <c r="I19" i="16"/>
  <c r="I17" i="16" l="1"/>
  <c r="D95" i="6"/>
  <c r="G10" i="59"/>
  <c r="H17" i="16"/>
  <c r="D40" i="5" s="1"/>
  <c r="N65" i="34"/>
  <c r="E40" i="5"/>
  <c r="C32" i="68"/>
  <c r="F40" i="5" l="1"/>
  <c r="K62" i="34" l="1"/>
  <c r="N62" i="34" s="1"/>
  <c r="K60" i="34" l="1"/>
  <c r="L85" i="34" l="1"/>
  <c r="N60" i="34"/>
  <c r="E36" i="59" l="1"/>
  <c r="E36" i="16"/>
  <c r="D87" i="6"/>
  <c r="J85" i="34"/>
  <c r="I12" i="16"/>
  <c r="H12" i="16" l="1"/>
  <c r="E35" i="5"/>
  <c r="E41" i="5" s="1"/>
  <c r="I36" i="16"/>
  <c r="K61" i="34"/>
  <c r="D83" i="6"/>
  <c r="G85" i="34"/>
  <c r="G9" i="59"/>
  <c r="G36" i="59" s="1"/>
  <c r="D13" i="68" l="1"/>
  <c r="D35" i="5"/>
  <c r="H36" i="16"/>
  <c r="K85" i="34"/>
  <c r="F35" i="5" l="1"/>
  <c r="D41" i="5"/>
  <c r="D86" i="6" l="1"/>
  <c r="D88" i="6" s="1"/>
  <c r="M85" i="34"/>
  <c r="N61" i="34"/>
  <c r="C13" i="68"/>
  <c r="C116" i="68"/>
  <c r="F41" i="5"/>
  <c r="N85" i="34" l="1"/>
  <c r="D116" i="68"/>
  <c r="C31" i="68"/>
  <c r="E13" i="68"/>
  <c r="C35" i="68" l="1"/>
  <c r="C34" i="68" l="1"/>
  <c r="C33" i="68"/>
  <c r="D99" i="6"/>
  <c r="D100" i="6" l="1"/>
  <c r="C105" i="68" s="1"/>
  <c r="C36" i="68"/>
  <c r="C37" i="68" l="1"/>
  <c r="C104" i="68" s="1"/>
  <c r="C106" i="68"/>
  <c r="C9" i="52"/>
  <c r="E21" i="56" l="1"/>
  <c r="E11" i="5" s="1"/>
  <c r="E16" i="5" s="1"/>
  <c r="F20" i="56"/>
  <c r="F21" i="56" s="1"/>
  <c r="E20" i="5" l="1"/>
  <c r="D9" i="68"/>
  <c r="D21" i="56"/>
  <c r="D11" i="5" s="1"/>
  <c r="F11" i="5" l="1"/>
  <c r="D16" i="5"/>
  <c r="D11" i="68"/>
  <c r="D20" i="5" l="1"/>
  <c r="C9" i="68"/>
  <c r="C108" i="68"/>
  <c r="F16" i="5"/>
  <c r="F20" i="5" l="1"/>
  <c r="E9" i="68"/>
  <c r="C109" i="68"/>
  <c r="C11" i="68"/>
  <c r="E11" i="68" l="1"/>
  <c r="F23" i="5"/>
  <c r="F29" i="5"/>
  <c r="F26" i="5"/>
  <c r="F24" i="5"/>
  <c r="F28" i="5"/>
  <c r="F27" i="5"/>
  <c r="F25" i="5"/>
  <c r="C115" i="68" l="1"/>
  <c r="E30" i="5"/>
  <c r="D12" i="68" l="1"/>
  <c r="E42" i="5"/>
  <c r="F22" i="5"/>
  <c r="F30" i="5" s="1"/>
  <c r="D30" i="5"/>
  <c r="E12" i="68" l="1"/>
  <c r="F42" i="5"/>
  <c r="D14" i="68"/>
  <c r="E43" i="5"/>
  <c r="D15" i="68" s="1"/>
  <c r="C12" i="68"/>
  <c r="D42" i="5"/>
  <c r="C110" i="68" s="1"/>
  <c r="C111" i="68" l="1"/>
  <c r="C14" i="68"/>
  <c r="D43" i="5"/>
  <c r="C15" i="68" s="1"/>
  <c r="E14" i="68"/>
  <c r="F43" i="5"/>
  <c r="E15" i="68" l="1"/>
  <c r="C8" i="52"/>
  <c r="C10" i="52" l="1"/>
  <c r="C38" i="68" s="1"/>
</calcChain>
</file>

<file path=xl/sharedStrings.xml><?xml version="1.0" encoding="utf-8"?>
<sst xmlns="http://schemas.openxmlformats.org/spreadsheetml/2006/main" count="1328" uniqueCount="664">
  <si>
    <t>Category</t>
  </si>
  <si>
    <t>Buildings</t>
  </si>
  <si>
    <t>Depreciation</t>
  </si>
  <si>
    <t>Colour coding of input sheets:</t>
  </si>
  <si>
    <t>Yellow = Input cells</t>
  </si>
  <si>
    <t>Grey - Not applicable/No inputs required</t>
  </si>
  <si>
    <t>Leave coloured cells blank if no information exists - PLEASE DO NOT ENTER TEXT unless specifically requested to do so.</t>
  </si>
  <si>
    <t>All dollar amounts are to be unrounded, and in nominal terms.</t>
  </si>
  <si>
    <t>Business address</t>
  </si>
  <si>
    <t>Address</t>
  </si>
  <si>
    <t>Suburb</t>
  </si>
  <si>
    <t>State</t>
  </si>
  <si>
    <t>Postcode</t>
  </si>
  <si>
    <t>Postal address</t>
  </si>
  <si>
    <t>Contact name/s</t>
  </si>
  <si>
    <t>Contact phone/s</t>
  </si>
  <si>
    <t>Contact email address/s</t>
  </si>
  <si>
    <t xml:space="preserve"> </t>
  </si>
  <si>
    <t>Table of contents</t>
  </si>
  <si>
    <t>Description</t>
  </si>
  <si>
    <t>Profit from sale of fixed assets</t>
  </si>
  <si>
    <t xml:space="preserve">Other revenue </t>
  </si>
  <si>
    <t>Total revenue</t>
  </si>
  <si>
    <t xml:space="preserve">Depreciation </t>
  </si>
  <si>
    <t>TOTAL ASSETS</t>
  </si>
  <si>
    <t>Total</t>
  </si>
  <si>
    <t>Total fixed assets</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</si>
  <si>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</si>
  <si>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</si>
  <si>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</si>
  <si>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</si>
  <si>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</si>
  <si>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</si>
  <si>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</si>
  <si>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</si>
  <si>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 xml:space="preserve"> Interruptible or as available transportation service</t>
  </si>
  <si>
    <t xml:space="preserve"> Backhaul services</t>
  </si>
  <si>
    <t>Storage services</t>
  </si>
  <si>
    <t xml:space="preserve"> Park services</t>
  </si>
  <si>
    <t xml:space="preserve"> Park and loan services</t>
  </si>
  <si>
    <t>Trading services</t>
  </si>
  <si>
    <t xml:space="preserve"> Capacity trading service</t>
  </si>
  <si>
    <t xml:space="preserve"> In pipe trading service</t>
  </si>
  <si>
    <t>Other (please specify)</t>
  </si>
  <si>
    <t>Provided to related parties</t>
  </si>
  <si>
    <t>Direct revenue</t>
  </si>
  <si>
    <t>Customer contribution revenue</t>
  </si>
  <si>
    <t>Total direct revenue</t>
  </si>
  <si>
    <t>Other direct revenue</t>
  </si>
  <si>
    <t>Total indirect revenue allocated</t>
  </si>
  <si>
    <t>Insurance</t>
  </si>
  <si>
    <t>Licence and regulatory costs</t>
  </si>
  <si>
    <t>Directly attributable finance charges</t>
  </si>
  <si>
    <t>Indirect revenue allocated</t>
  </si>
  <si>
    <t>Employee costs</t>
  </si>
  <si>
    <t xml:space="preserve">Shared asset depreciation </t>
  </si>
  <si>
    <t>Loss from sale of shared fixed assets</t>
  </si>
  <si>
    <t>Amounts excluding related party transactions</t>
  </si>
  <si>
    <t>Related party transactions</t>
  </si>
  <si>
    <t>Direct costs</t>
  </si>
  <si>
    <t>Total direct costs</t>
  </si>
  <si>
    <t>Total costs</t>
  </si>
  <si>
    <t>Other direct costs</t>
  </si>
  <si>
    <t>Information technology and communication costs</t>
  </si>
  <si>
    <t>Rental and leasing costs</t>
  </si>
  <si>
    <t>Leasing and rental costs</t>
  </si>
  <si>
    <t>Pipeline assets</t>
  </si>
  <si>
    <t>Closing pipeline carrying value</t>
  </si>
  <si>
    <t>Other assets</t>
  </si>
  <si>
    <t>% allocated to pipeline</t>
  </si>
  <si>
    <t>Income statement account applied to</t>
  </si>
  <si>
    <t>Acquisition date</t>
  </si>
  <si>
    <t>Useful life</t>
  </si>
  <si>
    <t>Construction cost</t>
  </si>
  <si>
    <t>Additions</t>
  </si>
  <si>
    <t>Cost base</t>
  </si>
  <si>
    <t>Written down value</t>
  </si>
  <si>
    <t>Years</t>
  </si>
  <si>
    <t>Total pipeline assets</t>
  </si>
  <si>
    <t>Disposal (at cost)</t>
  </si>
  <si>
    <t>Backhaul services</t>
  </si>
  <si>
    <t>Capacity trading service</t>
  </si>
  <si>
    <t>In pipe trading service</t>
  </si>
  <si>
    <t>Asset description</t>
  </si>
  <si>
    <t>Compressors</t>
  </si>
  <si>
    <t>Closing compressors carrying value</t>
  </si>
  <si>
    <t>Odourant plants</t>
  </si>
  <si>
    <t>Closing buildings carrying value</t>
  </si>
  <si>
    <t>Total allocated to pipeline excluding related parties</t>
  </si>
  <si>
    <t>Total related party amounts allocated to pipeline</t>
  </si>
  <si>
    <t>Total exempt services</t>
  </si>
  <si>
    <t>Capacity based</t>
  </si>
  <si>
    <t>Volumetric based</t>
  </si>
  <si>
    <t>Financial performance measures</t>
  </si>
  <si>
    <t>Earnings before interest and tax</t>
  </si>
  <si>
    <t>Total assets</t>
  </si>
  <si>
    <t>Return on assets</t>
  </si>
  <si>
    <t>Pipeline</t>
  </si>
  <si>
    <t>Earnings before Interest and tax (EBIT)</t>
  </si>
  <si>
    <t>Pipeline information</t>
  </si>
  <si>
    <t>Other Services</t>
  </si>
  <si>
    <t>Postage Stamp Transportation Services</t>
  </si>
  <si>
    <t>Zonal Based Transportation Services</t>
  </si>
  <si>
    <t>Distance Based Transportation Services (to major delivery points)</t>
  </si>
  <si>
    <t>Zone 1</t>
  </si>
  <si>
    <t>Zone 2</t>
  </si>
  <si>
    <t>Zone 3</t>
  </si>
  <si>
    <t>Major Delivery Point 1</t>
  </si>
  <si>
    <t>Major Delivery Point 2</t>
  </si>
  <si>
    <t>Major Delivery Point 3</t>
  </si>
  <si>
    <t>Other Delivery Points</t>
  </si>
  <si>
    <t>Capacity based charges</t>
  </si>
  <si>
    <t>Volumetric based charges</t>
  </si>
  <si>
    <t>Total Postage Stamp Revenue</t>
  </si>
  <si>
    <t>Total Zonal Revenue</t>
  </si>
  <si>
    <t>Total Distance Based Revenue</t>
  </si>
  <si>
    <t>Revenue</t>
  </si>
  <si>
    <t>Operating expenses</t>
  </si>
  <si>
    <t>Net tax liabilities</t>
  </si>
  <si>
    <t>Shared supporting assets</t>
  </si>
  <si>
    <t xml:space="preserve">Inventories </t>
  </si>
  <si>
    <t>Deferred tax assets</t>
  </si>
  <si>
    <t>Total shared supporting assets allocated</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</si>
  <si>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</si>
  <si>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</si>
  <si>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</si>
  <si>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</si>
  <si>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</si>
  <si>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</si>
  <si>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</si>
  <si>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</si>
  <si>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</si>
  <si>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</si>
  <si>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</si>
  <si>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</si>
  <si>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</si>
  <si>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</si>
  <si>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Service category</t>
  </si>
  <si>
    <t>Revenue by service</t>
  </si>
  <si>
    <t>Asset useful life</t>
  </si>
  <si>
    <t>Total capitalised pipeline construction costs</t>
  </si>
  <si>
    <t>Pipelines</t>
  </si>
  <si>
    <t>City Gates, supply regulators and valve stations</t>
  </si>
  <si>
    <t>Closing city gates, supply regulators and valve stations carrying value</t>
  </si>
  <si>
    <t>Metering</t>
  </si>
  <si>
    <t>Closing Metering</t>
  </si>
  <si>
    <t>SCADA (Communications)</t>
  </si>
  <si>
    <t>Closing SCADA carrying value</t>
  </si>
  <si>
    <t>Land and easements</t>
  </si>
  <si>
    <t>Closing land and easements carrying value</t>
  </si>
  <si>
    <t>Other non-depreciable pipeline assets</t>
  </si>
  <si>
    <t>Estimated residual value</t>
  </si>
  <si>
    <t xml:space="preserve"> Firm forward haul transportation services</t>
  </si>
  <si>
    <t>Interruptible or as available transportation services</t>
  </si>
  <si>
    <t>Shared costs</t>
  </si>
  <si>
    <t>Asset impairment</t>
  </si>
  <si>
    <t>Impairment date</t>
  </si>
  <si>
    <t>Basis for impairment</t>
  </si>
  <si>
    <t>Reporting template</t>
  </si>
  <si>
    <t>Reporting period start date:</t>
  </si>
  <si>
    <t>Reporting period end date:</t>
  </si>
  <si>
    <t>Shared assets</t>
  </si>
  <si>
    <t>Recovered capital method (rule 569(4))</t>
  </si>
  <si>
    <t>Return on capital</t>
  </si>
  <si>
    <t>Total Return of Capital</t>
  </si>
  <si>
    <t>Negative residual value</t>
  </si>
  <si>
    <t>Reversal date</t>
  </si>
  <si>
    <t>Basis for Reversal</t>
  </si>
  <si>
    <t>Description (list each individual shared asset category greater than 5%)</t>
  </si>
  <si>
    <t>Category of shared assets</t>
  </si>
  <si>
    <t>Total amount</t>
  </si>
  <si>
    <t>Description of works</t>
  </si>
  <si>
    <t>Date recognised</t>
  </si>
  <si>
    <t>Firm forward haul transportation services</t>
  </si>
  <si>
    <t>$'000</t>
  </si>
  <si>
    <t>Total TJ</t>
  </si>
  <si>
    <t>Other shared costs</t>
  </si>
  <si>
    <t>Total shared costs allocated</t>
  </si>
  <si>
    <t>Pipeline length (km)</t>
  </si>
  <si>
    <t xml:space="preserve">Year ending </t>
  </si>
  <si>
    <t xml:space="preserve">   other service (insert description)</t>
  </si>
  <si>
    <t>$ nominal</t>
  </si>
  <si>
    <t>Table 1.1: Pipeline details</t>
  </si>
  <si>
    <t>Table 1.2: Pipeline services provided</t>
  </si>
  <si>
    <t>Table 2.1.1:  Revenue by service</t>
  </si>
  <si>
    <t>Table 2.2.1: Customer contributions received</t>
  </si>
  <si>
    <t>Table 2.2.2: Government contributions received</t>
  </si>
  <si>
    <t xml:space="preserve">Description </t>
  </si>
  <si>
    <t>(list each individual revenue item)</t>
  </si>
  <si>
    <t>Indirect revenue</t>
  </si>
  <si>
    <t>Table 2.3.1: Indirect revenue allocation</t>
  </si>
  <si>
    <t>Table 2.4.1: Shared cost allocation</t>
  </si>
  <si>
    <t xml:space="preserve"> (list each individual cost)</t>
  </si>
  <si>
    <t>Statement of pipeline revenues and expenses</t>
  </si>
  <si>
    <t>Revenue - contributions</t>
  </si>
  <si>
    <t>Statement of pipeline assets</t>
  </si>
  <si>
    <t>Table 3.1: Pipeline assets</t>
  </si>
  <si>
    <t>Table 4.1: Recovered capital method - pipeline assets</t>
  </si>
  <si>
    <t>Capital expenditure</t>
  </si>
  <si>
    <t>Weighted average prices</t>
  </si>
  <si>
    <t xml:space="preserve"> Interruptible or as available transportation services</t>
  </si>
  <si>
    <t>Table 5.1:  Weighted average prices</t>
  </si>
  <si>
    <t>Return of capital</t>
  </si>
  <si>
    <t>Recovered capital method total asset value</t>
  </si>
  <si>
    <t>Drag and drop columns if required</t>
  </si>
  <si>
    <t>Impairment amount $ nominal</t>
  </si>
  <si>
    <t>Prior Impairment amount 
$ nominal</t>
  </si>
  <si>
    <t>Reversal amount
$nominal</t>
  </si>
  <si>
    <t>Expenditure ($ nominal)</t>
  </si>
  <si>
    <t xml:space="preserve">insert asset description </t>
  </si>
  <si>
    <t>Table 3.1.1: Asset useful life</t>
  </si>
  <si>
    <t>Table 3.2.2: Asset impairment reversals</t>
  </si>
  <si>
    <t>Table 3.2.1: Assets impaired</t>
  </si>
  <si>
    <t>Table 3.4.1: Shared supporting asset allocation</t>
  </si>
  <si>
    <t>Service provider:</t>
  </si>
  <si>
    <t>Pipeline name:</t>
  </si>
  <si>
    <t>Indirect revenue excluding related parties</t>
  </si>
  <si>
    <t>Shared costs excluding related parties</t>
  </si>
  <si>
    <t>Indirect  revenue from related parties</t>
  </si>
  <si>
    <t>Shared costs paid to related parties</t>
  </si>
  <si>
    <t>Table 4.2: Pipeline details</t>
  </si>
  <si>
    <t>Basis of Preparation reference</t>
  </si>
  <si>
    <t>Table 1.1.1: Return on assets</t>
  </si>
  <si>
    <t>Table 2.1:  Statement of pipeline revenues and expenses</t>
  </si>
  <si>
    <t>Table 4.1.1: Capital expenditure greater than 5% of construction cost</t>
  </si>
  <si>
    <t>Firm stand alone compression services</t>
  </si>
  <si>
    <t>Firm park/park and loan services</t>
  </si>
  <si>
    <t>Stand alone compression services</t>
  </si>
  <si>
    <t>Additional (optional) notes and information</t>
  </si>
  <si>
    <t>Reporting period</t>
  </si>
  <si>
    <t>Previous reporting period</t>
  </si>
  <si>
    <t>Other depreciable pipeline assets</t>
  </si>
  <si>
    <t>Closing other depreciable pipeline assets carrying value</t>
  </si>
  <si>
    <t>Firm stand-alone compression service</t>
  </si>
  <si>
    <t>Interruptible or as available stand-alone compression service</t>
  </si>
  <si>
    <t>Stand-alone compression services</t>
  </si>
  <si>
    <t>Services exemption granted from ERA for Weighted Average Price disclosure</t>
  </si>
  <si>
    <t>Table 5.1.1: ERA exemptions</t>
  </si>
  <si>
    <t>Reporting Period</t>
  </si>
  <si>
    <t>Date</t>
  </si>
  <si>
    <t>ERA amendment#</t>
  </si>
  <si>
    <t>Worksheet</t>
  </si>
  <si>
    <t>Table</t>
  </si>
  <si>
    <t>Cell</t>
  </si>
  <si>
    <t>Change</t>
  </si>
  <si>
    <t>Reason</t>
  </si>
  <si>
    <t>Formula updated</t>
  </si>
  <si>
    <t>3.1 Pipeline asset useful life</t>
  </si>
  <si>
    <t>Amendment record</t>
  </si>
  <si>
    <t>New worksheet inserted</t>
  </si>
  <si>
    <t>2. Revenue and expenses</t>
  </si>
  <si>
    <t>F13</t>
  </si>
  <si>
    <t>Formula corrected</t>
  </si>
  <si>
    <t>Formula amended to sum both elements of 'Direct revenue' to get 'Total direct revenue'.</t>
  </si>
  <si>
    <t>D33:E33</t>
  </si>
  <si>
    <t>Formula inserted</t>
  </si>
  <si>
    <t>Formula to aggregate relevant rows (Metering) to determine Closing value for metering assets</t>
  </si>
  <si>
    <t>3.3 Depreciation</t>
  </si>
  <si>
    <t>3.3.1</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</si>
  <si>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</si>
  <si>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</si>
  <si>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</si>
  <si>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</si>
  <si>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</si>
  <si>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</si>
  <si>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</si>
  <si>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</si>
  <si>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</si>
  <si>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Rows 63-67 and 74-78</t>
  </si>
  <si>
    <t>rows inserted</t>
  </si>
  <si>
    <t>New items inserted to record Leased Assets as per AASB16.</t>
  </si>
  <si>
    <t>Formulae updated to include leased assets</t>
  </si>
  <si>
    <t xml:space="preserve">D14, D19, D25, D31, D37, D43, D49, D59 </t>
  </si>
  <si>
    <t>Formulae corrected</t>
  </si>
  <si>
    <t>3.1.1</t>
  </si>
  <si>
    <t>Allow for lease asset information</t>
  </si>
  <si>
    <t>Cover</t>
  </si>
  <si>
    <t>D31:F32</t>
  </si>
  <si>
    <t>To be visible.</t>
  </si>
  <si>
    <t>1.1 Financial performance</t>
  </si>
  <si>
    <t>1.1.1</t>
  </si>
  <si>
    <t>C10</t>
  </si>
  <si>
    <t>Formatting - changed from Accounting Comma to Percentage Percent</t>
  </si>
  <si>
    <t>To disclose percentage with appropriate signage</t>
  </si>
  <si>
    <t>3.3 Depreciation amortisation</t>
  </si>
  <si>
    <t>3.3.2</t>
  </si>
  <si>
    <t>L58:L78</t>
  </si>
  <si>
    <t>Insert column</t>
  </si>
  <si>
    <t>To explicitly allow for prior period depreciation</t>
  </si>
  <si>
    <t>Row 59</t>
  </si>
  <si>
    <t>D58</t>
  </si>
  <si>
    <t>D9:D52</t>
  </si>
  <si>
    <t>List updated</t>
  </si>
  <si>
    <t>4 Recovered Capital</t>
  </si>
  <si>
    <t>Rows 15, 22, 29</t>
  </si>
  <si>
    <t>New items inserted to record Leased Assets</t>
  </si>
  <si>
    <t>E15, E22 and E29</t>
  </si>
  <si>
    <t>Formula added</t>
  </si>
  <si>
    <t>F16:BH16 and F23:BH23</t>
  </si>
  <si>
    <t>3.3.1 and 3.3.2</t>
  </si>
  <si>
    <t>B5, B56, K7, G58, J58 and M58</t>
  </si>
  <si>
    <t>Headings updated for clarity</t>
  </si>
  <si>
    <t>Reformat</t>
  </si>
  <si>
    <t>E60:E77</t>
  </si>
  <si>
    <t>E9:E52</t>
  </si>
  <si>
    <t>Table 3.3.1: Pipeline assets at cost</t>
  </si>
  <si>
    <t>Additions, capitalised maintenance and disposals must be reported on a cumulative basis</t>
  </si>
  <si>
    <t>Disposals or Early termination</t>
  </si>
  <si>
    <t>Prior years' accumulated depreciation</t>
  </si>
  <si>
    <t>Table 3.3.2: Shared assets at cost</t>
  </si>
  <si>
    <t>Leased Assets</t>
  </si>
  <si>
    <t>Closing leased asset carrying value</t>
  </si>
  <si>
    <t>Shared leased assets</t>
  </si>
  <si>
    <t>D9:D38</t>
  </si>
  <si>
    <t>Formatting</t>
  </si>
  <si>
    <t>Leased Asset</t>
  </si>
  <si>
    <t>Leased Asset Interest/Financing Charge</t>
  </si>
  <si>
    <t>A7</t>
  </si>
  <si>
    <t>a typographical error fixed.</t>
  </si>
  <si>
    <t>Corrected the spelling from 'insructions' to 'instructions'.</t>
  </si>
  <si>
    <t>Dark cyan = ERA instructions/headings</t>
  </si>
  <si>
    <t>D7</t>
  </si>
  <si>
    <t>Corrected the spelling from 'acqusition' to 'acquisition'.</t>
  </si>
  <si>
    <t>D18</t>
  </si>
  <si>
    <t>Construction cost or acquisition cost (where allowed) apportioned</t>
  </si>
  <si>
    <t>The cells have been reformatted to show dd/mm/yyyy</t>
  </si>
  <si>
    <t>Formulae amended to include prior year accumulated depreciation plus current year depreciation.  It was only picking up current year depreciation.</t>
  </si>
  <si>
    <t>This sheet captures the changes made to this non scheme financial reporting template.</t>
  </si>
  <si>
    <t>B21:F26 and B33:F38</t>
  </si>
  <si>
    <t>D60:D77</t>
  </si>
  <si>
    <t>D69:E69 and D84:E84</t>
  </si>
  <si>
    <t>Tab renamed 3.3 Depreciation amortisation</t>
  </si>
  <si>
    <t>To record additions and improvements capitalised</t>
  </si>
  <si>
    <t>To only pick up initial acquisition costs</t>
  </si>
  <si>
    <t>Added Leased assets to drop list</t>
  </si>
  <si>
    <t>Added Shared leased assets to drop list</t>
  </si>
  <si>
    <t>To sum columns F to BH for respective items</t>
  </si>
  <si>
    <t>To include Leased Assets in total</t>
  </si>
  <si>
    <t>A25:E25</t>
  </si>
  <si>
    <t>Question added</t>
  </si>
  <si>
    <t>To record publication date of the report</t>
  </si>
  <si>
    <t>A27:E27</t>
  </si>
  <si>
    <t>To record the date to which the reported information is current</t>
  </si>
  <si>
    <t>A29:K29</t>
  </si>
  <si>
    <t>Summary</t>
  </si>
  <si>
    <t>New worksheet added</t>
  </si>
  <si>
    <t>To enhance accessibility and transparency of the reported information by providing a 'quick glance' view of the key information reported in the template.</t>
  </si>
  <si>
    <t>1. Pipeline information</t>
  </si>
  <si>
    <t>B16, B20, B21</t>
  </si>
  <si>
    <t>Heading renamed</t>
  </si>
  <si>
    <t>To be consistent with the pipeline service categories in Table 2.1.1.</t>
  </si>
  <si>
    <t>Row 12:14 / C12:C14</t>
  </si>
  <si>
    <t xml:space="preserve">Rows added
</t>
  </si>
  <si>
    <t xml:space="preserve">New categories are added to improve the clarity and consistency of revenue streams.
- Customer contribution revenue (removed from Table 2.1.1)
- Government contribution revenue (removed rom (Table 2.1.1)
- Profit from sale of fixed assets </t>
  </si>
  <si>
    <t>D32:D40
E32:E40</t>
  </si>
  <si>
    <t>To correctly populate data from Table 2.4.1</t>
  </si>
  <si>
    <t>I16</t>
  </si>
  <si>
    <t xml:space="preserve">To include new revenue categories and correctly calculate the ‘total direct revenue’ </t>
  </si>
  <si>
    <t>2.1 Revenue by service</t>
  </si>
  <si>
    <t>2.1.1</t>
  </si>
  <si>
    <t>Heading/label renamed</t>
  </si>
  <si>
    <t xml:space="preserve">Headings changed from 'Direct Revenue' to  ‘Revenue by service’ and from 'Total revenue (C24) to ‘Total service revenue’ (C21) to clarify that Table 2.1.1 only captures service revenue rather than all direct revenue. </t>
  </si>
  <si>
    <t>Rows 21:23/ C21:C23</t>
  </si>
  <si>
    <t>Rows removed</t>
  </si>
  <si>
    <t xml:space="preserve"> “Park and park and loan services” is split into two rows: “Park services” (row 16) and “Park and loan services (row 17) to be consistent with service categories in Table 1.2.</t>
  </si>
  <si>
    <t>Row 20</t>
  </si>
  <si>
    <t>Description renamed</t>
  </si>
  <si>
    <t>I21</t>
  </si>
  <si>
    <t>To correctly calculate the ‘total service revenue’.</t>
  </si>
  <si>
    <t>2.2 Revenue contributions</t>
  </si>
  <si>
    <t>2.2.1</t>
  </si>
  <si>
    <t>E9:E14</t>
  </si>
  <si>
    <t>To add sum formula (E=C+D)</t>
  </si>
  <si>
    <t>2.3 Indirect revenue</t>
  </si>
  <si>
    <t>2.3.1</t>
  </si>
  <si>
    <t>E2:G4</t>
  </si>
  <si>
    <t>To prompt operators to include sufficient information on their basis of preparation, explaining allocation methodologies and basis of allocators.</t>
  </si>
  <si>
    <t>2.4 Shared costs</t>
  </si>
  <si>
    <t>2.4.1</t>
  </si>
  <si>
    <t xml:space="preserve">To correct double counting of other shared costs. </t>
  </si>
  <si>
    <t>Formatting changed</t>
  </si>
  <si>
    <t>To remove uppercase in some words.</t>
  </si>
  <si>
    <t>Headings added</t>
  </si>
  <si>
    <t>Add headings ‘Pipeline assets’ and ‘Shared supporting assets allocated’ to improve clarity of asset categories.</t>
  </si>
  <si>
    <t>C82</t>
  </si>
  <si>
    <t>Column C</t>
  </si>
  <si>
    <t>3.1 Asset useful life</t>
  </si>
  <si>
    <t>Tab renamed</t>
  </si>
  <si>
    <t>Change format to 'short date'</t>
  </si>
  <si>
    <t>3.2 Asset impairment</t>
  </si>
  <si>
    <t>D8:D22
D28:D54
G28:G54</t>
  </si>
  <si>
    <t>To be consistent with the categories in Table 3.1</t>
  </si>
  <si>
    <t>G53</t>
  </si>
  <si>
    <t>To add sum formula</t>
  </si>
  <si>
    <t>Numbers formatted to the nearest whole number</t>
  </si>
  <si>
    <t>3.4 Shared supporting assets</t>
  </si>
  <si>
    <t>3.4.1</t>
  </si>
  <si>
    <t>D9:D40</t>
  </si>
  <si>
    <t>List created</t>
  </si>
  <si>
    <t>To disclose opening asset value and rate of return (WACC) of each year</t>
  </si>
  <si>
    <t>E11</t>
  </si>
  <si>
    <t>Revised formula to sum F11:BH11, consistent with the treatment of other cost components that make up the ‘cost base’</t>
  </si>
  <si>
    <t>E25</t>
  </si>
  <si>
    <t>Formula deleted</t>
  </si>
  <si>
    <t>Formula not required</t>
  </si>
  <si>
    <t>F31:BH31</t>
  </si>
  <si>
    <t>To exclude row 25 which is not an input cell</t>
  </si>
  <si>
    <t>F8:BH8</t>
  </si>
  <si>
    <t>To adjust formula to display year and allow cross-referencing with the Summary tab</t>
  </si>
  <si>
    <t>Column B</t>
  </si>
  <si>
    <t>Column added</t>
  </si>
  <si>
    <t>To disclose the reference to the basis of preparation where pipeline operator may have explained the basis of allocation between pipeline and service types</t>
  </si>
  <si>
    <t>To disclose if estimates were used by the pipeline operator to allocate revenue between pipelines and  service types.</t>
  </si>
  <si>
    <t>Heading added</t>
  </si>
  <si>
    <t>To be consistent with other worksheets</t>
  </si>
  <si>
    <t>F10:BJ10</t>
  </si>
  <si>
    <t>Headings amended
Formatting changed</t>
  </si>
  <si>
    <t>All worksheets</t>
  </si>
  <si>
    <t>Numerical cells</t>
  </si>
  <si>
    <t>Publication date of this report:</t>
  </si>
  <si>
    <t>Reported information is current at:</t>
  </si>
  <si>
    <t>Has any information in this template been amended since last published within this current reporting period?</t>
  </si>
  <si>
    <t>Amendment reference</t>
  </si>
  <si>
    <t>All numbers are expressed in $nominal</t>
  </si>
  <si>
    <t>Revenues and expenses (Table 2.1)</t>
  </si>
  <si>
    <t>Shared costs allocated</t>
  </si>
  <si>
    <t>Earnings before interest and tax (EBIT)</t>
  </si>
  <si>
    <t xml:space="preserve">Statement of pipeline assets (Table 3.1) </t>
  </si>
  <si>
    <t>Cumulative value as at current reporting period</t>
  </si>
  <si>
    <t>Cumulative value as at previous reporting period</t>
  </si>
  <si>
    <t xml:space="preserve"> Total pipeline assets </t>
  </si>
  <si>
    <t>Shared property, plant and equipment</t>
  </si>
  <si>
    <t xml:space="preserve">Shared leased assets </t>
  </si>
  <si>
    <t>Inventories</t>
  </si>
  <si>
    <t xml:space="preserve">Deferred tax assets </t>
  </si>
  <si>
    <t>Other shared assets</t>
  </si>
  <si>
    <t>Total shared assets allocated</t>
  </si>
  <si>
    <t xml:space="preserve">Total assets </t>
  </si>
  <si>
    <t>Return on assets (EBIT/Total assets value) (Table 1.1.1)</t>
  </si>
  <si>
    <t>Recovered capital value  (Table 4.1)</t>
  </si>
  <si>
    <t>Pipeline assets cost base</t>
  </si>
  <si>
    <t>Shared assets allocated cost base</t>
  </si>
  <si>
    <t>Total return of capital</t>
  </si>
  <si>
    <t>Opening asset value</t>
  </si>
  <si>
    <t>Rate of return (WACC)</t>
  </si>
  <si>
    <t>For information only - yearly percentage change</t>
  </si>
  <si>
    <t xml:space="preserve">Weighted average price (Table 5.1) </t>
  </si>
  <si>
    <t>Revenue 
$'000</t>
  </si>
  <si>
    <t>MDQ 
Total TJ</t>
  </si>
  <si>
    <t>WAP 
$/GJ</t>
  </si>
  <si>
    <t>Total 
TJ</t>
  </si>
  <si>
    <t>Postage Stamp</t>
  </si>
  <si>
    <t>Zonal based - Zone 1</t>
  </si>
  <si>
    <t>Zonal based - Zone 2</t>
  </si>
  <si>
    <t>Zonal based - Zone 3</t>
  </si>
  <si>
    <t>Distance based - Major delivery point 1</t>
  </si>
  <si>
    <t>Distance based - Major delivery point 2</t>
  </si>
  <si>
    <t>Distance based - Major delivery point 3</t>
  </si>
  <si>
    <t>Distance based - Other delivery points</t>
  </si>
  <si>
    <t>Exempt services</t>
  </si>
  <si>
    <t xml:space="preserve">For information only </t>
  </si>
  <si>
    <t>As reported in 'Statement of pipeline assets'</t>
  </si>
  <si>
    <t xml:space="preserve">Total asset value (depreciated book value vs. recovered capital method asset value) </t>
  </si>
  <si>
    <t>Shared asset value as a % of total asset value</t>
  </si>
  <si>
    <t>Pipeline asset value as a % of total asset value</t>
  </si>
  <si>
    <t>As reported in 'Revenue and expenses'</t>
  </si>
  <si>
    <t>Direct revenue as a % of total revenue</t>
  </si>
  <si>
    <t>Indirect revenue as a % of total revenue</t>
  </si>
  <si>
    <t xml:space="preserve">Direct costs as a % of total costs </t>
  </si>
  <si>
    <t xml:space="preserve">Shared costs as a % of total costs </t>
  </si>
  <si>
    <t xml:space="preserve">For reconciliation </t>
  </si>
  <si>
    <t>As reported in 'Depreciation amortisation'</t>
  </si>
  <si>
    <t xml:space="preserve">Depreciation for pipeline assets </t>
  </si>
  <si>
    <t xml:space="preserve">Depreciation for shared assets </t>
  </si>
  <si>
    <t xml:space="preserve"> Firm forward haul transportation service</t>
  </si>
  <si>
    <t xml:space="preserve"> Firm stand-alone compression service</t>
  </si>
  <si>
    <t xml:space="preserve"> Interruptible or as available stand-alone compression service</t>
  </si>
  <si>
    <t>Government contribution revenue</t>
  </si>
  <si>
    <t>Indirect operating expenses</t>
  </si>
  <si>
    <t>Impairment losses (nature of the impairment loss)</t>
  </si>
  <si>
    <t>Park services</t>
  </si>
  <si>
    <t>Park and loan services</t>
  </si>
  <si>
    <t>Other pipeline revenue (if relevant)</t>
  </si>
  <si>
    <t>Please ensure allocation methodologies are explained in sufficient detail in the Basis of Preparation as required under section 3.2.4 of the Guideline</t>
  </si>
  <si>
    <t>Pipeline Assets</t>
  </si>
  <si>
    <t>Capitalised maintenance or improvements</t>
  </si>
  <si>
    <t>Disposals or early termination (at cost)</t>
  </si>
  <si>
    <t>Initial construction or acquisition costs</t>
  </si>
  <si>
    <t>Disposal or early termination (at cost)</t>
  </si>
  <si>
    <t>Odorant plants</t>
  </si>
  <si>
    <t>Closing odorant plants carrying value</t>
  </si>
  <si>
    <t>Depreciation (Amortisation)</t>
  </si>
  <si>
    <t>Shared supporting assets allocated</t>
  </si>
  <si>
    <t>Depreciation (amortisation)</t>
  </si>
  <si>
    <t>Closing shared leased asset carrying value</t>
  </si>
  <si>
    <t>Initial construction or acquisition cost</t>
  </si>
  <si>
    <t>Current year depreciation</t>
  </si>
  <si>
    <t>No</t>
  </si>
  <si>
    <t>Depreciation and amortisation</t>
  </si>
  <si>
    <t>For information</t>
  </si>
  <si>
    <t>Has there been any use of estimates to allocate revenue to each transportation service?</t>
  </si>
  <si>
    <t>Basis of preparation reference</t>
  </si>
  <si>
    <t>Revenue $'000</t>
  </si>
  <si>
    <t>MDQ
Total TJ*</t>
  </si>
  <si>
    <t>$ '000</t>
  </si>
  <si>
    <t>* MDQ (Total TJ) = sum of MDQ’s over the reporting period in TJs</t>
  </si>
  <si>
    <t>Row 22</t>
  </si>
  <si>
    <t>Explanatory note added</t>
  </si>
  <si>
    <t>Date cells</t>
  </si>
  <si>
    <t>Amend relevant date cells to ensure format is in date style</t>
  </si>
  <si>
    <r>
      <t xml:space="preserve">To clarify the MDQ unit above as:
</t>
    </r>
    <r>
      <rPr>
        <i/>
        <sz val="10"/>
        <rFont val="Arial"/>
        <family val="2"/>
      </rPr>
      <t xml:space="preserve">Total TJ = sum of MDQ’s over the reporting period in TJs </t>
    </r>
  </si>
  <si>
    <t>Row 16</t>
  </si>
  <si>
    <t>Replaced "Distribution/transmission revenue" (originally C19) with "Other pipeline services (if relevant)" (now C20) to be consistent with Table 2.1.</t>
  </si>
  <si>
    <t>Formula added
Formatting changed</t>
  </si>
  <si>
    <t>To improve the consistency and structuring of labelling between Table 3.1 and Table 3.3.1.
Each asset category will have the following reporting lines, as applicable:
-	Initial construction or acquisition costs 
-	Additions
-	Capitalised maintenance or improvements
-	Depreciation 
-	Disposals or early termination (at cost)</t>
  </si>
  <si>
    <t>3. Statement of pipeline assets</t>
  </si>
  <si>
    <t>4. Recovered Capital</t>
  </si>
  <si>
    <t>Renamed 'shared supporting assets' to 'shared property, plant and equipment' to be consistent with the labelling between worksheets</t>
  </si>
  <si>
    <t>Changed format from number to 'short date'</t>
  </si>
  <si>
    <t>B1</t>
  </si>
  <si>
    <t>To be consistent with tab name</t>
  </si>
  <si>
    <t>To be consistent with the labelling of categories in Table 3.1</t>
  </si>
  <si>
    <t>B58:N59</t>
  </si>
  <si>
    <t>Cell colour changed to be consistent with other tables</t>
  </si>
  <si>
    <t>To add dropdown list consistent with the categories in Table 3.1</t>
  </si>
  <si>
    <t>Minor punctuation amendment</t>
  </si>
  <si>
    <t>5. Weighted average price</t>
  </si>
  <si>
    <t>C19:20</t>
  </si>
  <si>
    <t>To be consistent with other tables</t>
  </si>
  <si>
    <t>Contents</t>
  </si>
  <si>
    <t>Contents updated</t>
  </si>
  <si>
    <t>To update formula following changes in asset categories/ sub-categories,  and correct previous errors.</t>
  </si>
  <si>
    <t>As reported in 'Recovered capital'</t>
  </si>
  <si>
    <t>Rows added
Sub-categories amended
Formatting changed</t>
  </si>
  <si>
    <t>C29:D36</t>
  </si>
  <si>
    <t>List added</t>
  </si>
  <si>
    <t>To add a yes/no dropdown list, consistent with other rows.</t>
  </si>
  <si>
    <t>Amend relevant numerical cells to ensure format is in comma style, negative values in brackets and rounded off to nearest whole number</t>
  </si>
  <si>
    <t>Leased assets</t>
  </si>
  <si>
    <t>C34 and C39</t>
  </si>
  <si>
    <t>F11 and I11</t>
  </si>
  <si>
    <t>C10 and C21</t>
  </si>
  <si>
    <t xml:space="preserve">H36 and I36 </t>
  </si>
  <si>
    <t>C11 and C16</t>
  </si>
  <si>
    <t>C8 and C81</t>
  </si>
  <si>
    <t>H7, J7, G58 and L58</t>
  </si>
  <si>
    <t>F9:F52 and F60:F77</t>
  </si>
  <si>
    <t>Rows 33 and 34</t>
  </si>
  <si>
    <t>B2 and C3</t>
  </si>
  <si>
    <t>Heading (units) amended and format changed for clarity and consistency with formula:
- revenues in $'000
- MDQ in Total TJ
- WAP in $/GJ</t>
  </si>
  <si>
    <t>Closing shared property, plant and equipment carrying value</t>
  </si>
  <si>
    <t>Column E</t>
  </si>
  <si>
    <t>Sydney</t>
  </si>
  <si>
    <t>PO Box R41</t>
  </si>
  <si>
    <t>Royal Exchange</t>
  </si>
  <si>
    <t>NSW</t>
  </si>
  <si>
    <t>APARegReporting@apa.com.au</t>
  </si>
  <si>
    <t>4. Recovered capital</t>
  </si>
  <si>
    <t>Transmission</t>
  </si>
  <si>
    <t>Corporate operating expenditure</t>
  </si>
  <si>
    <t>Shared leased interest</t>
  </si>
  <si>
    <t>Shared leased asset depreciation</t>
  </si>
  <si>
    <t>5-80</t>
  </si>
  <si>
    <t>N/A</t>
  </si>
  <si>
    <t>Various</t>
  </si>
  <si>
    <t>Per leased asset life</t>
  </si>
  <si>
    <t>2.4.6</t>
  </si>
  <si>
    <t>2.4.5</t>
  </si>
  <si>
    <t>Information Technology</t>
  </si>
  <si>
    <t>3.2.3</t>
  </si>
  <si>
    <t>3.2.2</t>
  </si>
  <si>
    <t>3.2.5</t>
  </si>
  <si>
    <t>3.2.4</t>
  </si>
  <si>
    <t>Column D</t>
  </si>
  <si>
    <t>A1</t>
  </si>
  <si>
    <t>Western Australia</t>
  </si>
  <si>
    <t>2.3.1 &amp; 2.3.1.1</t>
  </si>
  <si>
    <t>2.3.2</t>
  </si>
  <si>
    <t>2.3.2.1</t>
  </si>
  <si>
    <t>2.4.4</t>
  </si>
  <si>
    <t>2.3.2.2</t>
  </si>
  <si>
    <t>Customer Contributions</t>
  </si>
  <si>
    <t>Per Appendix A - Pipeline asset lives</t>
  </si>
  <si>
    <t>Indefinite</t>
  </si>
  <si>
    <t>Questions added</t>
  </si>
  <si>
    <t>To record if there has been any change to the reported information within the current reporting period since publication date, and identify which part of the ‘basis of preparation’ document captures or explains the change in the published information.</t>
  </si>
  <si>
    <t>To add hyperlink to Summary worksheet and reflect changes in worksheet names (3.1, 3.2 and 3.3)</t>
  </si>
  <si>
    <t>To express percentage in two decimal places</t>
  </si>
  <si>
    <t>Remove uppercase in some words. Corresponding cells in original template are C31 and C36.</t>
  </si>
  <si>
    <t>To amend formula to sum up D11 and E11 and G11 and H11, respectively</t>
  </si>
  <si>
    <t>To delete categories that do not fall under 'service revenue':
-	'Customer contribution revenue' 
-	'Profit from sale of fixed assets'
-	‘Other direct revenue’
These categories are moved to Table 2.1. See amendment # 37.</t>
  </si>
  <si>
    <t>Row split</t>
  </si>
  <si>
    <t>Row 36</t>
  </si>
  <si>
    <t>Change format of totals to 'bold' font</t>
  </si>
  <si>
    <t>Columns D and E
(D66, D33:E33, D71:E71, D80:E80, D83:D87, D90:D94 and D99:E99)</t>
  </si>
  <si>
    <t>Renamed from 3.1 "Pipeline asset useful life" to "Asset useful life' to be consistent with the heading of the worksheet. Worksheet contains shared assets other than pipeline assets.</t>
  </si>
  <si>
    <t>Data entry deleted</t>
  </si>
  <si>
    <t>To remove data entries under 'Acquisition date' column</t>
  </si>
  <si>
    <t>Renamed from 3.2 "Pipeline asset impairment" to "Asset impairment' to be consistent with the heading of the worksheet. Worksheet contains shared assets other than pipeline assets.</t>
  </si>
  <si>
    <t>3.2.1 and 
3.2.2</t>
  </si>
  <si>
    <t>3.3.1 and 
3.3.2</t>
  </si>
  <si>
    <t>3.3.1and
3.3.2</t>
  </si>
  <si>
    <t>3.3.1 and
3.3.2</t>
  </si>
  <si>
    <t>To remove data entries under Acquisition date column</t>
  </si>
  <si>
    <t>Input cells</t>
  </si>
  <si>
    <t>Amend relevant input cells to ensure font colour is blue</t>
  </si>
  <si>
    <t>Enlarge size to make hyperlink to Contents tab more visible and accessible</t>
  </si>
  <si>
    <t>Row 86 (C86:H86)</t>
  </si>
  <si>
    <t>To correctly populate weighted average prices (WAP) of 'interruptible or as available transportation services' (distance based - other delivery points) from Table 5.1</t>
  </si>
  <si>
    <t>F100</t>
  </si>
  <si>
    <t>To correctly populate WAP of exempt services (volume based charge) from Table 5.1</t>
  </si>
  <si>
    <t>D86:87</t>
  </si>
  <si>
    <t>To correctly populate depreciation and disposal values of 'Shared property, plant and equipment' from Table 3.3.2</t>
  </si>
  <si>
    <t>D93:94</t>
  </si>
  <si>
    <t>To correctly populate depreciation and disposal values of 'Shared leased assets' from Table 3.3.2</t>
  </si>
  <si>
    <t>Table reference</t>
  </si>
  <si>
    <t>APA has counted each contracting entity as a separate customer to determine customer numbers for each pipeline.</t>
  </si>
  <si>
    <t>Pipeline Services listed are those contracted to customers within the reporting period for the pipeline. Some services, in particular non-firm services, may be contracted but not used.</t>
  </si>
  <si>
    <t xml:space="preserve">APA has reported the shared assets information per fiscal year from date of acquisition. </t>
  </si>
  <si>
    <t>New assets are reported as commissioned with depreciation assumed in the next fiscal year.</t>
  </si>
  <si>
    <t xml:space="preserve">Net tax liabilities incorporates mid-year tax depreciation for capital expenditure incurred during the fiscal year. </t>
  </si>
  <si>
    <t>4.1.1</t>
  </si>
  <si>
    <t>In accordance with the Guideline, APA has not reported revenue in respect of exempt services against the relevant service category in Table 5.1. Instead, revenue associated with exempt services is aggregated and reported under “Total exempt services” in Table 5.1.</t>
  </si>
  <si>
    <t>APA amendment#</t>
  </si>
  <si>
    <t>APA Amendment record</t>
  </si>
  <si>
    <t>N7</t>
  </si>
  <si>
    <t>C116</t>
  </si>
  <si>
    <t>Formula change</t>
  </si>
  <si>
    <t>Formula updated to include shared leased asset depreciation reported under other Other shared costs in tab 2.4 Shared costs</t>
  </si>
  <si>
    <t>4.4.1</t>
  </si>
  <si>
    <t>4.4.2</t>
  </si>
  <si>
    <t>4.4.3</t>
  </si>
  <si>
    <t>I29</t>
  </si>
  <si>
    <t>Wrap text</t>
  </si>
  <si>
    <t>4.1</t>
  </si>
  <si>
    <t>C39</t>
  </si>
  <si>
    <t>Format changed to comma style and rounded off to nearest whole number</t>
  </si>
  <si>
    <t xml:space="preserve">Other non-depreciable pipeline assets include other elements of total assets reported in Balance Sheet (e.g. debtors, capital work in progress, contract intangibles etc.).  </t>
  </si>
  <si>
    <t>The majority of total shared assets reported represent Information Technology assets and other assets such as office related assets and motor vehicles. The values are reported on a gross book basis.</t>
  </si>
  <si>
    <t xml:space="preserve">APA has reported the aggregate capital expenditure (inclusive of Stay-in-business capital expenditure) incurred each fiscal year.  The 5% threshold of capital expenditure does not include leased asset, shared leased asset or shared assets. Any assets that might have had immaterial shared assets included in prior years reporting have been removed for consistency. Capital expenditure greater than 5% generally relates to significant expenditure for each non-scheme pipeline. Lease-funded pipeline capital expenditure could be included in the capital expenditure for comparison. 
The projects reported in excess of 5% capital expenditure for any given year is capital expenditure at cost (excluding the half year capitalised WACC) in relation to the total construction cost (which is inclusive of capitalised WACC). </t>
  </si>
  <si>
    <t>New assets are reported as commissioned with depreciation assumed from the date of service.</t>
  </si>
  <si>
    <t>The interest component of the leased assets (both Directly attributable and Shared RoU) has been included as part of Leased assets Interest/ Financing charges.</t>
  </si>
  <si>
    <t>Disposals and early terminations recognised include a half year capitalised WACC.</t>
  </si>
  <si>
    <t>During FY24</t>
  </si>
  <si>
    <t>Andrew Nairn (General Manager Investor Relations)</t>
  </si>
  <si>
    <t>+61 (03) 8416 2887</t>
  </si>
  <si>
    <t>a75b27de-3cbb-4574-9781-cd0ba0527c5c</t>
  </si>
  <si>
    <t>2dec4e6a-58a8-4cf3-9e84-60e2671e300b</t>
  </si>
  <si>
    <t>58bbe7f6-0a42-4163-a9ee-8e8f1dd45a47</t>
  </si>
  <si>
    <t>During FY25</t>
  </si>
  <si>
    <t>Level 10, 121 Castlereagh Street</t>
  </si>
  <si>
    <t>APA NORTHERN GOLDFIELDS INTERCONNECT PTY LTD</t>
  </si>
  <si>
    <t>33 646 298 142</t>
  </si>
  <si>
    <t>Northern Goldfields Interconnect</t>
  </si>
  <si>
    <t>During FY26</t>
  </si>
  <si>
    <t>72d07442-14f7-4681-ae1e-c0080db08ef1</t>
  </si>
  <si>
    <t>16447e60-dffe-40ae-85de-e8370d63ed19</t>
  </si>
  <si>
    <t>4deeb268-5a4d-4792-8728-4d44180fb789</t>
  </si>
  <si>
    <t>The financial reporting under the non scheme guideline is an annual reporting requirement for APA's non scheme pipelines, requiring annual publishing by 30 October 2026. This information was published on Friday 30th October 2026.</t>
  </si>
  <si>
    <t>Other depreciable pipeline assets include items such as information technology systems, motor vehicles, office and pipeline related costs which have different useful lives ranging from 5 to 80 years. APA has reported the information by asset categories in a summary line reflective of all assets acquired at inception to 30 June 2026.</t>
  </si>
  <si>
    <t>APA has reported the information by asset categories in a summary line reflective of all assets acquired from inception to 30 June 2026.</t>
  </si>
  <si>
    <t>Yes</t>
  </si>
  <si>
    <t xml:space="preserve">Capital additions will be as follows:
• For pipelines assets, capital expenditure will be reported “as incurred”.
• For shared support assets and shared leased asset, capital expenditure will be reported “as commissioned”.
</t>
  </si>
  <si>
    <t xml:space="preserve">Customer contribution in table 2.2.1 represents revenue in instances where a customer with an underlying GTA contributes to the capital expenditure of the pipeline.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</si>
</sst>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_(* #,##0_);_(* \(#,##0\);_(* &quot;-&quot;??_);_(@_)"/>
    <numFmt numFmtId="167" formatCode="0.0"/>
    <numFmt numFmtId="168" formatCode="0.0000"/>
    <numFmt numFmtId="169" formatCode="#,##0.0"/>
    <numFmt numFmtId="170" formatCode="yyyy"/>
    <numFmt numFmtId="171" formatCode="d/mm/yyyy;@"/>
    <numFmt numFmtId="172" formatCode="0.0%"/>
    <numFmt numFmtId="173" formatCode="_(* #,##0.00_);_(* \(#,##0.00\);_(* &quot;-&quot;_);_(@_)"/>
    <numFmt numFmtId="174" formatCode="_-* #,##0_-;\-* #,##0_-;_-* &quot;-&quot;??_-;_-@_-"/>
    <numFmt numFmtId="177" formatCode="_-* #,##0.0_-;\-* #,##0.0_-;_-* &quot;-&quot;??_-;_-@_-"/>
    <numFmt numFmtId="179" formatCode="_(* #,##0.0000_);_(* \(#,##0.0000\);_(* &quot;-&quot;_);_(@_)"/>
  </numFmts>
  <fonts count="95">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sz val="10"/>
      <color indexed="51"/>
      <name val="Arial"/>
      <family val="2"/>
    </font>
    <font>
      <sz val="10"/>
      <name val="Arial"/>
      <family val="2"/>
    </font>
    <font>
      <b/>
      <sz val="8"/>
      <name val="Arial"/>
      <family val="2"/>
    </font>
    <font>
      <sz val="8"/>
      <name val="Arial"/>
      <family val="2"/>
    </font>
    <font>
      <b/>
      <sz val="14"/>
      <name val="Arial"/>
      <family val="2"/>
    </font>
    <font>
      <sz val="10"/>
      <color indexed="9"/>
      <name val="Arial"/>
      <family val="2"/>
    </font>
    <font>
      <sz val="18"/>
      <name val="Arial"/>
      <family val="2"/>
    </font>
    <font>
      <sz val="18"/>
      <color indexed="62"/>
      <name val="Arial"/>
      <family val="2"/>
    </font>
    <font>
      <u/>
      <sz val="10"/>
      <color indexed="12"/>
      <name val="Arial"/>
      <family val="2"/>
    </font>
    <font>
      <b/>
      <sz val="10"/>
      <color indexed="62"/>
      <name val="Arial"/>
      <family val="2"/>
    </font>
    <font>
      <b/>
      <sz val="10"/>
      <color indexed="18"/>
      <name val="Arial"/>
      <family val="2"/>
    </font>
    <font>
      <b/>
      <sz val="12"/>
      <color indexed="6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2"/>
      <name val="Arial"/>
      <family val="2"/>
    </font>
    <font>
      <sz val="10"/>
      <name val="Cambria"/>
      <family val="2"/>
    </font>
    <font>
      <sz val="10"/>
      <name val="Arial"/>
      <family val="2"/>
    </font>
    <font>
      <b/>
      <sz val="11"/>
      <name val="Arial"/>
      <family val="2"/>
    </font>
    <font>
      <sz val="11"/>
      <name val="Arial"/>
      <family val="2"/>
    </font>
    <font>
      <b/>
      <sz val="12"/>
      <color indexed="9"/>
      <name val="Arial"/>
      <family val="2"/>
    </font>
    <font>
      <b/>
      <i/>
      <sz val="10"/>
      <name val="Arial"/>
      <family val="2"/>
    </font>
    <font>
      <sz val="9"/>
      <name val="Arial"/>
      <family val="2"/>
    </font>
    <font>
      <i/>
      <sz val="10"/>
      <name val="Arial"/>
      <family val="2"/>
    </font>
    <font>
      <sz val="10"/>
      <name val="Calibri Light"/>
      <family val="2"/>
      <scheme val="major"/>
    </font>
    <font>
      <sz val="10"/>
      <color rgb="FF000000"/>
      <name val="Arial"/>
      <family val="2"/>
    </font>
    <font>
      <b/>
      <sz val="10"/>
      <color rgb="FFFFFFFF"/>
      <name val="Calibri"/>
      <family val="2"/>
      <scheme val="minor"/>
    </font>
    <font>
      <sz val="10"/>
      <color theme="1"/>
      <name val="Calibri"/>
      <family val="2"/>
      <scheme val="minor"/>
    </font>
    <font>
      <b/>
      <sz val="10"/>
      <color theme="1"/>
      <name val="Calibri"/>
      <family val="2"/>
      <scheme val="minor"/>
    </font>
    <font>
      <sz val="28"/>
      <color rgb="FFFF0000"/>
      <name val="Arial"/>
      <family val="2"/>
    </font>
    <font>
      <sz val="18"/>
      <color theme="0"/>
      <name val="Arial"/>
      <family val="2"/>
    </font>
    <font>
      <b/>
      <sz val="18"/>
      <color theme="0"/>
      <name val="Arial Black"/>
      <family val="2"/>
    </font>
    <font>
      <b/>
      <sz val="18"/>
      <color theme="0"/>
      <name val="Arial"/>
      <family val="2"/>
    </font>
    <font>
      <u/>
      <sz val="18"/>
      <color theme="0"/>
      <name val="Arial"/>
      <family val="2"/>
    </font>
    <font>
      <sz val="10"/>
      <color rgb="FF0000FF"/>
      <name val="Arial"/>
      <family val="2"/>
    </font>
    <font>
      <sz val="10"/>
      <color theme="0"/>
      <name val="Arial"/>
      <family val="2"/>
    </font>
    <font>
      <b/>
      <sz val="10"/>
      <color theme="1"/>
      <name val="Arial"/>
      <family val="2"/>
    </font>
    <font>
      <sz val="10"/>
      <color theme="1"/>
      <name val="Arial"/>
      <family val="2"/>
    </font>
    <font>
      <b/>
      <sz val="10"/>
      <color theme="0"/>
      <name val="Arial"/>
      <family val="2"/>
    </font>
    <font>
      <b/>
      <sz val="14"/>
      <color theme="0"/>
      <name val="Arial"/>
      <family val="2"/>
    </font>
    <font>
      <b/>
      <sz val="12"/>
      <color theme="0"/>
      <name val="Arial"/>
      <family val="2"/>
    </font>
    <font>
      <b/>
      <sz val="10"/>
      <color rgb="FF000000"/>
      <name val="Arial"/>
      <family val="2"/>
    </font>
    <font>
      <sz val="10"/>
      <color rgb="FFFF0000"/>
      <name val="Arial"/>
      <family val="2"/>
    </font>
    <font>
      <sz val="11"/>
      <color rgb="FF191919"/>
      <name val="Arial"/>
      <family val="2"/>
    </font>
    <font>
      <sz val="11"/>
      <color rgb="FFFFFFFF"/>
      <name val="Arial"/>
      <family val="2"/>
    </font>
    <font>
      <b/>
      <sz val="11"/>
      <color rgb="FFFFFFFF"/>
      <name val="Arial"/>
      <family val="2"/>
    </font>
    <font>
      <sz val="10"/>
      <color rgb="FF191919"/>
      <name val="Arial"/>
      <family val="2"/>
    </font>
    <font>
      <sz val="11"/>
      <color rgb="FFFF0000"/>
      <name val="Arial"/>
      <family val="2"/>
    </font>
    <font>
      <sz val="10"/>
      <color rgb="FF7030A0"/>
      <name val="Arial"/>
      <family val="2"/>
    </font>
    <font>
      <b/>
      <sz val="10"/>
      <color rgb="FFFFFFFF"/>
      <name val="Arial"/>
      <family val="2"/>
    </font>
    <font>
      <b/>
      <sz val="10"/>
      <color rgb="FF191919"/>
      <name val="Arial"/>
      <family val="2"/>
    </font>
    <font>
      <b/>
      <sz val="10"/>
      <color rgb="FFFF0000"/>
      <name val="Arial"/>
      <family val="2"/>
    </font>
    <font>
      <sz val="14"/>
      <color theme="0"/>
      <name val="Arial"/>
      <family val="2"/>
    </font>
    <font>
      <b/>
      <sz val="14"/>
      <color rgb="FF0000FF"/>
      <name val="Arial"/>
      <family val="2"/>
    </font>
    <font>
      <sz val="11"/>
      <color theme="1"/>
      <name val="Calibri"/>
      <family val="2"/>
    </font>
    <font>
      <b/>
      <sz val="10"/>
      <name val="Century Gothic"/>
      <family val="2"/>
    </font>
    <font>
      <sz val="10.5"/>
      <name val="Century Gothic"/>
      <family val="2"/>
    </font>
    <font>
      <sz val="10"/>
      <name val="Arial"/>
      <family val="2"/>
    </font>
    <font>
      <u/>
      <sz val="10"/>
      <color theme="10"/>
      <name val="Arial"/>
      <family val="2"/>
    </font>
    <font>
      <sz val="14"/>
      <color rgb="FF0000FF"/>
      <name val="Arial"/>
      <family val="2"/>
    </font>
    <font>
      <u/>
      <sz val="11"/>
      <color theme="10"/>
      <name val="Calibri"/>
      <family val="2"/>
      <scheme val="minor"/>
    </font>
    <font>
      <sz val="10"/>
      <name val="Arial Unicode MS"/>
    </font>
    <font>
      <sz val="9"/>
      <name val="Calibri"/>
      <family val="2"/>
    </font>
    <font>
      <sz val="8"/>
      <name val="Arial"/>
      <family val="2"/>
    </font>
  </fonts>
  <fills count="54">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indexed="8"/>
        <bgColor indexed="64"/>
      </patternFill>
    </fill>
    <fill>
      <patternFill patternType="solid">
        <fgColor theme="4"/>
        <bgColor indexed="64"/>
      </patternFill>
    </fill>
    <fill>
      <patternFill patternType="solid">
        <fgColor theme="0"/>
        <bgColor indexed="64"/>
      </patternFill>
    </fill>
    <fill>
      <patternFill patternType="solid">
        <fgColor theme="0" tint="-0.14999847407452621"/>
        <bgColor indexed="64"/>
      </patternFill>
    </fill>
    <fill>
      <patternFill patternType="solid">
        <fgColor rgb="FF009999"/>
        <bgColor indexed="64"/>
      </patternFill>
    </fill>
    <fill>
      <patternFill patternType="solid">
        <fgColor theme="4" tint="0.79998168889431442"/>
        <bgColor indexed="64"/>
      </patternFill>
    </fill>
    <fill>
      <patternFill patternType="solid">
        <fgColor theme="5" tint="-0.249977111117893"/>
        <bgColor indexed="64"/>
      </patternFill>
    </fill>
    <fill>
      <patternFill patternType="solid">
        <fgColor theme="1"/>
        <bgColor indexed="64"/>
      </patternFill>
    </fill>
    <fill>
      <patternFill patternType="solid">
        <fgColor rgb="FFD9D9D9"/>
        <bgColor rgb="FF000000"/>
      </patternFill>
    </fill>
    <fill>
      <patternFill patternType="solid">
        <fgColor rgb="FF191919"/>
        <bgColor rgb="FF000000"/>
      </patternFill>
    </fill>
    <fill>
      <patternFill patternType="solid">
        <fgColor rgb="FF3A8D87"/>
        <bgColor rgb="FF000000"/>
      </patternFill>
    </fill>
    <fill>
      <patternFill patternType="solid">
        <fgColor theme="4" tint="-0.499984740745262"/>
        <bgColor rgb="FF000000"/>
      </patternFill>
    </fill>
    <fill>
      <patternFill patternType="solid">
        <fgColor theme="7" tint="0.59999389629810485"/>
        <bgColor indexed="64"/>
      </patternFill>
    </fill>
    <fill>
      <patternFill patternType="solid">
        <fgColor theme="0" tint="-0.249977111117893"/>
        <bgColor indexed="64"/>
      </patternFill>
    </fill>
    <fill>
      <patternFill patternType="solid">
        <fgColor theme="5" tint="-0.499984740745262"/>
        <bgColor indexed="64"/>
      </patternFill>
    </fill>
    <fill>
      <patternFill patternType="solid">
        <fgColor theme="4" tint="-0.499984740745262"/>
        <bgColor indexed="64"/>
      </patternFill>
    </fill>
    <fill>
      <patternFill patternType="solid">
        <fgColor rgb="FFDDD8D2"/>
        <bgColor rgb="FF000000"/>
      </patternFill>
    </fill>
    <fill>
      <patternFill patternType="solid">
        <fgColor rgb="FFBDB4AA"/>
        <bgColor rgb="FF000000"/>
      </patternFill>
    </fill>
    <fill>
      <patternFill patternType="solid">
        <fgColor theme="2"/>
        <bgColor indexed="64"/>
      </patternFill>
    </fill>
    <fill>
      <patternFill patternType="solid">
        <fgColor rgb="FF007886"/>
        <bgColor rgb="FF000000"/>
      </patternFill>
    </fill>
    <fill>
      <patternFill patternType="solid">
        <fgColor rgb="FF00A0B3"/>
        <bgColor rgb="FF000000"/>
      </patternFill>
    </fill>
    <fill>
      <patternFill patternType="solid">
        <fgColor theme="0"/>
        <bgColor rgb="FF000000"/>
      </patternFill>
    </fill>
    <fill>
      <patternFill patternType="solid">
        <fgColor rgb="FFFFFFCC"/>
        <bgColor indexed="64"/>
      </patternFill>
    </fill>
  </fills>
  <borders count="5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2"/>
      </top>
      <bottom/>
      <diagonal/>
    </border>
    <border>
      <left/>
      <right style="medium">
        <color indexed="62"/>
      </right>
      <top style="medium">
        <color indexed="62"/>
      </top>
      <bottom/>
      <diagonal/>
    </border>
    <border>
      <left/>
      <right style="medium">
        <color indexed="62"/>
      </right>
      <top/>
      <bottom/>
      <diagonal/>
    </border>
    <border>
      <left style="medium">
        <color indexed="62"/>
      </left>
      <right/>
      <top style="medium">
        <color indexed="62"/>
      </top>
      <bottom/>
      <diagonal/>
    </border>
    <border>
      <left style="medium">
        <color indexed="62"/>
      </left>
      <right/>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style="medium">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rgb="FF00A0B3"/>
      </left>
      <right/>
      <top style="thin">
        <color rgb="FF00A0B3"/>
      </top>
      <bottom/>
      <diagonal/>
    </border>
    <border>
      <left style="thin">
        <color rgb="FF00A0B3"/>
      </left>
      <right/>
      <top/>
      <bottom style="thin">
        <color rgb="FF00A0B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rgb="FF000000"/>
      </bottom>
      <diagonal/>
    </border>
    <border>
      <left style="medium">
        <color indexed="64"/>
      </left>
      <right/>
      <top style="medium">
        <color rgb="FF000000"/>
      </top>
      <bottom/>
      <diagonal/>
    </border>
    <border>
      <left style="medium">
        <color indexed="64"/>
      </left>
      <right style="medium">
        <color indexed="64"/>
      </right>
      <top style="medium">
        <color rgb="FF000000"/>
      </top>
      <bottom/>
      <diagonal/>
    </border>
  </borders>
  <cellStyleXfs count="175">
    <xf numFmtId="0" fontId="0"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164" fontId="13" fillId="13" borderId="0" applyNumberFormat="0" applyFont="0" applyBorder="0" applyAlignment="0">
      <alignment horizontal="right"/>
    </xf>
    <xf numFmtId="41" fontId="13" fillId="13" borderId="0" applyNumberFormat="0" applyFont="0" applyBorder="0" applyAlignment="0">
      <alignment horizontal="right"/>
    </xf>
    <xf numFmtId="41" fontId="48" fillId="13" borderId="0" applyNumberFormat="0" applyFont="0" applyBorder="0" applyAlignment="0">
      <alignment horizontal="right"/>
    </xf>
    <xf numFmtId="41" fontId="48" fillId="13" borderId="0" applyNumberFormat="0" applyFont="0" applyBorder="0" applyAlignment="0">
      <alignment horizontal="right"/>
    </xf>
    <xf numFmtId="0" fontId="27" fillId="8" borderId="1" applyNumberFormat="0" applyAlignment="0" applyProtection="0"/>
    <xf numFmtId="0" fontId="27" fillId="9" borderId="1" applyNumberFormat="0" applyAlignment="0" applyProtection="0"/>
    <xf numFmtId="0" fontId="28" fillId="26" borderId="2" applyNumberFormat="0" applyAlignment="0" applyProtection="0"/>
    <xf numFmtId="0" fontId="28" fillId="27" borderId="2" applyNumberFormat="0" applyAlignment="0" applyProtection="0"/>
    <xf numFmtId="43" fontId="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29" fillId="0" borderId="0" applyNumberFormat="0" applyFill="0" applyBorder="0" applyAlignment="0" applyProtection="0"/>
    <xf numFmtId="0" fontId="30" fillId="28" borderId="0" applyNumberFormat="0" applyBorder="0" applyAlignment="0" applyProtection="0"/>
    <xf numFmtId="0" fontId="30" fillId="29" borderId="0" applyNumberFormat="0" applyBorder="0" applyAlignment="0" applyProtection="0"/>
    <xf numFmtId="0" fontId="31" fillId="0" borderId="3" applyNumberFormat="0" applyFill="0" applyAlignment="0" applyProtection="0"/>
    <xf numFmtId="0" fontId="32" fillId="0" borderId="4" applyNumberFormat="0" applyFill="0" applyAlignment="0" applyProtection="0"/>
    <xf numFmtId="0" fontId="33" fillId="0" borderId="5" applyNumberFormat="0" applyFill="0" applyAlignment="0" applyProtection="0"/>
    <xf numFmtId="0" fontId="33" fillId="0" borderId="0" applyNumberFormat="0" applyFill="0" applyBorder="0" applyAlignment="0" applyProtection="0"/>
    <xf numFmtId="0" fontId="20" fillId="0" borderId="0" applyNumberFormat="0" applyFill="0" applyBorder="0" applyAlignment="0" applyProtection="0">
      <alignment vertical="top"/>
      <protection locked="0"/>
    </xf>
    <xf numFmtId="0" fontId="34" fillId="4" borderId="1" applyNumberFormat="0" applyAlignment="0" applyProtection="0"/>
    <xf numFmtId="0" fontId="34" fillId="5" borderId="1" applyNumberFormat="0" applyAlignment="0" applyProtection="0"/>
    <xf numFmtId="164" fontId="8" fillId="30" borderId="0" applyFont="0" applyBorder="0" applyAlignment="0">
      <alignment horizontal="right"/>
      <protection locked="0"/>
    </xf>
    <xf numFmtId="41" fontId="13" fillId="30" borderId="0" applyFont="0" applyBorder="0" applyAlignment="0">
      <alignment horizontal="right"/>
      <protection locked="0"/>
    </xf>
    <xf numFmtId="41" fontId="48" fillId="30" borderId="0" applyFont="0" applyBorder="0" applyAlignment="0">
      <alignment horizontal="right"/>
      <protection locked="0"/>
    </xf>
    <xf numFmtId="41" fontId="48" fillId="30" borderId="0" applyFont="0" applyBorder="0" applyAlignment="0">
      <alignment horizontal="right"/>
      <protection locked="0"/>
    </xf>
    <xf numFmtId="165" fontId="13" fillId="29" borderId="0" applyFont="0" applyBorder="0">
      <alignment horizontal="right"/>
      <protection locked="0"/>
    </xf>
    <xf numFmtId="165" fontId="48" fillId="29" borderId="0" applyFont="0" applyBorder="0">
      <alignment horizontal="right"/>
      <protection locked="0"/>
    </xf>
    <xf numFmtId="164" fontId="13" fillId="7" borderId="0" applyFont="0" applyBorder="0">
      <alignment horizontal="right"/>
      <protection locked="0"/>
    </xf>
    <xf numFmtId="41" fontId="13" fillId="7" borderId="0" applyFont="0" applyBorder="0">
      <alignment horizontal="right"/>
      <protection locked="0"/>
    </xf>
    <xf numFmtId="41" fontId="48" fillId="7" borderId="0" applyFont="0" applyBorder="0">
      <alignment horizontal="right"/>
      <protection locked="0"/>
    </xf>
    <xf numFmtId="41" fontId="48" fillId="7" borderId="0" applyFont="0" applyBorder="0">
      <alignment horizontal="right"/>
      <protection locked="0"/>
    </xf>
    <xf numFmtId="0" fontId="35" fillId="0" borderId="6" applyNumberFormat="0" applyFill="0" applyAlignment="0" applyProtection="0"/>
    <xf numFmtId="0" fontId="36" fillId="10" borderId="0" applyNumberFormat="0" applyBorder="0" applyAlignment="0" applyProtection="0"/>
    <xf numFmtId="0" fontId="36" fillId="11" borderId="0" applyNumberFormat="0" applyBorder="0" applyAlignment="0" applyProtection="0"/>
    <xf numFmtId="0" fontId="55" fillId="0" borderId="0"/>
    <xf numFmtId="0" fontId="47" fillId="0" borderId="0"/>
    <xf numFmtId="0" fontId="13" fillId="0" borderId="0"/>
    <xf numFmtId="0" fontId="48" fillId="0" borderId="0"/>
    <xf numFmtId="1" fontId="56" fillId="0" borderId="0"/>
    <xf numFmtId="0" fontId="8" fillId="9" borderId="0"/>
    <xf numFmtId="0" fontId="8" fillId="9" borderId="0"/>
    <xf numFmtId="0" fontId="8" fillId="9" borderId="0"/>
    <xf numFmtId="0" fontId="8" fillId="0" borderId="0"/>
    <xf numFmtId="0" fontId="8" fillId="9" borderId="0"/>
    <xf numFmtId="0" fontId="13" fillId="9" borderId="0"/>
    <xf numFmtId="0" fontId="8" fillId="9" borderId="0"/>
    <xf numFmtId="0" fontId="8" fillId="9" borderId="0"/>
    <xf numFmtId="0" fontId="48" fillId="9" borderId="0"/>
    <xf numFmtId="0" fontId="8" fillId="9" borderId="0"/>
    <xf numFmtId="0" fontId="13" fillId="6" borderId="7" applyNumberFormat="0" applyFont="0" applyAlignment="0" applyProtection="0"/>
    <xf numFmtId="0" fontId="48" fillId="7" borderId="7" applyNumberFormat="0" applyFont="0" applyAlignment="0" applyProtection="0"/>
    <xf numFmtId="0" fontId="37" fillId="8" borderId="8" applyNumberFormat="0" applyAlignment="0" applyProtection="0"/>
    <xf numFmtId="0" fontId="37" fillId="9" borderId="8" applyNumberFormat="0" applyAlignment="0" applyProtection="0"/>
    <xf numFmtId="9" fontId="8" fillId="0" borderId="0" applyFont="0" applyFill="0" applyBorder="0" applyAlignment="0" applyProtection="0"/>
    <xf numFmtId="0" fontId="8" fillId="0" borderId="0"/>
    <xf numFmtId="0" fontId="13" fillId="0" borderId="0"/>
    <xf numFmtId="0" fontId="48" fillId="0" borderId="0"/>
    <xf numFmtId="0" fontId="48" fillId="0" borderId="0"/>
    <xf numFmtId="0" fontId="57" fillId="32" borderId="38" applyNumberFormat="0" applyProtection="0"/>
    <xf numFmtId="0" fontId="58" fillId="0" borderId="38" applyNumberFormat="0" applyFill="0" applyProtection="0"/>
    <xf numFmtId="0" fontId="59" fillId="0" borderId="38" applyNumberFormat="0" applyFill="0" applyProtection="0"/>
    <xf numFmtId="0" fontId="38" fillId="0" borderId="0" applyNumberFormat="0" applyFill="0" applyBorder="0" applyAlignment="0" applyProtection="0"/>
    <xf numFmtId="0" fontId="39" fillId="0" borderId="9" applyNumberFormat="0" applyFill="0" applyAlignment="0" applyProtection="0"/>
    <xf numFmtId="0" fontId="40" fillId="0" borderId="0" applyNumberForma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applyNumberFormat="0" applyFill="0" applyBorder="0" applyAlignment="0" applyProtection="0"/>
    <xf numFmtId="43" fontId="13" fillId="0" borderId="0" applyFont="0" applyFill="0" applyBorder="0" applyAlignment="0" applyProtection="0"/>
    <xf numFmtId="0" fontId="13" fillId="0" borderId="0" applyNumberFormat="0" applyFill="0" applyBorder="0" applyAlignment="0" applyProtection="0"/>
    <xf numFmtId="0" fontId="85" fillId="0" borderId="0"/>
    <xf numFmtId="43" fontId="13" fillId="0" borderId="0" applyFont="0" applyFill="0" applyBorder="0" applyAlignment="0" applyProtection="0"/>
    <xf numFmtId="44" fontId="13" fillId="0" borderId="0" applyFont="0" applyFill="0" applyBorder="0" applyAlignment="0" applyProtection="0"/>
    <xf numFmtId="9" fontId="13" fillId="0" borderId="0" applyFont="0" applyFill="0" applyBorder="0" applyAlignment="0" applyProtection="0"/>
    <xf numFmtId="0" fontId="7" fillId="0" borderId="0"/>
    <xf numFmtId="0" fontId="68"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9" fontId="88" fillId="0" borderId="0" applyFont="0" applyFill="0" applyBorder="0" applyAlignment="0" applyProtection="0"/>
    <xf numFmtId="0" fontId="89" fillId="0" borderId="0" applyNumberFormat="0" applyFill="0" applyBorder="0" applyAlignment="0" applyProtection="0"/>
    <xf numFmtId="43" fontId="68" fillId="0" borderId="0" applyFont="0" applyFill="0" applyBorder="0" applyAlignment="0" applyProtection="0"/>
    <xf numFmtId="0" fontId="89" fillId="0" borderId="0" applyNumberForma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43" fontId="8" fillId="0" borderId="0" applyFont="0" applyFill="0" applyBorder="0" applyAlignment="0" applyProtection="0"/>
    <xf numFmtId="0" fontId="6" fillId="0" borderId="0"/>
    <xf numFmtId="0" fontId="5" fillId="0" borderId="0"/>
    <xf numFmtId="0" fontId="91" fillId="0" borderId="0" applyNumberFormat="0" applyFill="0" applyBorder="0" applyAlignment="0" applyProtection="0"/>
    <xf numFmtId="43" fontId="8" fillId="0" borderId="0" applyFont="0" applyFill="0" applyBorder="0" applyAlignment="0" applyProtection="0"/>
    <xf numFmtId="0" fontId="8" fillId="0" borderId="0"/>
    <xf numFmtId="0" fontId="92" fillId="0" borderId="0"/>
    <xf numFmtId="43" fontId="4" fillId="0" borderId="0" applyFont="0" applyFill="0" applyBorder="0" applyAlignment="0" applyProtection="0"/>
    <xf numFmtId="43" fontId="4"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applyNumberFormat="0" applyFill="0" applyBorder="0" applyAlignment="0" applyProtection="0"/>
    <xf numFmtId="43" fontId="8" fillId="0" borderId="0" applyFont="0" applyFill="0" applyBorder="0" applyAlignment="0" applyProtection="0"/>
    <xf numFmtId="0" fontId="8" fillId="0" borderId="0"/>
    <xf numFmtId="43" fontId="68" fillId="0" borderId="0" applyFont="0" applyFill="0" applyBorder="0" applyAlignment="0" applyProtection="0"/>
    <xf numFmtId="0" fontId="3" fillId="0" borderId="0"/>
    <xf numFmtId="0" fontId="68" fillId="0" borderId="0"/>
    <xf numFmtId="0" fontId="85" fillId="0" borderId="0"/>
    <xf numFmtId="43" fontId="3" fillId="0" borderId="0" applyFont="0" applyFill="0" applyBorder="0" applyAlignment="0" applyProtection="0"/>
    <xf numFmtId="0" fontId="2" fillId="0" borderId="0"/>
    <xf numFmtId="43" fontId="2" fillId="0" borderId="0" applyFont="0" applyFill="0" applyBorder="0" applyAlignment="0" applyProtection="0"/>
    <xf numFmtId="0" fontId="1" fillId="0" borderId="0"/>
    <xf numFmtId="43" fontId="1" fillId="0" borderId="0" applyFont="0" applyFill="0" applyBorder="0" applyAlignment="0" applyProtection="0"/>
    <xf numFmtId="0" fontId="93" fillId="0" borderId="0"/>
    <xf numFmtId="0" fontId="45" fillId="0" borderId="0"/>
  </cellStyleXfs>
  <cellXfs count="524">
    <xf numFmtId="0" fontId="0" fillId="0" borderId="0" xfId="0"/>
    <xf numFmtId="0" fontId="9" fillId="9" borderId="0" xfId="95" applyFont="1"/>
    <xf numFmtId="0" fontId="8" fillId="9" borderId="0" xfId="95"/>
    <xf numFmtId="0" fontId="10" fillId="9" borderId="0" xfId="95" applyFont="1"/>
    <xf numFmtId="2" fontId="14" fillId="9" borderId="0" xfId="95" applyNumberFormat="1" applyFont="1" applyAlignment="1">
      <alignment horizontal="left"/>
    </xf>
    <xf numFmtId="0" fontId="15" fillId="9" borderId="0" xfId="95" applyFont="1" applyProtection="1">
      <protection locked="0"/>
    </xf>
    <xf numFmtId="0" fontId="14" fillId="9" borderId="0" xfId="95" applyFont="1"/>
    <xf numFmtId="0" fontId="18" fillId="9" borderId="0" xfId="93" applyFont="1"/>
    <xf numFmtId="0" fontId="19" fillId="9" borderId="0" xfId="93" applyFont="1" applyAlignment="1">
      <alignment vertical="center"/>
    </xf>
    <xf numFmtId="0" fontId="19" fillId="9" borderId="0" xfId="93" applyFont="1"/>
    <xf numFmtId="0" fontId="18" fillId="9" borderId="0" xfId="93" applyFont="1" applyAlignment="1">
      <alignment vertical="center"/>
    </xf>
    <xf numFmtId="0" fontId="11" fillId="9" borderId="0" xfId="93" applyFont="1" applyAlignment="1">
      <alignment vertical="center"/>
    </xf>
    <xf numFmtId="0" fontId="23" fillId="9" borderId="0" xfId="93" applyFont="1" applyAlignment="1">
      <alignment vertical="center"/>
    </xf>
    <xf numFmtId="0" fontId="18" fillId="0" borderId="0" xfId="93" applyFont="1" applyFill="1"/>
    <xf numFmtId="0" fontId="9" fillId="9" borderId="0" xfId="97" applyFont="1"/>
    <xf numFmtId="0" fontId="42" fillId="9" borderId="0" xfId="96" applyFont="1" applyFill="1"/>
    <xf numFmtId="0" fontId="8" fillId="9" borderId="0" xfId="97"/>
    <xf numFmtId="0" fontId="9" fillId="0" borderId="0" xfId="97" applyFont="1" applyFill="1"/>
    <xf numFmtId="167" fontId="10" fillId="9" borderId="0" xfId="97" applyNumberFormat="1" applyFont="1" applyAlignment="1">
      <alignment horizontal="left"/>
    </xf>
    <xf numFmtId="49" fontId="13" fillId="9" borderId="0" xfId="97" applyNumberFormat="1" applyFont="1"/>
    <xf numFmtId="2" fontId="13" fillId="9" borderId="0" xfId="97" applyNumberFormat="1" applyFont="1"/>
    <xf numFmtId="164" fontId="13" fillId="9" borderId="0" xfId="97" applyNumberFormat="1" applyFont="1" applyAlignment="1">
      <alignment horizontal="center"/>
    </xf>
    <xf numFmtId="164" fontId="13" fillId="9" borderId="0" xfId="97" applyNumberFormat="1" applyFont="1"/>
    <xf numFmtId="0" fontId="13" fillId="9" borderId="0" xfId="97" applyFont="1"/>
    <xf numFmtId="0" fontId="10" fillId="9" borderId="0" xfId="97" applyFont="1"/>
    <xf numFmtId="0" fontId="46" fillId="9" borderId="0" xfId="97" applyFont="1"/>
    <xf numFmtId="0" fontId="11" fillId="9" borderId="0" xfId="97" applyFont="1"/>
    <xf numFmtId="39" fontId="13" fillId="9" borderId="0" xfId="97" applyNumberFormat="1" applyFont="1"/>
    <xf numFmtId="0" fontId="8" fillId="9" borderId="0" xfId="100"/>
    <xf numFmtId="0" fontId="9" fillId="9" borderId="0" xfId="100" applyFont="1"/>
    <xf numFmtId="49" fontId="13" fillId="9" borderId="0" xfId="100" applyNumberFormat="1" applyFont="1"/>
    <xf numFmtId="164" fontId="13" fillId="9" borderId="0" xfId="100" applyNumberFormat="1" applyFont="1"/>
    <xf numFmtId="167" fontId="11" fillId="9" borderId="0" xfId="100" applyNumberFormat="1" applyFont="1" applyAlignment="1">
      <alignment horizontal="left"/>
    </xf>
    <xf numFmtId="49" fontId="10" fillId="13" borderId="10" xfId="100" applyNumberFormat="1" applyFont="1" applyFill="1" applyBorder="1" applyAlignment="1">
      <alignment horizontal="right"/>
    </xf>
    <xf numFmtId="168" fontId="17" fillId="31" borderId="0" xfId="0" applyNumberFormat="1" applyFont="1" applyFill="1" applyAlignment="1">
      <alignment horizontal="left" vertical="center" wrapText="1"/>
    </xf>
    <xf numFmtId="167" fontId="13" fillId="13" borderId="10" xfId="102" applyNumberFormat="1" applyFont="1" applyFill="1" applyBorder="1" applyAlignment="1">
      <alignment horizontal="right"/>
    </xf>
    <xf numFmtId="0" fontId="43" fillId="13" borderId="11" xfId="100" applyFont="1" applyFill="1" applyBorder="1" applyAlignment="1">
      <alignment horizontal="right"/>
    </xf>
    <xf numFmtId="167" fontId="10" fillId="13" borderId="10" xfId="102" applyNumberFormat="1" applyFont="1" applyFill="1" applyBorder="1" applyAlignment="1">
      <alignment horizontal="right"/>
    </xf>
    <xf numFmtId="0" fontId="13" fillId="33" borderId="0" xfId="97" applyFont="1" applyFill="1"/>
    <xf numFmtId="0" fontId="13" fillId="33" borderId="0" xfId="0" applyFont="1" applyFill="1"/>
    <xf numFmtId="43" fontId="10" fillId="13" borderId="10" xfId="59" applyFont="1" applyFill="1" applyBorder="1" applyAlignment="1">
      <alignment horizontal="right"/>
    </xf>
    <xf numFmtId="0" fontId="60" fillId="9" borderId="0" xfId="95" applyFont="1"/>
    <xf numFmtId="0" fontId="8" fillId="9" borderId="0" xfId="93"/>
    <xf numFmtId="0" fontId="13" fillId="9" borderId="0" xfId="95" applyFont="1"/>
    <xf numFmtId="0" fontId="49" fillId="34" borderId="0" xfId="97" applyFont="1" applyFill="1"/>
    <xf numFmtId="0" fontId="50" fillId="34" borderId="0" xfId="97" applyFont="1" applyFill="1"/>
    <xf numFmtId="14" fontId="49" fillId="34" borderId="0" xfId="97" applyNumberFormat="1" applyFont="1" applyFill="1"/>
    <xf numFmtId="14" fontId="49" fillId="34" borderId="0" xfId="97" applyNumberFormat="1" applyFont="1" applyFill="1" applyAlignment="1">
      <alignment horizontal="left"/>
    </xf>
    <xf numFmtId="167" fontId="13" fillId="7" borderId="10" xfId="97" applyNumberFormat="1" applyFont="1" applyFill="1" applyBorder="1" applyAlignment="1">
      <alignment horizontal="left"/>
    </xf>
    <xf numFmtId="168" fontId="51" fillId="31" borderId="0" xfId="0" applyNumberFormat="1" applyFont="1" applyFill="1" applyAlignment="1">
      <alignment horizontal="left" vertical="center" wrapText="1"/>
    </xf>
    <xf numFmtId="14" fontId="49" fillId="34" borderId="0" xfId="97" applyNumberFormat="1" applyFont="1" applyFill="1" applyAlignment="1">
      <alignment vertical="center"/>
    </xf>
    <xf numFmtId="14" fontId="49" fillId="34" borderId="0" xfId="97" applyNumberFormat="1" applyFont="1" applyFill="1" applyAlignment="1">
      <alignment horizontal="left" vertical="center"/>
    </xf>
    <xf numFmtId="0" fontId="13" fillId="33" borderId="0" xfId="99" applyFont="1" applyFill="1" applyAlignment="1">
      <alignment vertical="center"/>
    </xf>
    <xf numFmtId="0" fontId="13" fillId="35" borderId="12" xfId="97" applyFont="1" applyFill="1" applyBorder="1"/>
    <xf numFmtId="0" fontId="17" fillId="35" borderId="0" xfId="97" applyFont="1" applyFill="1"/>
    <xf numFmtId="0" fontId="17" fillId="35" borderId="0" xfId="97" applyFont="1" applyFill="1" applyAlignment="1">
      <alignment horizontal="right" indent="1"/>
    </xf>
    <xf numFmtId="0" fontId="13" fillId="35" borderId="13" xfId="97" applyFont="1" applyFill="1" applyBorder="1"/>
    <xf numFmtId="0" fontId="13" fillId="35" borderId="14" xfId="97" applyFont="1" applyFill="1" applyBorder="1"/>
    <xf numFmtId="0" fontId="17" fillId="35" borderId="15" xfId="97" applyFont="1" applyFill="1" applyBorder="1" applyProtection="1">
      <protection locked="0"/>
    </xf>
    <xf numFmtId="0" fontId="13" fillId="35" borderId="15" xfId="97" applyFont="1" applyFill="1" applyBorder="1" applyProtection="1">
      <protection locked="0"/>
    </xf>
    <xf numFmtId="0" fontId="13" fillId="35" borderId="15" xfId="97" applyFont="1" applyFill="1" applyBorder="1"/>
    <xf numFmtId="0" fontId="13" fillId="35" borderId="16" xfId="97" applyFont="1" applyFill="1" applyBorder="1"/>
    <xf numFmtId="0" fontId="13" fillId="35" borderId="0" xfId="97" applyFont="1" applyFill="1"/>
    <xf numFmtId="0" fontId="61" fillId="35" borderId="17" xfId="93" applyFont="1" applyFill="1" applyBorder="1"/>
    <xf numFmtId="0" fontId="61" fillId="35" borderId="18" xfId="93" applyFont="1" applyFill="1" applyBorder="1"/>
    <xf numFmtId="0" fontId="61" fillId="35" borderId="0" xfId="93" applyFont="1" applyFill="1" applyAlignment="1">
      <alignment horizontal="center" vertical="center"/>
    </xf>
    <xf numFmtId="0" fontId="62" fillId="35" borderId="0" xfId="93" applyFont="1" applyFill="1" applyAlignment="1">
      <alignment horizontal="center" vertical="center"/>
    </xf>
    <xf numFmtId="0" fontId="61" fillId="35" borderId="19" xfId="93" applyFont="1" applyFill="1" applyBorder="1" applyAlignment="1">
      <alignment vertical="center"/>
    </xf>
    <xf numFmtId="0" fontId="61" fillId="35" borderId="0" xfId="93" applyFont="1" applyFill="1"/>
    <xf numFmtId="0" fontId="63" fillId="35" borderId="0" xfId="93" applyFont="1" applyFill="1"/>
    <xf numFmtId="0" fontId="64" fillId="35" borderId="0" xfId="72" applyFont="1" applyFill="1" applyBorder="1" applyAlignment="1" applyProtection="1"/>
    <xf numFmtId="0" fontId="61" fillId="35" borderId="20" xfId="93" applyFont="1" applyFill="1" applyBorder="1"/>
    <xf numFmtId="0" fontId="61" fillId="35" borderId="21" xfId="93" applyFont="1" applyFill="1" applyBorder="1"/>
    <xf numFmtId="0" fontId="21" fillId="36" borderId="20" xfId="93" applyFont="1" applyFill="1" applyBorder="1" applyAlignment="1">
      <alignment vertical="center"/>
    </xf>
    <xf numFmtId="0" fontId="10" fillId="36" borderId="17" xfId="93" applyFont="1" applyFill="1" applyBorder="1" applyAlignment="1">
      <alignment vertical="center"/>
    </xf>
    <xf numFmtId="0" fontId="10" fillId="36" borderId="18" xfId="93" applyFont="1" applyFill="1" applyBorder="1" applyAlignment="1">
      <alignment vertical="center"/>
    </xf>
    <xf numFmtId="0" fontId="21" fillId="36" borderId="22" xfId="93" applyFont="1" applyFill="1" applyBorder="1" applyAlignment="1">
      <alignment vertical="center"/>
    </xf>
    <xf numFmtId="0" fontId="10" fillId="36" borderId="0" xfId="93" applyFont="1" applyFill="1" applyAlignment="1">
      <alignment vertical="center"/>
    </xf>
    <xf numFmtId="0" fontId="21" fillId="36" borderId="15" xfId="93" applyFont="1" applyFill="1" applyBorder="1" applyAlignment="1">
      <alignment vertical="center"/>
    </xf>
    <xf numFmtId="0" fontId="18" fillId="36" borderId="0" xfId="93" applyFont="1" applyFill="1" applyAlignment="1">
      <alignment vertical="center"/>
    </xf>
    <xf numFmtId="0" fontId="21" fillId="36" borderId="0" xfId="93" applyFont="1" applyFill="1" applyAlignment="1">
      <alignment vertical="center"/>
    </xf>
    <xf numFmtId="0" fontId="18" fillId="36" borderId="23" xfId="93" applyFont="1" applyFill="1" applyBorder="1"/>
    <xf numFmtId="0" fontId="10" fillId="36" borderId="13" xfId="93" applyFont="1" applyFill="1" applyBorder="1" applyAlignment="1">
      <alignment vertical="center"/>
    </xf>
    <xf numFmtId="0" fontId="18" fillId="36" borderId="13" xfId="93" applyFont="1" applyFill="1" applyBorder="1"/>
    <xf numFmtId="0" fontId="18" fillId="36" borderId="16" xfId="93" applyFont="1" applyFill="1" applyBorder="1"/>
    <xf numFmtId="168" fontId="17" fillId="35" borderId="10" xfId="97" quotePrefix="1" applyNumberFormat="1" applyFont="1" applyFill="1" applyBorder="1" applyAlignment="1">
      <alignment vertical="center" wrapText="1"/>
    </xf>
    <xf numFmtId="168" fontId="43" fillId="35" borderId="10" xfId="97" quotePrefix="1" applyNumberFormat="1" applyFont="1" applyFill="1" applyBorder="1" applyAlignment="1">
      <alignment horizontal="center" vertical="center" wrapText="1"/>
    </xf>
    <xf numFmtId="49" fontId="43" fillId="35" borderId="10" xfId="97" applyNumberFormat="1" applyFont="1" applyFill="1" applyBorder="1" applyAlignment="1">
      <alignment horizontal="center" vertical="center" wrapText="1"/>
    </xf>
    <xf numFmtId="0" fontId="65" fillId="7" borderId="24" xfId="97" applyFont="1" applyFill="1" applyBorder="1" applyAlignment="1" applyProtection="1">
      <alignment horizontal="left"/>
      <protection locked="0"/>
    </xf>
    <xf numFmtId="0" fontId="65" fillId="7" borderId="25" xfId="97" applyFont="1" applyFill="1" applyBorder="1" applyAlignment="1">
      <alignment horizontal="center"/>
    </xf>
    <xf numFmtId="167" fontId="65" fillId="7" borderId="25" xfId="97" applyNumberFormat="1" applyFont="1" applyFill="1" applyBorder="1" applyAlignment="1">
      <alignment horizontal="center"/>
    </xf>
    <xf numFmtId="167" fontId="65" fillId="7" borderId="10" xfId="97" applyNumberFormat="1" applyFont="1" applyFill="1" applyBorder="1" applyAlignment="1">
      <alignment horizontal="center"/>
    </xf>
    <xf numFmtId="49" fontId="43" fillId="35" borderId="26" xfId="97" applyNumberFormat="1" applyFont="1" applyFill="1" applyBorder="1" applyAlignment="1">
      <alignment horizontal="center" vertical="center" wrapText="1"/>
    </xf>
    <xf numFmtId="2" fontId="43" fillId="35" borderId="10" xfId="97" applyNumberFormat="1" applyFont="1" applyFill="1" applyBorder="1" applyAlignment="1">
      <alignment horizontal="center" vertical="center" wrapText="1"/>
    </xf>
    <xf numFmtId="0" fontId="17" fillId="35" borderId="10" xfId="97" applyFont="1" applyFill="1" applyBorder="1"/>
    <xf numFmtId="2" fontId="17" fillId="35" borderId="10" xfId="59" applyNumberFormat="1" applyFont="1" applyFill="1" applyBorder="1" applyAlignment="1">
      <alignment horizontal="center"/>
    </xf>
    <xf numFmtId="167" fontId="17" fillId="35" borderId="10" xfId="97" applyNumberFormat="1" applyFont="1" applyFill="1" applyBorder="1" applyAlignment="1">
      <alignment horizontal="left"/>
    </xf>
    <xf numFmtId="168" fontId="17" fillId="35" borderId="10" xfId="97" quotePrefix="1" applyNumberFormat="1" applyFont="1" applyFill="1" applyBorder="1" applyAlignment="1">
      <alignment horizontal="right" vertical="center" wrapText="1"/>
    </xf>
    <xf numFmtId="49" fontId="43" fillId="35" borderId="11" xfId="97" applyNumberFormat="1" applyFont="1" applyFill="1" applyBorder="1" applyAlignment="1">
      <alignment horizontal="center" vertical="center" wrapText="1"/>
    </xf>
    <xf numFmtId="49" fontId="43" fillId="35" borderId="27" xfId="97" applyNumberFormat="1" applyFont="1" applyFill="1" applyBorder="1" applyAlignment="1">
      <alignment horizontal="center" vertical="center" wrapText="1"/>
    </xf>
    <xf numFmtId="49" fontId="43" fillId="35" borderId="10" xfId="100" applyNumberFormat="1" applyFont="1" applyFill="1" applyBorder="1" applyAlignment="1">
      <alignment horizontal="center" vertical="center" wrapText="1"/>
    </xf>
    <xf numFmtId="164" fontId="43" fillId="35" borderId="10" xfId="100" applyNumberFormat="1" applyFont="1" applyFill="1" applyBorder="1" applyAlignment="1">
      <alignment horizontal="right" vertical="center" wrapText="1"/>
    </xf>
    <xf numFmtId="49" fontId="43" fillId="35" borderId="10" xfId="100" applyNumberFormat="1" applyFont="1" applyFill="1" applyBorder="1" applyAlignment="1">
      <alignment horizontal="center"/>
    </xf>
    <xf numFmtId="167" fontId="17" fillId="35" borderId="28" xfId="59" applyNumberFormat="1" applyFont="1" applyFill="1" applyBorder="1" applyAlignment="1">
      <alignment horizontal="right" vertical="center"/>
    </xf>
    <xf numFmtId="10" fontId="65" fillId="7" borderId="10" xfId="100" applyNumberFormat="1" applyFont="1" applyFill="1" applyBorder="1" applyAlignment="1">
      <alignment horizontal="right"/>
    </xf>
    <xf numFmtId="49" fontId="43" fillId="35" borderId="10" xfId="100" applyNumberFormat="1" applyFont="1" applyFill="1" applyBorder="1" applyAlignment="1">
      <alignment horizontal="right" vertical="center" wrapText="1"/>
    </xf>
    <xf numFmtId="49" fontId="43" fillId="35" borderId="28" xfId="100" applyNumberFormat="1" applyFont="1" applyFill="1" applyBorder="1" applyAlignment="1">
      <alignment horizontal="center"/>
    </xf>
    <xf numFmtId="168" fontId="43" fillId="35" borderId="10" xfId="98" quotePrefix="1" applyNumberFormat="1" applyFont="1" applyFill="1" applyBorder="1" applyAlignment="1">
      <alignment horizontal="center" vertical="center" wrapText="1"/>
    </xf>
    <xf numFmtId="2" fontId="43" fillId="35" borderId="29" xfId="98" applyNumberFormat="1" applyFont="1" applyFill="1" applyBorder="1" applyAlignment="1">
      <alignment horizontal="center" vertical="center" wrapText="1"/>
    </xf>
    <xf numFmtId="164" fontId="43" fillId="35" borderId="10" xfId="100" applyNumberFormat="1" applyFont="1" applyFill="1" applyBorder="1" applyAlignment="1">
      <alignment horizontal="center" vertical="center" wrapText="1"/>
    </xf>
    <xf numFmtId="49" fontId="17" fillId="35" borderId="28" xfId="100" applyNumberFormat="1" applyFont="1" applyFill="1" applyBorder="1" applyAlignment="1">
      <alignment horizontal="center"/>
    </xf>
    <xf numFmtId="2" fontId="17" fillId="35" borderId="10" xfId="59" applyNumberFormat="1" applyFont="1" applyFill="1" applyBorder="1" applyAlignment="1">
      <alignment horizontal="center" wrapText="1"/>
    </xf>
    <xf numFmtId="168" fontId="43" fillId="35" borderId="10" xfId="102" applyNumberFormat="1" applyFont="1" applyFill="1" applyBorder="1" applyAlignment="1">
      <alignment horizontal="center" vertical="center" wrapText="1"/>
    </xf>
    <xf numFmtId="49" fontId="43" fillId="35" borderId="10" xfId="102" applyNumberFormat="1" applyFont="1" applyFill="1" applyBorder="1" applyAlignment="1">
      <alignment horizontal="center" vertical="center" wrapText="1"/>
    </xf>
    <xf numFmtId="167" fontId="12" fillId="35" borderId="10" xfId="102" applyNumberFormat="1" applyFont="1" applyFill="1" applyBorder="1" applyAlignment="1">
      <alignment horizontal="left"/>
    </xf>
    <xf numFmtId="167" fontId="17" fillId="35" borderId="28" xfId="59" applyNumberFormat="1" applyFont="1" applyFill="1" applyBorder="1" applyAlignment="1">
      <alignment horizontal="center" vertical="center"/>
    </xf>
    <xf numFmtId="49" fontId="43" fillId="35" borderId="30" xfId="102" applyNumberFormat="1" applyFont="1" applyFill="1" applyBorder="1" applyAlignment="1">
      <alignment horizontal="center" vertical="center" wrapText="1"/>
    </xf>
    <xf numFmtId="49" fontId="43" fillId="35" borderId="0" xfId="102" applyNumberFormat="1" applyFont="1" applyFill="1" applyAlignment="1">
      <alignment horizontal="center" vertical="center" wrapText="1"/>
    </xf>
    <xf numFmtId="167" fontId="66" fillId="35" borderId="10" xfId="102" applyNumberFormat="1" applyFont="1" applyFill="1" applyBorder="1" applyAlignment="1">
      <alignment horizontal="left"/>
    </xf>
    <xf numFmtId="49" fontId="43" fillId="35" borderId="10" xfId="102" applyNumberFormat="1" applyFont="1" applyFill="1" applyBorder="1" applyAlignment="1">
      <alignment horizontal="left" vertical="center" wrapText="1"/>
    </xf>
    <xf numFmtId="14" fontId="65" fillId="7" borderId="25" xfId="97" applyNumberFormat="1" applyFont="1" applyFill="1" applyBorder="1" applyAlignment="1">
      <alignment horizontal="center"/>
    </xf>
    <xf numFmtId="49" fontId="10" fillId="37" borderId="27" xfId="100" applyNumberFormat="1" applyFont="1" applyFill="1" applyBorder="1" applyAlignment="1">
      <alignment horizontal="center" vertical="center" wrapText="1"/>
    </xf>
    <xf numFmtId="49" fontId="10" fillId="37" borderId="11" xfId="100" applyNumberFormat="1" applyFont="1" applyFill="1" applyBorder="1" applyAlignment="1">
      <alignment horizontal="left" vertical="center" wrapText="1"/>
    </xf>
    <xf numFmtId="168" fontId="52" fillId="37" borderId="11" xfId="97" quotePrefix="1" applyNumberFormat="1" applyFont="1" applyFill="1" applyBorder="1" applyAlignment="1">
      <alignment horizontal="left" vertical="center" wrapText="1"/>
    </xf>
    <xf numFmtId="0" fontId="50" fillId="37" borderId="27" xfId="97" applyFont="1" applyFill="1" applyBorder="1"/>
    <xf numFmtId="0" fontId="50" fillId="37" borderId="25" xfId="97" applyFont="1" applyFill="1" applyBorder="1"/>
    <xf numFmtId="168" fontId="17" fillId="35" borderId="10" xfId="97" quotePrefix="1" applyNumberFormat="1" applyFont="1" applyFill="1" applyBorder="1" applyAlignment="1">
      <alignment horizontal="left" vertical="center" wrapText="1" indent="1"/>
    </xf>
    <xf numFmtId="167" fontId="13" fillId="37" borderId="11" xfId="97" applyNumberFormat="1" applyFont="1" applyFill="1" applyBorder="1" applyAlignment="1">
      <alignment horizontal="left"/>
    </xf>
    <xf numFmtId="0" fontId="10" fillId="37" borderId="27" xfId="97" applyFont="1" applyFill="1" applyBorder="1"/>
    <xf numFmtId="2" fontId="13" fillId="37" borderId="27" xfId="59" applyNumberFormat="1" applyFont="1" applyFill="1" applyBorder="1" applyAlignment="1">
      <alignment horizontal="center"/>
    </xf>
    <xf numFmtId="2" fontId="13" fillId="37" borderId="25" xfId="59" applyNumberFormat="1" applyFont="1" applyFill="1" applyBorder="1" applyAlignment="1">
      <alignment horizontal="center"/>
    </xf>
    <xf numFmtId="49" fontId="17" fillId="35" borderId="10" xfId="97" applyNumberFormat="1" applyFont="1" applyFill="1" applyBorder="1" applyAlignment="1">
      <alignment horizontal="left" indent="1"/>
    </xf>
    <xf numFmtId="49" fontId="17" fillId="31" borderId="10" xfId="97" applyNumberFormat="1" applyFont="1" applyFill="1" applyBorder="1" applyAlignment="1">
      <alignment horizontal="left" indent="1"/>
    </xf>
    <xf numFmtId="49" fontId="17" fillId="35" borderId="10" xfId="97" applyNumberFormat="1" applyFont="1" applyFill="1" applyBorder="1" applyAlignment="1">
      <alignment horizontal="left" wrapText="1" indent="1"/>
    </xf>
    <xf numFmtId="49" fontId="17" fillId="35" borderId="10" xfId="101" applyNumberFormat="1" applyFont="1" applyFill="1" applyBorder="1" applyAlignment="1">
      <alignment horizontal="left" vertical="center" wrapText="1" indent="1"/>
    </xf>
    <xf numFmtId="0" fontId="65" fillId="7" borderId="10" xfId="100" applyFont="1" applyFill="1" applyBorder="1" applyAlignment="1">
      <alignment horizontal="left" indent="1"/>
    </xf>
    <xf numFmtId="41" fontId="67" fillId="37" borderId="27" xfId="98" applyNumberFormat="1" applyFont="1" applyFill="1" applyBorder="1"/>
    <xf numFmtId="167" fontId="68" fillId="37" borderId="27" xfId="62" applyNumberFormat="1" applyFont="1" applyFill="1" applyBorder="1" applyAlignment="1">
      <alignment horizontal="center" vertical="center"/>
    </xf>
    <xf numFmtId="167" fontId="68" fillId="37" borderId="25" xfId="62" applyNumberFormat="1" applyFont="1" applyFill="1" applyBorder="1" applyAlignment="1">
      <alignment horizontal="center" vertical="center"/>
    </xf>
    <xf numFmtId="41" fontId="17" fillId="31" borderId="10" xfId="98" applyNumberFormat="1" applyFont="1" applyFill="1" applyBorder="1" applyAlignment="1">
      <alignment horizontal="left" indent="1"/>
    </xf>
    <xf numFmtId="169" fontId="13" fillId="7" borderId="10" xfId="100" applyNumberFormat="1" applyFont="1" applyFill="1" applyBorder="1" applyAlignment="1">
      <alignment horizontal="left" indent="1"/>
    </xf>
    <xf numFmtId="168" fontId="17" fillId="35" borderId="10" xfId="0" applyNumberFormat="1" applyFont="1" applyFill="1" applyBorder="1" applyAlignment="1">
      <alignment horizontal="left" vertical="center" wrapText="1" indent="1"/>
    </xf>
    <xf numFmtId="49" fontId="43" fillId="35" borderId="10" xfId="102" applyNumberFormat="1" applyFont="1" applyFill="1" applyBorder="1" applyAlignment="1">
      <alignment horizontal="left" vertical="center" wrapText="1" indent="1"/>
    </xf>
    <xf numFmtId="49" fontId="17" fillId="35" borderId="10" xfId="102" applyNumberFormat="1" applyFont="1" applyFill="1" applyBorder="1" applyAlignment="1">
      <alignment horizontal="left" vertical="center" wrapText="1" indent="1"/>
    </xf>
    <xf numFmtId="49" fontId="17" fillId="35" borderId="10" xfId="100" applyNumberFormat="1" applyFont="1" applyFill="1" applyBorder="1" applyAlignment="1">
      <alignment horizontal="left" vertical="center" wrapText="1" indent="1"/>
    </xf>
    <xf numFmtId="49" fontId="10" fillId="37" borderId="11" xfId="102" applyNumberFormat="1" applyFont="1" applyFill="1" applyBorder="1" applyAlignment="1">
      <alignment horizontal="left" vertical="center" wrapText="1"/>
    </xf>
    <xf numFmtId="168" fontId="13" fillId="37" borderId="25" xfId="0" applyNumberFormat="1" applyFont="1" applyFill="1" applyBorder="1" applyAlignment="1">
      <alignment horizontal="left" vertical="center" wrapText="1" indent="1"/>
    </xf>
    <xf numFmtId="167" fontId="68" fillId="37" borderId="11" xfId="98" applyNumberFormat="1" applyFont="1" applyFill="1" applyBorder="1" applyAlignment="1">
      <alignment horizontal="left" indent="1"/>
    </xf>
    <xf numFmtId="0" fontId="65" fillId="7" borderId="10" xfId="59" applyNumberFormat="1" applyFont="1" applyFill="1" applyBorder="1" applyAlignment="1">
      <alignment horizontal="left" indent="1"/>
    </xf>
    <xf numFmtId="0" fontId="17" fillId="38" borderId="10" xfId="98" applyFont="1" applyFill="1" applyBorder="1" applyAlignment="1">
      <alignment horizontal="left" indent="1"/>
    </xf>
    <xf numFmtId="167" fontId="13" fillId="37" borderId="11" xfId="97" applyNumberFormat="1" applyFont="1" applyFill="1" applyBorder="1" applyAlignment="1">
      <alignment horizontal="left" indent="1"/>
    </xf>
    <xf numFmtId="0" fontId="66" fillId="35" borderId="31" xfId="97" applyFont="1" applyFill="1" applyBorder="1" applyAlignment="1">
      <alignment horizontal="left" indent="1"/>
    </xf>
    <xf numFmtId="0" fontId="69" fillId="35" borderId="22" xfId="97" applyFont="1" applyFill="1" applyBorder="1" applyAlignment="1">
      <alignment horizontal="left" indent="1"/>
    </xf>
    <xf numFmtId="0" fontId="66" fillId="35" borderId="22" xfId="97" applyFont="1" applyFill="1" applyBorder="1" applyAlignment="1">
      <alignment horizontal="left" indent="1"/>
    </xf>
    <xf numFmtId="0" fontId="66" fillId="35" borderId="23" xfId="97" applyFont="1" applyFill="1" applyBorder="1" applyAlignment="1">
      <alignment horizontal="left" indent="1"/>
    </xf>
    <xf numFmtId="0" fontId="70" fillId="35" borderId="25" xfId="95" applyFont="1" applyFill="1" applyBorder="1"/>
    <xf numFmtId="0" fontId="16" fillId="9" borderId="0" xfId="95" applyFont="1"/>
    <xf numFmtId="164" fontId="10" fillId="7" borderId="0" xfId="75" applyFont="1" applyFill="1" applyBorder="1" applyAlignment="1">
      <protection locked="0"/>
    </xf>
    <xf numFmtId="164" fontId="10" fillId="7" borderId="15" xfId="75" applyFont="1" applyFill="1" applyBorder="1" applyAlignment="1">
      <protection locked="0"/>
    </xf>
    <xf numFmtId="164" fontId="10" fillId="13" borderId="13" xfId="51" applyFont="1" applyBorder="1" applyAlignment="1"/>
    <xf numFmtId="164" fontId="10" fillId="13" borderId="16" xfId="51" applyFont="1" applyBorder="1" applyAlignment="1"/>
    <xf numFmtId="164" fontId="10" fillId="7" borderId="22" xfId="75" applyFont="1" applyFill="1" applyBorder="1" applyAlignment="1">
      <alignment horizontal="left" indent="1"/>
      <protection locked="0"/>
    </xf>
    <xf numFmtId="164" fontId="10" fillId="35" borderId="0" xfId="75" applyFont="1" applyFill="1" applyBorder="1" applyAlignment="1">
      <protection locked="0"/>
    </xf>
    <xf numFmtId="164" fontId="10" fillId="35" borderId="15" xfId="75" applyFont="1" applyFill="1" applyBorder="1" applyAlignment="1">
      <protection locked="0"/>
    </xf>
    <xf numFmtId="164" fontId="69" fillId="35" borderId="22" xfId="75" applyFont="1" applyFill="1" applyBorder="1" applyAlignment="1">
      <alignment horizontal="left" indent="1"/>
      <protection locked="0"/>
    </xf>
    <xf numFmtId="164" fontId="10" fillId="13" borderId="23" xfId="51" applyFont="1" applyBorder="1" applyAlignment="1">
      <alignment horizontal="left" indent="1"/>
    </xf>
    <xf numFmtId="0" fontId="71" fillId="35" borderId="22" xfId="97" applyFont="1" applyFill="1" applyBorder="1" applyAlignment="1">
      <alignment horizontal="left" indent="1"/>
    </xf>
    <xf numFmtId="0" fontId="70" fillId="35" borderId="11" xfId="95" applyFont="1" applyFill="1" applyBorder="1" applyAlignment="1">
      <alignment horizontal="left" indent="1"/>
    </xf>
    <xf numFmtId="0" fontId="16" fillId="9" borderId="0" xfId="95" applyFont="1" applyAlignment="1">
      <alignment horizontal="left" indent="1"/>
    </xf>
    <xf numFmtId="0" fontId="8" fillId="9" borderId="0" xfId="95" applyAlignment="1">
      <alignment horizontal="left" indent="1"/>
    </xf>
    <xf numFmtId="1" fontId="56" fillId="0" borderId="0" xfId="92"/>
    <xf numFmtId="14" fontId="56" fillId="0" borderId="0" xfId="92" applyNumberFormat="1" applyAlignment="1">
      <alignment vertical="top"/>
    </xf>
    <xf numFmtId="1" fontId="56" fillId="0" borderId="0" xfId="92" applyAlignment="1">
      <alignment horizontal="center" vertical="top"/>
    </xf>
    <xf numFmtId="1" fontId="56" fillId="0" borderId="0" xfId="92" applyAlignment="1">
      <alignment vertical="top"/>
    </xf>
    <xf numFmtId="1" fontId="56" fillId="0" borderId="0" xfId="92" applyAlignment="1">
      <alignment vertical="top" wrapText="1"/>
    </xf>
    <xf numFmtId="1" fontId="13" fillId="0" borderId="0" xfId="92" applyFont="1" applyAlignment="1">
      <alignment vertical="top"/>
    </xf>
    <xf numFmtId="1" fontId="13" fillId="0" borderId="0" xfId="92" applyFont="1" applyAlignment="1">
      <alignment vertical="top" wrapText="1"/>
    </xf>
    <xf numFmtId="1" fontId="56" fillId="0" borderId="0" xfId="92" applyAlignment="1">
      <alignment horizontal="center"/>
    </xf>
    <xf numFmtId="49" fontId="13" fillId="0" borderId="0" xfId="92" applyNumberFormat="1" applyFont="1" applyAlignment="1">
      <alignment vertical="top"/>
    </xf>
    <xf numFmtId="49" fontId="13" fillId="0" borderId="0" xfId="92" applyNumberFormat="1" applyFont="1" applyAlignment="1">
      <alignment horizontal="left" vertical="top"/>
    </xf>
    <xf numFmtId="171" fontId="65" fillId="7" borderId="10" xfId="102" applyNumberFormat="1" applyFont="1" applyFill="1" applyBorder="1" applyAlignment="1">
      <alignment horizontal="right"/>
    </xf>
    <xf numFmtId="169" fontId="13" fillId="34" borderId="10" xfId="100" applyNumberFormat="1" applyFont="1" applyFill="1" applyBorder="1" applyAlignment="1">
      <alignment horizontal="left"/>
    </xf>
    <xf numFmtId="1" fontId="56" fillId="33" borderId="0" xfId="92" applyFill="1"/>
    <xf numFmtId="1" fontId="72" fillId="33" borderId="0" xfId="92" applyFont="1" applyFill="1" applyAlignment="1">
      <alignment horizontal="center" vertical="center" wrapText="1"/>
    </xf>
    <xf numFmtId="1" fontId="56" fillId="33" borderId="0" xfId="92" applyFill="1" applyAlignment="1">
      <alignment horizontal="center" vertical="center"/>
    </xf>
    <xf numFmtId="1" fontId="56" fillId="33" borderId="0" xfId="92" applyFill="1" applyAlignment="1">
      <alignment vertical="top"/>
    </xf>
    <xf numFmtId="1" fontId="56" fillId="33" borderId="0" xfId="92" applyFill="1" applyAlignment="1">
      <alignment vertical="top" wrapText="1"/>
    </xf>
    <xf numFmtId="1" fontId="13" fillId="33" borderId="0" xfId="92" applyFont="1" applyFill="1" applyAlignment="1">
      <alignment vertical="top" wrapText="1"/>
    </xf>
    <xf numFmtId="1" fontId="56" fillId="35" borderId="0" xfId="92" applyFill="1" applyAlignment="1">
      <alignment horizontal="center" vertical="center"/>
    </xf>
    <xf numFmtId="1" fontId="56" fillId="35" borderId="0" xfId="92" applyFill="1" applyAlignment="1">
      <alignment horizontal="center" vertical="center" wrapText="1"/>
    </xf>
    <xf numFmtId="0" fontId="11" fillId="0" borderId="0" xfId="99" applyFont="1" applyFill="1" applyAlignment="1">
      <alignment horizontal="left" vertical="center"/>
    </xf>
    <xf numFmtId="1" fontId="13" fillId="0" borderId="0" xfId="92" applyFont="1" applyAlignment="1">
      <alignment horizontal="center" vertical="top"/>
    </xf>
    <xf numFmtId="0" fontId="73" fillId="9" borderId="0" xfId="95" applyFont="1"/>
    <xf numFmtId="0" fontId="49" fillId="39" borderId="0" xfId="98" applyFont="1" applyFill="1"/>
    <xf numFmtId="0" fontId="50" fillId="39" borderId="0" xfId="98" applyFont="1" applyFill="1"/>
    <xf numFmtId="14" fontId="49" fillId="39" borderId="0" xfId="98" applyNumberFormat="1" applyFont="1" applyFill="1"/>
    <xf numFmtId="14" fontId="49" fillId="39" borderId="0" xfId="98" applyNumberFormat="1" applyFont="1" applyFill="1" applyAlignment="1">
      <alignment horizontal="left"/>
    </xf>
    <xf numFmtId="168" fontId="76" fillId="40" borderId="39" xfId="114" applyNumberFormat="1" applyFont="1" applyFill="1" applyBorder="1"/>
    <xf numFmtId="41" fontId="77" fillId="0" borderId="0" xfId="113" applyNumberFormat="1" applyFont="1" applyFill="1" applyBorder="1"/>
    <xf numFmtId="0" fontId="73" fillId="9" borderId="0" xfId="97" applyFont="1"/>
    <xf numFmtId="0" fontId="22" fillId="36" borderId="0" xfId="93" applyFont="1" applyFill="1" applyAlignment="1">
      <alignment horizontal="left" vertical="center"/>
    </xf>
    <xf numFmtId="168" fontId="43" fillId="35" borderId="11" xfId="98" quotePrefix="1" applyNumberFormat="1" applyFont="1" applyFill="1" applyBorder="1" applyAlignment="1">
      <alignment horizontal="center" vertical="center" wrapText="1"/>
    </xf>
    <xf numFmtId="2" fontId="43" fillId="35" borderId="26" xfId="98" applyNumberFormat="1" applyFont="1" applyFill="1" applyBorder="1" applyAlignment="1">
      <alignment horizontal="center" vertical="center" wrapText="1"/>
    </xf>
    <xf numFmtId="14" fontId="65" fillId="7" borderId="25" xfId="98" applyNumberFormat="1" applyFont="1" applyFill="1" applyBorder="1" applyAlignment="1">
      <alignment horizontal="right"/>
    </xf>
    <xf numFmtId="167" fontId="79" fillId="35" borderId="10" xfId="102" applyNumberFormat="1" applyFont="1" applyFill="1" applyBorder="1" applyAlignment="1">
      <alignment horizontal="left"/>
    </xf>
    <xf numFmtId="168" fontId="69" fillId="35" borderId="10" xfId="102" applyNumberFormat="1" applyFont="1" applyFill="1" applyBorder="1" applyAlignment="1">
      <alignment horizontal="center" vertical="center" wrapText="1"/>
    </xf>
    <xf numFmtId="41" fontId="10" fillId="13" borderId="10" xfId="59" applyNumberFormat="1" applyFont="1" applyFill="1" applyBorder="1" applyAlignment="1">
      <alignment horizontal="right"/>
    </xf>
    <xf numFmtId="49" fontId="69" fillId="35" borderId="28" xfId="100" applyNumberFormat="1" applyFont="1" applyFill="1" applyBorder="1" applyAlignment="1">
      <alignment horizontal="center" vertical="center" wrapText="1"/>
    </xf>
    <xf numFmtId="49" fontId="69" fillId="35" borderId="32" xfId="100" applyNumberFormat="1" applyFont="1" applyFill="1" applyBorder="1" applyAlignment="1">
      <alignment horizontal="center" vertical="center" wrapText="1"/>
    </xf>
    <xf numFmtId="49" fontId="69" fillId="35" borderId="24" xfId="100" applyNumberFormat="1" applyFont="1" applyFill="1" applyBorder="1" applyAlignment="1">
      <alignment horizontal="center" vertical="top" wrapText="1"/>
    </xf>
    <xf numFmtId="0" fontId="53" fillId="0" borderId="10" xfId="0" applyFont="1" applyBorder="1" applyAlignment="1" applyProtection="1">
      <alignment horizontal="center" wrapText="1"/>
      <protection locked="0"/>
    </xf>
    <xf numFmtId="49" fontId="76" fillId="41" borderId="10" xfId="100" applyNumberFormat="1" applyFont="1" applyFill="1" applyBorder="1" applyAlignment="1">
      <alignment horizontal="center" vertical="center" wrapText="1"/>
    </xf>
    <xf numFmtId="49" fontId="76" fillId="42" borderId="10" xfId="100" applyNumberFormat="1" applyFont="1" applyFill="1" applyBorder="1" applyAlignment="1">
      <alignment horizontal="center" vertical="center" wrapText="1"/>
    </xf>
    <xf numFmtId="0" fontId="45" fillId="43" borderId="10" xfId="59" applyNumberFormat="1" applyFont="1" applyFill="1" applyBorder="1" applyAlignment="1"/>
    <xf numFmtId="0" fontId="10" fillId="37" borderId="27" xfId="59" applyNumberFormat="1" applyFont="1" applyFill="1" applyBorder="1" applyAlignment="1">
      <alignment horizontal="center" vertical="center" wrapText="1"/>
    </xf>
    <xf numFmtId="0" fontId="17" fillId="43" borderId="10" xfId="100" applyFont="1" applyFill="1" applyBorder="1" applyAlignment="1">
      <alignment horizontal="left" vertical="center" wrapText="1" indent="1"/>
    </xf>
    <xf numFmtId="49" fontId="43" fillId="38" borderId="10" xfId="100" applyNumberFormat="1" applyFont="1" applyFill="1" applyBorder="1" applyAlignment="1">
      <alignment horizontal="left" vertical="center" wrapText="1"/>
    </xf>
    <xf numFmtId="49" fontId="10" fillId="37" borderId="10" xfId="100" applyNumberFormat="1" applyFont="1" applyFill="1" applyBorder="1" applyAlignment="1">
      <alignment horizontal="left" vertical="center" wrapText="1"/>
    </xf>
    <xf numFmtId="0" fontId="13" fillId="0" borderId="0" xfId="0" applyFont="1" applyAlignment="1">
      <alignment horizontal="left" vertical="top"/>
    </xf>
    <xf numFmtId="1" fontId="13" fillId="0" borderId="0" xfId="92" applyFont="1" applyAlignment="1">
      <alignment horizontal="left" vertical="top"/>
    </xf>
    <xf numFmtId="0" fontId="13" fillId="0" borderId="0" xfId="0" applyFont="1" applyAlignment="1">
      <alignment horizontal="left" vertical="top" wrapText="1"/>
    </xf>
    <xf numFmtId="14" fontId="13" fillId="0" borderId="0" xfId="0" applyNumberFormat="1" applyFont="1" applyAlignment="1">
      <alignment horizontal="left" vertical="top"/>
    </xf>
    <xf numFmtId="0" fontId="13" fillId="0" borderId="0" xfId="0" applyFont="1" applyAlignment="1">
      <alignment vertical="top" wrapText="1"/>
    </xf>
    <xf numFmtId="0" fontId="13" fillId="0" borderId="0" xfId="0" applyFont="1" applyAlignment="1">
      <alignment horizontal="center" vertical="top" wrapText="1"/>
    </xf>
    <xf numFmtId="0" fontId="13" fillId="0" borderId="0" xfId="0" applyFont="1" applyAlignment="1">
      <alignment vertical="top"/>
    </xf>
    <xf numFmtId="168" fontId="43" fillId="35" borderId="33" xfId="97" applyNumberFormat="1" applyFont="1" applyFill="1" applyBorder="1" applyAlignment="1">
      <alignment horizontal="center" vertical="center" wrapText="1"/>
    </xf>
    <xf numFmtId="168" fontId="43" fillId="35" borderId="10" xfId="97" applyNumberFormat="1" applyFont="1" applyFill="1" applyBorder="1" applyAlignment="1">
      <alignment horizontal="center" vertical="center" wrapText="1"/>
    </xf>
    <xf numFmtId="49" fontId="80" fillId="40" borderId="10" xfId="114" applyNumberFormat="1" applyFont="1" applyFill="1" applyBorder="1"/>
    <xf numFmtId="49" fontId="80" fillId="40" borderId="40" xfId="114" applyNumberFormat="1" applyFont="1" applyFill="1" applyBorder="1"/>
    <xf numFmtId="49" fontId="80" fillId="40" borderId="10" xfId="114" applyNumberFormat="1" applyFont="1" applyFill="1" applyBorder="1" applyAlignment="1">
      <alignment wrapText="1"/>
    </xf>
    <xf numFmtId="41" fontId="80" fillId="40" borderId="10" xfId="114" applyNumberFormat="1" applyFont="1" applyFill="1" applyBorder="1"/>
    <xf numFmtId="168" fontId="76" fillId="40" borderId="10" xfId="114" applyNumberFormat="1" applyFont="1" applyFill="1" applyBorder="1"/>
    <xf numFmtId="0" fontId="81" fillId="0" borderId="0" xfId="114" applyFont="1" applyFill="1" applyBorder="1"/>
    <xf numFmtId="10" fontId="81" fillId="39" borderId="10" xfId="114" applyNumberFormat="1" applyFont="1" applyFill="1" applyBorder="1"/>
    <xf numFmtId="168" fontId="17" fillId="35" borderId="11" xfId="97" quotePrefix="1" applyNumberFormat="1" applyFont="1" applyFill="1" applyBorder="1" applyAlignment="1">
      <alignment horizontal="left" vertical="center" wrapText="1" indent="1"/>
    </xf>
    <xf numFmtId="10" fontId="77" fillId="39" borderId="10" xfId="113" applyNumberFormat="1" applyFont="1" applyFill="1" applyBorder="1"/>
    <xf numFmtId="168" fontId="43" fillId="35" borderId="27" xfId="97" applyNumberFormat="1" applyFont="1" applyFill="1" applyBorder="1" applyAlignment="1">
      <alignment horizontal="center" vertical="center" wrapText="1"/>
    </xf>
    <xf numFmtId="1" fontId="43" fillId="35" borderId="10" xfId="97" applyNumberFormat="1" applyFont="1" applyFill="1" applyBorder="1" applyAlignment="1">
      <alignment horizontal="center" vertical="center" wrapText="1"/>
    </xf>
    <xf numFmtId="172" fontId="77" fillId="39" borderId="10" xfId="113" applyNumberFormat="1" applyFont="1" applyFill="1" applyBorder="1"/>
    <xf numFmtId="168" fontId="43" fillId="35" borderId="10" xfId="97" applyNumberFormat="1" applyFont="1" applyFill="1" applyBorder="1" applyAlignment="1">
      <alignment horizontal="left" vertical="center" wrapText="1"/>
    </xf>
    <xf numFmtId="168" fontId="17" fillId="35" borderId="10" xfId="97" quotePrefix="1" applyNumberFormat="1" applyFont="1" applyFill="1" applyBorder="1" applyAlignment="1">
      <alignment horizontal="left" vertical="center" wrapText="1" indent="3"/>
    </xf>
    <xf numFmtId="168" fontId="69" fillId="35" borderId="10" xfId="97" applyNumberFormat="1" applyFont="1" applyFill="1" applyBorder="1" applyAlignment="1">
      <alignment horizontal="left" vertical="center" wrapText="1"/>
    </xf>
    <xf numFmtId="168" fontId="66" fillId="35" borderId="10" xfId="97" quotePrefix="1" applyNumberFormat="1" applyFont="1" applyFill="1" applyBorder="1" applyAlignment="1">
      <alignment horizontal="left" vertical="center" wrapText="1" indent="1"/>
    </xf>
    <xf numFmtId="172" fontId="77" fillId="39" borderId="10" xfId="107" applyNumberFormat="1" applyFont="1" applyFill="1" applyBorder="1" applyAlignment="1">
      <alignment horizontal="right"/>
    </xf>
    <xf numFmtId="41" fontId="65" fillId="7" borderId="10" xfId="59" applyNumberFormat="1" applyFont="1" applyFill="1" applyBorder="1" applyAlignment="1">
      <alignment horizontal="left" indent="1"/>
    </xf>
    <xf numFmtId="41" fontId="13" fillId="13" borderId="10" xfId="59" applyNumberFormat="1" applyFont="1" applyFill="1" applyBorder="1" applyAlignment="1"/>
    <xf numFmtId="0" fontId="65" fillId="7" borderId="10" xfId="97" applyFont="1" applyFill="1" applyBorder="1" applyAlignment="1">
      <alignment horizontal="right" indent="1"/>
    </xf>
    <xf numFmtId="14" fontId="65" fillId="7" borderId="25" xfId="97" applyNumberFormat="1" applyFont="1" applyFill="1" applyBorder="1" applyAlignment="1">
      <alignment horizontal="right"/>
    </xf>
    <xf numFmtId="0" fontId="65" fillId="7" borderId="25" xfId="97" applyFont="1" applyFill="1" applyBorder="1" applyAlignment="1">
      <alignment horizontal="right" indent="1"/>
    </xf>
    <xf numFmtId="167" fontId="65" fillId="7" borderId="10" xfId="98" applyNumberFormat="1" applyFont="1" applyFill="1" applyBorder="1" applyAlignment="1">
      <alignment horizontal="right" indent="1"/>
    </xf>
    <xf numFmtId="0" fontId="65" fillId="7" borderId="25" xfId="98" applyFont="1" applyFill="1" applyBorder="1" applyAlignment="1">
      <alignment horizontal="right" indent="1"/>
    </xf>
    <xf numFmtId="0" fontId="43" fillId="35" borderId="26" xfId="97" applyFont="1" applyFill="1" applyBorder="1" applyAlignment="1">
      <alignment horizontal="center" vertical="center" wrapText="1"/>
    </xf>
    <xf numFmtId="0" fontId="43" fillId="35" borderId="10" xfId="97" applyFont="1" applyFill="1" applyBorder="1" applyAlignment="1">
      <alignment horizontal="center" vertical="center" wrapText="1"/>
    </xf>
    <xf numFmtId="1" fontId="65" fillId="7" borderId="10" xfId="102" applyNumberFormat="1" applyFont="1" applyFill="1" applyBorder="1" applyAlignment="1">
      <alignment horizontal="right"/>
    </xf>
    <xf numFmtId="0" fontId="65" fillId="7" borderId="10" xfId="102" applyFont="1" applyFill="1" applyBorder="1" applyAlignment="1">
      <alignment horizontal="right" indent="1"/>
    </xf>
    <xf numFmtId="0" fontId="65" fillId="7" borderId="10" xfId="102" applyFont="1" applyFill="1" applyBorder="1" applyAlignment="1">
      <alignment horizontal="right"/>
    </xf>
    <xf numFmtId="41" fontId="8" fillId="9" borderId="0" xfId="100" applyNumberFormat="1"/>
    <xf numFmtId="167" fontId="66" fillId="35" borderId="28" xfId="59" applyNumberFormat="1" applyFont="1" applyFill="1" applyBorder="1" applyAlignment="1">
      <alignment horizontal="center" vertical="center"/>
    </xf>
    <xf numFmtId="14" fontId="65" fillId="7" borderId="10" xfId="100" applyNumberFormat="1" applyFont="1" applyFill="1" applyBorder="1" applyAlignment="1">
      <alignment horizontal="left" indent="1"/>
    </xf>
    <xf numFmtId="0" fontId="13" fillId="38" borderId="10" xfId="97" applyFont="1" applyFill="1" applyBorder="1" applyAlignment="1">
      <alignment horizontal="left" indent="1"/>
    </xf>
    <xf numFmtId="0" fontId="13" fillId="37" borderId="11" xfId="97" applyFont="1" applyFill="1" applyBorder="1" applyAlignment="1">
      <alignment horizontal="left" indent="1"/>
    </xf>
    <xf numFmtId="0" fontId="13" fillId="7" borderId="10" xfId="59" applyNumberFormat="1" applyFont="1" applyFill="1" applyBorder="1" applyAlignment="1">
      <alignment horizontal="left" indent="1"/>
    </xf>
    <xf numFmtId="0" fontId="13" fillId="38" borderId="10" xfId="97" applyFont="1" applyFill="1" applyBorder="1" applyAlignment="1">
      <alignment horizontal="left"/>
    </xf>
    <xf numFmtId="164" fontId="13" fillId="13" borderId="10" xfId="59" applyNumberFormat="1" applyFont="1" applyFill="1" applyBorder="1" applyAlignment="1">
      <alignment horizontal="right"/>
    </xf>
    <xf numFmtId="164" fontId="65" fillId="7" borderId="10" xfId="59" applyNumberFormat="1" applyFont="1" applyFill="1" applyBorder="1" applyAlignment="1">
      <alignment horizontal="right"/>
    </xf>
    <xf numFmtId="164" fontId="10" fillId="13" borderId="10" xfId="59" applyNumberFormat="1" applyFont="1" applyFill="1" applyBorder="1" applyAlignment="1">
      <alignment horizontal="right"/>
    </xf>
    <xf numFmtId="164" fontId="13" fillId="37" borderId="27" xfId="59" applyNumberFormat="1" applyFont="1" applyFill="1" applyBorder="1" applyAlignment="1">
      <alignment horizontal="center"/>
    </xf>
    <xf numFmtId="164" fontId="13" fillId="37" borderId="25" xfId="59" applyNumberFormat="1" applyFont="1" applyFill="1" applyBorder="1" applyAlignment="1">
      <alignment horizontal="center"/>
    </xf>
    <xf numFmtId="164" fontId="77" fillId="39" borderId="10" xfId="113" applyNumberFormat="1" applyFont="1" applyFill="1" applyBorder="1"/>
    <xf numFmtId="164" fontId="81" fillId="39" borderId="10" xfId="114" applyNumberFormat="1" applyFont="1" applyFill="1" applyBorder="1"/>
    <xf numFmtId="164" fontId="77" fillId="39" borderId="27" xfId="113" applyNumberFormat="1" applyFont="1" applyFill="1" applyBorder="1"/>
    <xf numFmtId="164" fontId="81" fillId="39" borderId="27" xfId="114" applyNumberFormat="1" applyFont="1" applyFill="1" applyBorder="1"/>
    <xf numFmtId="164" fontId="13" fillId="34" borderId="25" xfId="59" applyNumberFormat="1" applyFont="1" applyFill="1" applyBorder="1" applyAlignment="1">
      <alignment horizontal="right"/>
    </xf>
    <xf numFmtId="164" fontId="65" fillId="7" borderId="25" xfId="59" applyNumberFormat="1" applyFont="1" applyFill="1" applyBorder="1" applyAlignment="1">
      <alignment horizontal="right"/>
    </xf>
    <xf numFmtId="164" fontId="65" fillId="7" borderId="25" xfId="97" applyNumberFormat="1" applyFont="1" applyFill="1" applyBorder="1" applyAlignment="1">
      <alignment horizontal="right"/>
    </xf>
    <xf numFmtId="164" fontId="67" fillId="13" borderId="10" xfId="59" applyNumberFormat="1" applyFont="1" applyFill="1" applyBorder="1" applyAlignment="1">
      <alignment horizontal="right"/>
    </xf>
    <xf numFmtId="164" fontId="65" fillId="7" borderId="10" xfId="100" applyNumberFormat="1" applyFont="1" applyFill="1" applyBorder="1" applyAlignment="1">
      <alignment horizontal="right"/>
    </xf>
    <xf numFmtId="164" fontId="65" fillId="7" borderId="10" xfId="59" applyNumberFormat="1" applyFont="1" applyFill="1" applyBorder="1" applyAlignment="1"/>
    <xf numFmtId="164" fontId="13" fillId="44" borderId="10" xfId="59" applyNumberFormat="1" applyFont="1" applyFill="1" applyBorder="1" applyAlignment="1"/>
    <xf numFmtId="164" fontId="13" fillId="13" borderId="10" xfId="59" applyNumberFormat="1" applyFont="1" applyFill="1" applyBorder="1" applyAlignment="1"/>
    <xf numFmtId="10" fontId="65" fillId="7" borderId="10" xfId="59" applyNumberFormat="1" applyFont="1" applyFill="1" applyBorder="1" applyAlignment="1"/>
    <xf numFmtId="10" fontId="13" fillId="44" borderId="10" xfId="59" applyNumberFormat="1" applyFont="1" applyFill="1" applyBorder="1" applyAlignment="1"/>
    <xf numFmtId="164" fontId="45" fillId="13" borderId="10" xfId="59" applyNumberFormat="1" applyFont="1" applyFill="1" applyBorder="1" applyAlignment="1"/>
    <xf numFmtId="164" fontId="68" fillId="37" borderId="27" xfId="62" applyNumberFormat="1" applyFont="1" applyFill="1" applyBorder="1" applyAlignment="1">
      <alignment horizontal="center" vertical="center"/>
    </xf>
    <xf numFmtId="164" fontId="68" fillId="37" borderId="25" xfId="62" applyNumberFormat="1" applyFont="1" applyFill="1" applyBorder="1" applyAlignment="1">
      <alignment horizontal="center" vertical="center"/>
    </xf>
    <xf numFmtId="164" fontId="65" fillId="7" borderId="10" xfId="59" applyNumberFormat="1" applyFont="1" applyFill="1" applyBorder="1"/>
    <xf numFmtId="164" fontId="43" fillId="35" borderId="26" xfId="98" applyNumberFormat="1" applyFont="1" applyFill="1" applyBorder="1" applyAlignment="1">
      <alignment horizontal="center" vertical="center" wrapText="1"/>
    </xf>
    <xf numFmtId="164" fontId="44" fillId="13" borderId="10" xfId="59" applyNumberFormat="1" applyFont="1" applyFill="1" applyBorder="1" applyAlignment="1"/>
    <xf numFmtId="164" fontId="65" fillId="7" borderId="25" xfId="98" applyNumberFormat="1" applyFont="1" applyFill="1" applyBorder="1" applyAlignment="1">
      <alignment horizontal="right"/>
    </xf>
    <xf numFmtId="164" fontId="65" fillId="7" borderId="10" xfId="102" applyNumberFormat="1" applyFont="1" applyFill="1" applyBorder="1" applyAlignment="1">
      <alignment horizontal="right"/>
    </xf>
    <xf numFmtId="164" fontId="13" fillId="34" borderId="10" xfId="59" applyNumberFormat="1" applyFont="1" applyFill="1" applyBorder="1" applyAlignment="1">
      <alignment horizontal="right"/>
    </xf>
    <xf numFmtId="164" fontId="10" fillId="13" borderId="10" xfId="102" applyNumberFormat="1" applyFont="1" applyFill="1" applyBorder="1" applyAlignment="1">
      <alignment horizontal="right"/>
    </xf>
    <xf numFmtId="166" fontId="13" fillId="13" borderId="10" xfId="59" applyNumberFormat="1" applyFont="1" applyFill="1" applyBorder="1" applyAlignment="1">
      <alignment horizontal="right"/>
    </xf>
    <xf numFmtId="164" fontId="13" fillId="7" borderId="10" xfId="59" applyNumberFormat="1" applyFont="1" applyFill="1" applyBorder="1" applyAlignment="1">
      <alignment horizontal="right"/>
    </xf>
    <xf numFmtId="164" fontId="65" fillId="7" borderId="10" xfId="59" applyNumberFormat="1" applyFont="1" applyFill="1" applyBorder="1" applyAlignment="1">
      <alignment horizontal="left" indent="1"/>
    </xf>
    <xf numFmtId="164" fontId="10" fillId="37" borderId="27" xfId="59" applyNumberFormat="1" applyFont="1" applyFill="1" applyBorder="1" applyAlignment="1">
      <alignment horizontal="center" vertical="center" wrapText="1"/>
    </xf>
    <xf numFmtId="164" fontId="15" fillId="34" borderId="0" xfId="59" applyNumberFormat="1" applyFont="1" applyFill="1" applyBorder="1" applyAlignment="1" applyProtection="1">
      <alignment horizontal="right"/>
      <protection locked="0"/>
    </xf>
    <xf numFmtId="164" fontId="10" fillId="37" borderId="25" xfId="59" applyNumberFormat="1" applyFont="1" applyFill="1" applyBorder="1" applyAlignment="1">
      <alignment horizontal="center" vertical="center" wrapText="1"/>
    </xf>
    <xf numFmtId="164" fontId="15" fillId="34" borderId="34" xfId="59" applyNumberFormat="1" applyFont="1" applyFill="1" applyBorder="1" applyAlignment="1" applyProtection="1">
      <alignment horizontal="right"/>
      <protection locked="0"/>
    </xf>
    <xf numFmtId="43" fontId="45" fillId="13" borderId="10" xfId="59" applyFont="1" applyFill="1" applyBorder="1" applyAlignment="1"/>
    <xf numFmtId="173" fontId="77" fillId="39" borderId="10" xfId="113" applyNumberFormat="1" applyFont="1" applyFill="1" applyBorder="1"/>
    <xf numFmtId="173" fontId="17" fillId="35" borderId="10" xfId="97" quotePrefix="1" applyNumberFormat="1" applyFont="1" applyFill="1" applyBorder="1" applyAlignment="1">
      <alignment horizontal="left" vertical="center" wrapText="1" indent="1"/>
    </xf>
    <xf numFmtId="41" fontId="82" fillId="0" borderId="0" xfId="114" applyNumberFormat="1" applyFont="1" applyFill="1" applyBorder="1"/>
    <xf numFmtId="0" fontId="65" fillId="7" borderId="10" xfId="59" applyNumberFormat="1" applyFont="1" applyFill="1" applyBorder="1" applyAlignment="1">
      <alignment horizontal="right"/>
    </xf>
    <xf numFmtId="0" fontId="65" fillId="7" borderId="10" xfId="102" applyFont="1" applyFill="1" applyBorder="1" applyAlignment="1">
      <alignment vertical="top"/>
    </xf>
    <xf numFmtId="0" fontId="70" fillId="9" borderId="0" xfId="95" applyFont="1" applyAlignment="1">
      <alignment horizontal="left" indent="1"/>
    </xf>
    <xf numFmtId="0" fontId="70" fillId="9" borderId="0" xfId="95" applyFont="1"/>
    <xf numFmtId="0" fontId="83" fillId="9" borderId="0" xfId="95" applyFont="1"/>
    <xf numFmtId="49" fontId="66" fillId="35" borderId="10" xfId="97" applyNumberFormat="1" applyFont="1" applyFill="1" applyBorder="1" applyAlignment="1">
      <alignment horizontal="left" indent="1"/>
    </xf>
    <xf numFmtId="0" fontId="69" fillId="37" borderId="27" xfId="98" applyFont="1" applyFill="1" applyBorder="1"/>
    <xf numFmtId="49" fontId="66" fillId="35" borderId="10" xfId="98" applyNumberFormat="1" applyFont="1" applyFill="1" applyBorder="1" applyAlignment="1">
      <alignment horizontal="left" indent="1"/>
    </xf>
    <xf numFmtId="49" fontId="66" fillId="31" borderId="10" xfId="98" applyNumberFormat="1" applyFont="1" applyFill="1" applyBorder="1" applyAlignment="1">
      <alignment horizontal="left" indent="1"/>
    </xf>
    <xf numFmtId="2" fontId="69" fillId="35" borderId="26" xfId="98" applyNumberFormat="1" applyFont="1" applyFill="1" applyBorder="1" applyAlignment="1">
      <alignment horizontal="left" vertical="center" wrapText="1"/>
    </xf>
    <xf numFmtId="41" fontId="66" fillId="35" borderId="11" xfId="98" applyNumberFormat="1" applyFont="1" applyFill="1" applyBorder="1" applyAlignment="1">
      <alignment horizontal="left" indent="1"/>
    </xf>
    <xf numFmtId="41" fontId="66" fillId="31" borderId="10" xfId="98" applyNumberFormat="1" applyFont="1" applyFill="1" applyBorder="1" applyAlignment="1">
      <alignment horizontal="left" indent="1"/>
    </xf>
    <xf numFmtId="41" fontId="10" fillId="37" borderId="27" xfId="98" applyNumberFormat="1" applyFont="1" applyFill="1" applyBorder="1"/>
    <xf numFmtId="41" fontId="69" fillId="31" borderId="10" xfId="98" applyNumberFormat="1" applyFont="1" applyFill="1" applyBorder="1" applyAlignment="1">
      <alignment horizontal="left"/>
    </xf>
    <xf numFmtId="41" fontId="10" fillId="37" borderId="27" xfId="98" applyNumberFormat="1" applyFont="1" applyFill="1" applyBorder="1" applyAlignment="1">
      <alignment horizontal="left"/>
    </xf>
    <xf numFmtId="1" fontId="66" fillId="35" borderId="28" xfId="59" applyNumberFormat="1" applyFont="1" applyFill="1" applyBorder="1" applyAlignment="1">
      <alignment horizontal="center" vertical="center"/>
    </xf>
    <xf numFmtId="49" fontId="66" fillId="35" borderId="10" xfId="102" applyNumberFormat="1" applyFont="1" applyFill="1" applyBorder="1" applyAlignment="1">
      <alignment horizontal="left" vertical="center" wrapText="1" indent="1"/>
    </xf>
    <xf numFmtId="49" fontId="69" fillId="32" borderId="10" xfId="100" applyNumberFormat="1" applyFont="1" applyFill="1" applyBorder="1" applyAlignment="1">
      <alignment horizontal="center" vertical="center" wrapText="1"/>
    </xf>
    <xf numFmtId="49" fontId="69" fillId="32" borderId="32" xfId="100" applyNumberFormat="1" applyFont="1" applyFill="1" applyBorder="1" applyAlignment="1">
      <alignment horizontal="center" vertical="center" wrapText="1"/>
    </xf>
    <xf numFmtId="49" fontId="69" fillId="45" borderId="32" xfId="100" applyNumberFormat="1" applyFont="1" applyFill="1" applyBorder="1" applyAlignment="1">
      <alignment horizontal="center" vertical="center" wrapText="1"/>
    </xf>
    <xf numFmtId="49" fontId="69" fillId="46" borderId="32" xfId="100" applyNumberFormat="1" applyFont="1" applyFill="1" applyBorder="1" applyAlignment="1">
      <alignment horizontal="center" vertical="center" wrapText="1"/>
    </xf>
    <xf numFmtId="49" fontId="69" fillId="32" borderId="27" xfId="100" applyNumberFormat="1" applyFont="1" applyFill="1" applyBorder="1" applyAlignment="1">
      <alignment horizontal="center" vertical="center" wrapText="1"/>
    </xf>
    <xf numFmtId="49" fontId="69" fillId="45" borderId="27" xfId="100" applyNumberFormat="1" applyFont="1" applyFill="1" applyBorder="1" applyAlignment="1">
      <alignment horizontal="center" vertical="center" wrapText="1"/>
    </xf>
    <xf numFmtId="49" fontId="69" fillId="45" borderId="11" xfId="100" applyNumberFormat="1" applyFont="1" applyFill="1" applyBorder="1" applyAlignment="1">
      <alignment horizontal="center" vertical="center" wrapText="1"/>
    </xf>
    <xf numFmtId="49" fontId="69" fillId="45" borderId="25" xfId="100" applyNumberFormat="1" applyFont="1" applyFill="1" applyBorder="1" applyAlignment="1">
      <alignment horizontal="center" vertical="center" wrapText="1"/>
    </xf>
    <xf numFmtId="49" fontId="69" fillId="46" borderId="27" xfId="100" applyNumberFormat="1" applyFont="1" applyFill="1" applyBorder="1" applyAlignment="1">
      <alignment horizontal="center" vertical="center" wrapText="1"/>
    </xf>
    <xf numFmtId="49" fontId="69" fillId="46" borderId="11" xfId="100" applyNumberFormat="1" applyFont="1" applyFill="1" applyBorder="1" applyAlignment="1">
      <alignment horizontal="center" vertical="center" wrapText="1"/>
    </xf>
    <xf numFmtId="49" fontId="69" fillId="46" borderId="25" xfId="100" applyNumberFormat="1" applyFont="1" applyFill="1" applyBorder="1" applyAlignment="1">
      <alignment horizontal="center" vertical="center" wrapText="1"/>
    </xf>
    <xf numFmtId="0" fontId="49" fillId="34" borderId="0" xfId="98" applyFont="1" applyFill="1"/>
    <xf numFmtId="0" fontId="50" fillId="34" borderId="0" xfId="98" applyFont="1" applyFill="1"/>
    <xf numFmtId="14" fontId="49" fillId="34" borderId="0" xfId="98" applyNumberFormat="1" applyFont="1" applyFill="1"/>
    <xf numFmtId="14" fontId="49" fillId="34" borderId="0" xfId="98" applyNumberFormat="1" applyFont="1" applyFill="1" applyAlignment="1">
      <alignment horizontal="left"/>
    </xf>
    <xf numFmtId="0" fontId="54" fillId="9" borderId="0" xfId="97" applyFont="1"/>
    <xf numFmtId="1" fontId="65" fillId="7" borderId="25" xfId="97" applyNumberFormat="1" applyFont="1" applyFill="1" applyBorder="1" applyAlignment="1">
      <alignment horizontal="center"/>
    </xf>
    <xf numFmtId="1" fontId="65" fillId="7" borderId="10" xfId="102" applyNumberFormat="1" applyFont="1" applyFill="1" applyBorder="1" applyAlignment="1">
      <alignment horizontal="center"/>
    </xf>
    <xf numFmtId="169" fontId="65" fillId="7" borderId="10" xfId="100" applyNumberFormat="1" applyFont="1" applyFill="1" applyBorder="1" applyAlignment="1">
      <alignment horizontal="right" indent="1"/>
    </xf>
    <xf numFmtId="0" fontId="9" fillId="33" borderId="0" xfId="0" applyFont="1" applyFill="1"/>
    <xf numFmtId="0" fontId="0" fillId="33" borderId="0" xfId="0" applyFill="1"/>
    <xf numFmtId="0" fontId="66" fillId="33" borderId="0" xfId="0" applyFont="1" applyFill="1"/>
    <xf numFmtId="0" fontId="11" fillId="33" borderId="0" xfId="0" applyFont="1" applyFill="1"/>
    <xf numFmtId="0" fontId="60" fillId="33" borderId="0" xfId="95" applyFont="1" applyFill="1"/>
    <xf numFmtId="0" fontId="11" fillId="33" borderId="0" xfId="97" applyFont="1" applyFill="1"/>
    <xf numFmtId="0" fontId="8" fillId="33" borderId="0" xfId="97" applyFill="1"/>
    <xf numFmtId="167" fontId="10" fillId="33" borderId="0" xfId="97" applyNumberFormat="1" applyFont="1" applyFill="1" applyAlignment="1">
      <alignment horizontal="left"/>
    </xf>
    <xf numFmtId="164" fontId="13" fillId="33" borderId="0" xfId="97" applyNumberFormat="1" applyFont="1" applyFill="1" applyAlignment="1">
      <alignment horizontal="center"/>
    </xf>
    <xf numFmtId="10" fontId="10" fillId="13" borderId="10" xfId="107" applyNumberFormat="1" applyFont="1" applyFill="1" applyBorder="1" applyAlignment="1">
      <alignment horizontal="right"/>
    </xf>
    <xf numFmtId="0" fontId="13" fillId="52" borderId="0" xfId="98" applyFill="1"/>
    <xf numFmtId="0" fontId="9" fillId="33" borderId="0" xfId="98" applyFont="1" applyFill="1"/>
    <xf numFmtId="0" fontId="74" fillId="33" borderId="0" xfId="0" applyFont="1" applyFill="1"/>
    <xf numFmtId="0" fontId="74" fillId="33" borderId="0" xfId="0" applyFont="1" applyFill="1" applyAlignment="1">
      <alignment horizontal="center" vertical="center"/>
    </xf>
    <xf numFmtId="0" fontId="11" fillId="52" borderId="0" xfId="0" applyFont="1" applyFill="1" applyAlignment="1" applyProtection="1">
      <alignment horizontal="left"/>
      <protection locked="0"/>
    </xf>
    <xf numFmtId="0" fontId="11" fillId="52" borderId="0" xfId="103" applyFont="1" applyFill="1" applyBorder="1"/>
    <xf numFmtId="43" fontId="75" fillId="33" borderId="0" xfId="0" applyNumberFormat="1" applyFont="1" applyFill="1"/>
    <xf numFmtId="43" fontId="74" fillId="33" borderId="0" xfId="0" applyNumberFormat="1" applyFont="1" applyFill="1"/>
    <xf numFmtId="0" fontId="75" fillId="33" borderId="0" xfId="0" applyFont="1" applyFill="1"/>
    <xf numFmtId="0" fontId="73" fillId="33" borderId="0" xfId="0" applyFont="1" applyFill="1"/>
    <xf numFmtId="41" fontId="77" fillId="33" borderId="0" xfId="113" applyNumberFormat="1" applyFont="1" applyFill="1" applyBorder="1"/>
    <xf numFmtId="0" fontId="77" fillId="33" borderId="0" xfId="113" applyFont="1" applyFill="1" applyBorder="1"/>
    <xf numFmtId="0" fontId="78" fillId="33" borderId="0" xfId="0" applyFont="1" applyFill="1"/>
    <xf numFmtId="164" fontId="77" fillId="33" borderId="0" xfId="113" applyNumberFormat="1" applyFont="1" applyFill="1" applyBorder="1"/>
    <xf numFmtId="170" fontId="74" fillId="33" borderId="0" xfId="0" applyNumberFormat="1" applyFont="1" applyFill="1"/>
    <xf numFmtId="0" fontId="65" fillId="7" borderId="10" xfId="100" applyFont="1" applyFill="1" applyBorder="1" applyAlignment="1">
      <alignment horizontal="right" indent="1"/>
    </xf>
    <xf numFmtId="43" fontId="65" fillId="7" borderId="10" xfId="59" applyFont="1" applyFill="1" applyBorder="1" applyAlignment="1">
      <alignment horizontal="right"/>
    </xf>
    <xf numFmtId="177" fontId="65" fillId="7" borderId="10" xfId="59" applyNumberFormat="1" applyFont="1" applyFill="1" applyBorder="1" applyAlignment="1">
      <alignment horizontal="right"/>
    </xf>
    <xf numFmtId="0" fontId="65" fillId="7" borderId="10" xfId="102" applyFont="1" applyFill="1" applyBorder="1" applyAlignment="1">
      <alignment horizontal="left"/>
    </xf>
    <xf numFmtId="174" fontId="65" fillId="7" borderId="10" xfId="59" applyNumberFormat="1" applyFont="1" applyFill="1" applyBorder="1" applyAlignment="1">
      <alignment horizontal="right"/>
    </xf>
    <xf numFmtId="14" fontId="13" fillId="0" borderId="0" xfId="92" applyNumberFormat="1" applyFont="1" applyAlignment="1">
      <alignment vertical="top"/>
    </xf>
    <xf numFmtId="1" fontId="65" fillId="33" borderId="0" xfId="92" applyFont="1" applyFill="1"/>
    <xf numFmtId="1" fontId="65" fillId="0" borderId="0" xfId="92" applyFont="1"/>
    <xf numFmtId="0" fontId="8" fillId="33" borderId="0" xfId="0" applyFont="1" applyFill="1"/>
    <xf numFmtId="0" fontId="86" fillId="9" borderId="0" xfId="97" applyFont="1"/>
    <xf numFmtId="0" fontId="87" fillId="0" borderId="43" xfId="0" applyFont="1" applyBorder="1" applyAlignment="1">
      <alignment horizontal="center" vertical="center" wrapText="1"/>
    </xf>
    <xf numFmtId="1" fontId="8" fillId="0" borderId="0" xfId="92" applyFont="1" applyAlignment="1">
      <alignment vertical="top"/>
    </xf>
    <xf numFmtId="49" fontId="8" fillId="0" borderId="0" xfId="92" applyNumberFormat="1" applyFont="1" applyAlignment="1">
      <alignment vertical="top"/>
    </xf>
    <xf numFmtId="1" fontId="8" fillId="0" borderId="0" xfId="92" applyFont="1" applyAlignment="1">
      <alignment vertical="top" wrapText="1"/>
    </xf>
    <xf numFmtId="10" fontId="65" fillId="7" borderId="10" xfId="107" applyNumberFormat="1" applyFont="1" applyFill="1" applyBorder="1" applyAlignment="1">
      <alignment horizontal="right"/>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13" fillId="9" borderId="0" xfId="98"/>
    <xf numFmtId="0" fontId="87" fillId="0" borderId="47" xfId="0" applyFont="1" applyBorder="1" applyAlignment="1">
      <alignment horizontal="center" vertical="center" wrapText="1"/>
    </xf>
    <xf numFmtId="0" fontId="87" fillId="0" borderId="49" xfId="0" applyFont="1" applyBorder="1" applyAlignment="1">
      <alignment horizontal="center" vertical="center" wrapText="1"/>
    </xf>
    <xf numFmtId="49" fontId="8" fillId="7" borderId="10" xfId="59" applyNumberFormat="1" applyFont="1" applyFill="1" applyBorder="1" applyAlignment="1" applyProtection="1">
      <alignment horizontal="right"/>
      <protection locked="0"/>
    </xf>
    <xf numFmtId="0" fontId="8" fillId="7" borderId="10" xfId="59" applyNumberFormat="1" applyFont="1" applyFill="1" applyBorder="1" applyAlignment="1" applyProtection="1">
      <alignment horizontal="right"/>
      <protection locked="0"/>
    </xf>
    <xf numFmtId="164" fontId="68" fillId="34" borderId="10" xfId="113" applyNumberFormat="1" applyFont="1" applyFill="1" applyBorder="1"/>
    <xf numFmtId="173" fontId="68" fillId="34" borderId="10" xfId="113" applyNumberFormat="1" applyFont="1" applyFill="1" applyBorder="1"/>
    <xf numFmtId="179" fontId="77" fillId="39" borderId="10" xfId="113" applyNumberFormat="1" applyFont="1" applyFill="1" applyBorder="1"/>
    <xf numFmtId="0" fontId="8" fillId="0" borderId="0" xfId="0" applyFont="1" applyAlignment="1">
      <alignment vertical="center" wrapText="1"/>
    </xf>
    <xf numFmtId="174" fontId="65" fillId="7" borderId="25" xfId="59" applyNumberFormat="1" applyFont="1" applyFill="1" applyBorder="1" applyAlignment="1">
      <alignment horizontal="center"/>
    </xf>
    <xf numFmtId="0" fontId="8" fillId="0" borderId="0" xfId="0" applyFont="1" applyAlignment="1">
      <alignment horizontal="left" vertical="top"/>
    </xf>
    <xf numFmtId="0" fontId="8" fillId="0" borderId="0" xfId="0" applyFont="1" applyAlignment="1">
      <alignment vertical="top" wrapText="1"/>
    </xf>
    <xf numFmtId="164" fontId="8" fillId="9" borderId="0" xfId="97" applyNumberFormat="1"/>
    <xf numFmtId="164" fontId="74" fillId="33" borderId="0" xfId="0" applyNumberFormat="1" applyFont="1" applyFill="1"/>
    <xf numFmtId="0" fontId="87" fillId="0" borderId="45" xfId="0" applyFont="1" applyBorder="1" applyAlignment="1">
      <alignment horizontal="center" vertical="center" wrapText="1"/>
    </xf>
    <xf numFmtId="174" fontId="8" fillId="9" borderId="0" xfId="59" applyNumberFormat="1" applyFill="1"/>
    <xf numFmtId="174" fontId="8" fillId="9" borderId="0" xfId="97" applyNumberFormat="1"/>
    <xf numFmtId="0" fontId="87" fillId="0" borderId="22" xfId="0" applyFont="1" applyBorder="1" applyAlignment="1">
      <alignment horizontal="center" vertical="center" wrapText="1"/>
    </xf>
    <xf numFmtId="177" fontId="8" fillId="9" borderId="0" xfId="59" applyNumberFormat="1" applyFill="1"/>
    <xf numFmtId="164" fontId="8" fillId="53" borderId="10" xfId="102" applyNumberFormat="1" applyFill="1" applyBorder="1" applyAlignment="1" applyProtection="1">
      <alignment horizontal="right"/>
      <protection locked="0"/>
    </xf>
    <xf numFmtId="0" fontId="11" fillId="9" borderId="31" xfId="95" applyFont="1" applyBorder="1" applyProtection="1">
      <protection locked="0"/>
    </xf>
    <xf numFmtId="0" fontId="8" fillId="9" borderId="12" xfId="95" applyBorder="1"/>
    <xf numFmtId="0" fontId="8" fillId="9" borderId="14" xfId="95" applyBorder="1"/>
    <xf numFmtId="0" fontId="84" fillId="7" borderId="27" xfId="95" applyFont="1" applyFill="1" applyBorder="1"/>
    <xf numFmtId="0" fontId="65" fillId="7" borderId="27" xfId="94" applyFont="1" applyFill="1" applyBorder="1"/>
    <xf numFmtId="0" fontId="65" fillId="7" borderId="25" xfId="94" applyFont="1" applyFill="1" applyBorder="1"/>
    <xf numFmtId="14" fontId="84" fillId="7" borderId="27" xfId="95" applyNumberFormat="1" applyFont="1" applyFill="1" applyBorder="1"/>
    <xf numFmtId="14" fontId="65" fillId="7" borderId="27" xfId="94" applyNumberFormat="1" applyFont="1" applyFill="1" applyBorder="1"/>
    <xf numFmtId="14" fontId="65" fillId="7" borderId="25" xfId="94" applyNumberFormat="1" applyFont="1" applyFill="1" applyBorder="1"/>
    <xf numFmtId="0" fontId="70" fillId="35" borderId="11" xfId="95" applyFont="1" applyFill="1" applyBorder="1" applyAlignment="1">
      <alignment horizontal="left" vertical="top" wrapText="1" indent="1"/>
    </xf>
    <xf numFmtId="0" fontId="70" fillId="35" borderId="25" xfId="95" applyFont="1" applyFill="1" applyBorder="1" applyAlignment="1">
      <alignment horizontal="left" vertical="top" wrapText="1" indent="1"/>
    </xf>
    <xf numFmtId="0" fontId="84" fillId="7" borderId="27" xfId="95" applyFont="1" applyFill="1" applyBorder="1" applyAlignment="1">
      <alignment horizontal="left" vertical="center"/>
    </xf>
    <xf numFmtId="0" fontId="65" fillId="7" borderId="27" xfId="94" applyFont="1" applyFill="1" applyBorder="1" applyAlignment="1">
      <alignment horizontal="left" vertical="center"/>
    </xf>
    <xf numFmtId="0" fontId="65" fillId="7" borderId="25" xfId="94" applyFont="1" applyFill="1" applyBorder="1" applyAlignment="1">
      <alignment horizontal="left" vertical="center"/>
    </xf>
    <xf numFmtId="0" fontId="70" fillId="35" borderId="11" xfId="95" applyFont="1" applyFill="1" applyBorder="1" applyAlignment="1">
      <alignment horizontal="left" vertical="top" wrapText="1"/>
    </xf>
    <xf numFmtId="0" fontId="70" fillId="35" borderId="27" xfId="95" applyFont="1" applyFill="1" applyBorder="1" applyAlignment="1">
      <alignment horizontal="left" vertical="top" wrapText="1"/>
    </xf>
    <xf numFmtId="0" fontId="70" fillId="35" borderId="25" xfId="95" applyFont="1" applyFill="1" applyBorder="1" applyAlignment="1">
      <alignment horizontal="left" vertical="top" wrapText="1"/>
    </xf>
    <xf numFmtId="0" fontId="84" fillId="7" borderId="27" xfId="95" applyFont="1" applyFill="1" applyBorder="1" applyAlignment="1">
      <alignment horizontal="left" vertical="center" wrapText="1"/>
    </xf>
    <xf numFmtId="0" fontId="65" fillId="7" borderId="27" xfId="94" applyFont="1" applyFill="1" applyBorder="1" applyAlignment="1">
      <alignment horizontal="left" vertical="center" wrapText="1"/>
    </xf>
    <xf numFmtId="0" fontId="65" fillId="7" borderId="25" xfId="94" applyFont="1" applyFill="1" applyBorder="1" applyAlignment="1">
      <alignment horizontal="left" vertical="center" wrapText="1"/>
    </xf>
    <xf numFmtId="0" fontId="13" fillId="0" borderId="0" xfId="95" applyFont="1" applyFill="1"/>
    <xf numFmtId="0" fontId="8" fillId="9" borderId="0" xfId="95"/>
    <xf numFmtId="0" fontId="84" fillId="7" borderId="10" xfId="95" applyFont="1" applyFill="1" applyBorder="1"/>
    <xf numFmtId="0" fontId="90" fillId="7" borderId="10" xfId="95" applyFont="1" applyFill="1" applyBorder="1"/>
    <xf numFmtId="0" fontId="65" fillId="7" borderId="10" xfId="95" applyFont="1" applyFill="1" applyBorder="1"/>
    <xf numFmtId="0" fontId="16" fillId="0" borderId="0" xfId="95" applyFont="1" applyFill="1"/>
    <xf numFmtId="0" fontId="8" fillId="0" borderId="0" xfId="94" applyFill="1"/>
    <xf numFmtId="0" fontId="65" fillId="7" borderId="10" xfId="97" applyFont="1" applyFill="1" applyBorder="1" applyAlignment="1" applyProtection="1">
      <alignment horizontal="left"/>
      <protection locked="0"/>
    </xf>
    <xf numFmtId="0" fontId="17" fillId="35" borderId="0" xfId="97" applyFont="1" applyFill="1" applyAlignment="1">
      <alignment horizontal="right" indent="1"/>
    </xf>
    <xf numFmtId="0" fontId="17" fillId="35" borderId="34" xfId="97" applyFont="1" applyFill="1" applyBorder="1" applyAlignment="1">
      <alignment horizontal="right" indent="1"/>
    </xf>
    <xf numFmtId="0" fontId="65" fillId="7" borderId="11" xfId="97" applyFont="1" applyFill="1" applyBorder="1" applyAlignment="1" applyProtection="1">
      <alignment horizontal="left"/>
      <protection locked="0"/>
    </xf>
    <xf numFmtId="0" fontId="65" fillId="7" borderId="27" xfId="97" applyFont="1" applyFill="1" applyBorder="1" applyAlignment="1" applyProtection="1">
      <alignment horizontal="left"/>
      <protection locked="0"/>
    </xf>
    <xf numFmtId="0" fontId="65" fillId="7" borderId="25" xfId="97" applyFont="1" applyFill="1" applyBorder="1" applyAlignment="1" applyProtection="1">
      <alignment horizontal="left"/>
      <protection locked="0"/>
    </xf>
    <xf numFmtId="0" fontId="20" fillId="7" borderId="11" xfId="72" applyFill="1" applyBorder="1" applyAlignment="1" applyProtection="1">
      <alignment horizontal="left"/>
      <protection locked="0"/>
    </xf>
    <xf numFmtId="0" fontId="65" fillId="9" borderId="27" xfId="97" applyFont="1" applyBorder="1"/>
    <xf numFmtId="0" fontId="65" fillId="9" borderId="25" xfId="97" applyFont="1" applyBorder="1"/>
    <xf numFmtId="0" fontId="65" fillId="7" borderId="11" xfId="97" quotePrefix="1" applyFont="1" applyFill="1" applyBorder="1" applyAlignment="1" applyProtection="1">
      <alignment horizontal="left"/>
      <protection locked="0"/>
    </xf>
    <xf numFmtId="0" fontId="22" fillId="36" borderId="0" xfId="93" applyFont="1" applyFill="1" applyAlignment="1">
      <alignment horizontal="left" vertical="center"/>
    </xf>
    <xf numFmtId="0" fontId="10" fillId="47" borderId="10" xfId="112" applyNumberFormat="1" applyFont="1" applyFill="1" applyBorder="1" applyAlignment="1">
      <alignment horizontal="center" vertical="center"/>
    </xf>
    <xf numFmtId="0" fontId="10" fillId="48" borderId="10" xfId="112" applyNumberFormat="1" applyFont="1" applyFill="1" applyBorder="1" applyAlignment="1">
      <alignment horizontal="center" vertical="center"/>
    </xf>
    <xf numFmtId="0" fontId="11" fillId="0" borderId="0" xfId="99" applyFont="1" applyFill="1" applyAlignment="1">
      <alignment horizontal="left" vertical="center"/>
    </xf>
    <xf numFmtId="2" fontId="43" fillId="35" borderId="11" xfId="97" applyNumberFormat="1" applyFont="1" applyFill="1" applyBorder="1" applyAlignment="1">
      <alignment horizontal="center" vertical="center" wrapText="1"/>
    </xf>
    <xf numFmtId="2" fontId="43" fillId="35" borderId="27" xfId="97" applyNumberFormat="1" applyFont="1" applyFill="1" applyBorder="1" applyAlignment="1">
      <alignment horizontal="center" vertical="center" wrapText="1"/>
    </xf>
    <xf numFmtId="2" fontId="43" fillId="35" borderId="25" xfId="97" applyNumberFormat="1" applyFont="1" applyFill="1" applyBorder="1" applyAlignment="1">
      <alignment horizontal="center" vertical="center" wrapText="1"/>
    </xf>
    <xf numFmtId="0" fontId="9" fillId="0" borderId="0" xfId="97" applyFont="1" applyFill="1" applyAlignment="1">
      <alignment horizontal="left"/>
    </xf>
    <xf numFmtId="0" fontId="9" fillId="0" borderId="0" xfId="97" applyFont="1" applyFill="1"/>
    <xf numFmtId="168" fontId="17" fillId="35" borderId="11" xfId="97" quotePrefix="1" applyNumberFormat="1" applyFont="1" applyFill="1" applyBorder="1" applyAlignment="1">
      <alignment horizontal="right" vertical="center" wrapText="1"/>
    </xf>
    <xf numFmtId="168" fontId="17" fillId="35" borderId="25" xfId="97" quotePrefix="1" applyNumberFormat="1" applyFont="1" applyFill="1" applyBorder="1" applyAlignment="1">
      <alignment horizontal="right" vertical="center" wrapText="1"/>
    </xf>
    <xf numFmtId="0" fontId="9" fillId="9" borderId="0" xfId="100" applyFont="1"/>
    <xf numFmtId="0" fontId="11" fillId="44" borderId="0" xfId="0" applyFont="1" applyFill="1" applyAlignment="1">
      <alignment horizontal="left" vertical="top" wrapText="1"/>
    </xf>
    <xf numFmtId="0" fontId="9" fillId="9" borderId="0" xfId="97" applyFont="1"/>
    <xf numFmtId="0" fontId="11" fillId="44" borderId="0" xfId="0" applyFont="1" applyFill="1" applyAlignment="1">
      <alignment horizontal="center" wrapText="1"/>
    </xf>
    <xf numFmtId="0" fontId="43" fillId="31" borderId="27" xfId="100" applyFont="1" applyFill="1" applyBorder="1" applyAlignment="1">
      <alignment horizontal="right"/>
    </xf>
    <xf numFmtId="0" fontId="43" fillId="31" borderId="25" xfId="100" applyFont="1" applyFill="1" applyBorder="1" applyAlignment="1">
      <alignment horizontal="right"/>
    </xf>
    <xf numFmtId="49" fontId="43" fillId="35" borderId="26" xfId="102" applyNumberFormat="1" applyFont="1" applyFill="1" applyBorder="1" applyAlignment="1">
      <alignment horizontal="center" vertical="center" wrapText="1"/>
    </xf>
    <xf numFmtId="49" fontId="69" fillId="35" borderId="11" xfId="100" applyNumberFormat="1" applyFont="1" applyFill="1" applyBorder="1" applyAlignment="1">
      <alignment horizontal="center" vertical="center" wrapText="1"/>
    </xf>
    <xf numFmtId="49" fontId="69" fillId="35" borderId="27" xfId="100" applyNumberFormat="1" applyFont="1" applyFill="1" applyBorder="1" applyAlignment="1">
      <alignment horizontal="center" vertical="center" wrapText="1"/>
    </xf>
    <xf numFmtId="49" fontId="69" fillId="35" borderId="25" xfId="100" applyNumberFormat="1" applyFont="1" applyFill="1" applyBorder="1" applyAlignment="1">
      <alignment horizontal="center" vertical="center" wrapText="1"/>
    </xf>
    <xf numFmtId="49" fontId="76" fillId="41" borderId="29" xfId="100" applyNumberFormat="1" applyFont="1" applyFill="1" applyBorder="1" applyAlignment="1">
      <alignment horizontal="center" vertical="center" wrapText="1"/>
    </xf>
    <xf numFmtId="49" fontId="76" fillId="41" borderId="26" xfId="100" applyNumberFormat="1" applyFont="1" applyFill="1" applyBorder="1" applyAlignment="1">
      <alignment horizontal="center" vertical="center" wrapText="1"/>
    </xf>
    <xf numFmtId="49" fontId="76" fillId="41" borderId="35" xfId="100" applyNumberFormat="1" applyFont="1" applyFill="1" applyBorder="1" applyAlignment="1">
      <alignment horizontal="center" vertical="center" wrapText="1"/>
    </xf>
    <xf numFmtId="0" fontId="53" fillId="49" borderId="10" xfId="0" applyFont="1" applyFill="1" applyBorder="1" applyAlignment="1" applyProtection="1">
      <alignment horizontal="center"/>
      <protection locked="0"/>
    </xf>
    <xf numFmtId="49" fontId="76" fillId="41" borderId="27" xfId="100" applyNumberFormat="1" applyFont="1" applyFill="1" applyBorder="1" applyAlignment="1">
      <alignment horizontal="center" vertical="center" wrapText="1"/>
    </xf>
    <xf numFmtId="49" fontId="76" fillId="41" borderId="25" xfId="100" applyNumberFormat="1" applyFont="1" applyFill="1" applyBorder="1" applyAlignment="1">
      <alignment horizontal="center" vertical="center" wrapText="1"/>
    </xf>
    <xf numFmtId="0" fontId="53" fillId="44" borderId="10" xfId="0" applyFont="1" applyFill="1" applyBorder="1" applyAlignment="1" applyProtection="1">
      <alignment horizontal="center"/>
      <protection locked="0"/>
    </xf>
    <xf numFmtId="0" fontId="8" fillId="9" borderId="0" xfId="97"/>
    <xf numFmtId="49" fontId="76" fillId="41" borderId="11" xfId="100" applyNumberFormat="1" applyFont="1" applyFill="1" applyBorder="1" applyAlignment="1">
      <alignment horizontal="center" vertical="center" wrapText="1"/>
    </xf>
    <xf numFmtId="49" fontId="76" fillId="42" borderId="11" xfId="100" applyNumberFormat="1" applyFont="1" applyFill="1" applyBorder="1" applyAlignment="1">
      <alignment horizontal="center" vertical="center" wrapText="1"/>
    </xf>
    <xf numFmtId="49" fontId="76" fillId="42" borderId="27" xfId="100" applyNumberFormat="1" applyFont="1" applyFill="1" applyBorder="1" applyAlignment="1">
      <alignment horizontal="center" vertical="center" wrapText="1"/>
    </xf>
    <xf numFmtId="49" fontId="76" fillId="42" borderId="25" xfId="100" applyNumberFormat="1" applyFont="1" applyFill="1" applyBorder="1" applyAlignment="1">
      <alignment horizontal="center" vertical="center" wrapText="1"/>
    </xf>
    <xf numFmtId="49" fontId="43" fillId="35" borderId="28" xfId="100" applyNumberFormat="1" applyFont="1" applyFill="1" applyBorder="1" applyAlignment="1">
      <alignment horizontal="center" vertical="center" wrapText="1"/>
    </xf>
    <xf numFmtId="49" fontId="43" fillId="35" borderId="32" xfId="100" applyNumberFormat="1" applyFont="1" applyFill="1" applyBorder="1" applyAlignment="1">
      <alignment horizontal="center" vertical="center" wrapText="1"/>
    </xf>
    <xf numFmtId="49" fontId="43" fillId="35" borderId="24" xfId="100" applyNumberFormat="1" applyFont="1" applyFill="1" applyBorder="1" applyAlignment="1">
      <alignment horizontal="center" vertical="center" wrapText="1"/>
    </xf>
    <xf numFmtId="49" fontId="69" fillId="35" borderId="28" xfId="100" applyNumberFormat="1" applyFont="1" applyFill="1" applyBorder="1" applyAlignment="1">
      <alignment horizontal="center" vertical="center" wrapText="1"/>
    </xf>
    <xf numFmtId="49" fontId="69" fillId="35" borderId="32" xfId="100" applyNumberFormat="1" applyFont="1" applyFill="1" applyBorder="1" applyAlignment="1">
      <alignment horizontal="center" vertical="center" wrapText="1"/>
    </xf>
    <xf numFmtId="49" fontId="69" fillId="35" borderId="24" xfId="100" applyNumberFormat="1" applyFont="1" applyFill="1" applyBorder="1" applyAlignment="1">
      <alignment horizontal="center" vertical="center" wrapText="1"/>
    </xf>
    <xf numFmtId="49" fontId="76" fillId="50" borderId="30" xfId="100" applyNumberFormat="1" applyFont="1" applyFill="1" applyBorder="1" applyAlignment="1">
      <alignment horizontal="center" vertical="center" wrapText="1"/>
    </xf>
    <xf numFmtId="49" fontId="76" fillId="50" borderId="0" xfId="100" applyNumberFormat="1" applyFont="1" applyFill="1" applyAlignment="1">
      <alignment horizontal="center" vertical="center" wrapText="1"/>
    </xf>
    <xf numFmtId="49" fontId="76" fillId="50" borderId="34" xfId="100" applyNumberFormat="1" applyFont="1" applyFill="1" applyBorder="1" applyAlignment="1">
      <alignment horizontal="center" vertical="center" wrapText="1"/>
    </xf>
    <xf numFmtId="49" fontId="76" fillId="50" borderId="29" xfId="100" applyNumberFormat="1" applyFont="1" applyFill="1" applyBorder="1" applyAlignment="1">
      <alignment horizontal="center" vertical="center" wrapText="1"/>
    </xf>
    <xf numFmtId="49" fontId="76" fillId="50" borderId="26" xfId="100" applyNumberFormat="1" applyFont="1" applyFill="1" applyBorder="1" applyAlignment="1">
      <alignment horizontal="center" vertical="center" wrapText="1"/>
    </xf>
    <xf numFmtId="49" fontId="76" fillId="50" borderId="35" xfId="100" applyNumberFormat="1" applyFont="1" applyFill="1" applyBorder="1" applyAlignment="1">
      <alignment horizontal="center" vertical="center" wrapText="1"/>
    </xf>
    <xf numFmtId="49" fontId="76" fillId="51" borderId="33" xfId="100" applyNumberFormat="1" applyFont="1" applyFill="1" applyBorder="1" applyAlignment="1">
      <alignment horizontal="center" vertical="center" wrapText="1"/>
    </xf>
    <xf numFmtId="49" fontId="76" fillId="51" borderId="36" xfId="100" applyNumberFormat="1" applyFont="1" applyFill="1" applyBorder="1" applyAlignment="1">
      <alignment horizontal="center" vertical="center" wrapText="1"/>
    </xf>
    <xf numFmtId="49" fontId="76" fillId="51" borderId="37" xfId="100" applyNumberFormat="1" applyFont="1" applyFill="1" applyBorder="1" applyAlignment="1">
      <alignment horizontal="center" vertical="center" wrapText="1"/>
    </xf>
    <xf numFmtId="49" fontId="76" fillId="51" borderId="29" xfId="100" applyNumberFormat="1" applyFont="1" applyFill="1" applyBorder="1" applyAlignment="1">
      <alignment horizontal="center" vertical="center" wrapText="1"/>
    </xf>
    <xf numFmtId="49" fontId="76" fillId="51" borderId="26" xfId="100" applyNumberFormat="1" applyFont="1" applyFill="1" applyBorder="1" applyAlignment="1">
      <alignment horizontal="center" vertical="center" wrapText="1"/>
    </xf>
    <xf numFmtId="49" fontId="76" fillId="42" borderId="29" xfId="100" applyNumberFormat="1" applyFont="1" applyFill="1" applyBorder="1" applyAlignment="1">
      <alignment horizontal="center" vertical="center" wrapText="1"/>
    </xf>
    <xf numFmtId="49" fontId="76" fillId="42" borderId="26" xfId="100" applyNumberFormat="1" applyFont="1" applyFill="1" applyBorder="1" applyAlignment="1">
      <alignment horizontal="center" vertical="center" wrapText="1"/>
    </xf>
    <xf numFmtId="49" fontId="76" fillId="42" borderId="35" xfId="100" applyNumberFormat="1" applyFont="1" applyFill="1" applyBorder="1" applyAlignment="1">
      <alignment horizontal="center" vertical="center" wrapText="1"/>
    </xf>
    <xf numFmtId="0" fontId="65" fillId="7" borderId="10" xfId="97" applyFont="1" applyFill="1" applyBorder="1" applyAlignment="1">
      <alignment horizontal="left" indent="1"/>
    </xf>
    <xf numFmtId="168" fontId="43" fillId="35" borderId="11" xfId="97" quotePrefix="1" applyNumberFormat="1" applyFont="1" applyFill="1" applyBorder="1" applyAlignment="1">
      <alignment horizontal="left" vertical="center" wrapText="1"/>
    </xf>
    <xf numFmtId="168" fontId="43" fillId="35" borderId="27" xfId="97" quotePrefix="1" applyNumberFormat="1" applyFont="1" applyFill="1" applyBorder="1" applyAlignment="1">
      <alignment horizontal="left" vertical="center" wrapText="1"/>
    </xf>
    <xf numFmtId="168" fontId="43" fillId="35" borderId="25" xfId="97" quotePrefix="1" applyNumberFormat="1" applyFont="1" applyFill="1" applyBorder="1" applyAlignment="1">
      <alignment horizontal="left" vertical="center" wrapText="1"/>
    </xf>
    <xf numFmtId="0" fontId="65" fillId="7" borderId="11" xfId="102" applyFont="1" applyFill="1" applyBorder="1" applyAlignment="1">
      <alignment horizontal="left"/>
    </xf>
    <xf numFmtId="0" fontId="65" fillId="7" borderId="27" xfId="102" applyFont="1" applyFill="1" applyBorder="1" applyAlignment="1">
      <alignment horizontal="left"/>
    </xf>
    <xf numFmtId="0" fontId="65" fillId="7" borderId="25" xfId="102" applyFont="1" applyFill="1" applyBorder="1" applyAlignment="1">
      <alignment horizontal="left"/>
    </xf>
    <xf numFmtId="0" fontId="87" fillId="33" borderId="23" xfId="0" applyFont="1" applyFill="1" applyBorder="1" applyAlignment="1">
      <alignment horizontal="left" vertical="top" wrapText="1"/>
    </xf>
    <xf numFmtId="0" fontId="87" fillId="33" borderId="13" xfId="0" applyFont="1" applyFill="1" applyBorder="1" applyAlignment="1">
      <alignment horizontal="left" vertical="top" wrapText="1"/>
    </xf>
    <xf numFmtId="0" fontId="87" fillId="33" borderId="16" xfId="0" applyFont="1" applyFill="1" applyBorder="1" applyAlignment="1">
      <alignment horizontal="left" vertical="top" wrapText="1"/>
    </xf>
    <xf numFmtId="0" fontId="87" fillId="0" borderId="50" xfId="0" applyFont="1" applyBorder="1" applyAlignment="1">
      <alignment horizontal="center" vertical="center" wrapText="1"/>
    </xf>
    <xf numFmtId="0" fontId="87" fillId="0" borderId="44" xfId="0" applyFont="1" applyBorder="1" applyAlignment="1">
      <alignment horizontal="center" vertical="center" wrapText="1"/>
    </xf>
    <xf numFmtId="0" fontId="87" fillId="33" borderId="22" xfId="146" applyFont="1" applyFill="1" applyBorder="1" applyAlignment="1">
      <alignment horizontal="left" vertical="top" wrapText="1"/>
    </xf>
    <xf numFmtId="0" fontId="87" fillId="33" borderId="0" xfId="146" applyFont="1" applyFill="1" applyAlignment="1">
      <alignment horizontal="left" vertical="top" wrapText="1"/>
    </xf>
    <xf numFmtId="0" fontId="87" fillId="33" borderId="15" xfId="146" applyFont="1" applyFill="1" applyBorder="1" applyAlignment="1">
      <alignment horizontal="left" vertical="top" wrapText="1"/>
    </xf>
    <xf numFmtId="0" fontId="87" fillId="33" borderId="12" xfId="146" applyFont="1" applyFill="1" applyBorder="1" applyAlignment="1">
      <alignment horizontal="left" vertical="top" wrapText="1"/>
    </xf>
    <xf numFmtId="0" fontId="87" fillId="33" borderId="14" xfId="146" applyFont="1" applyFill="1" applyBorder="1" applyAlignment="1">
      <alignment horizontal="left" vertical="top" wrapText="1"/>
    </xf>
    <xf numFmtId="0" fontId="87" fillId="33" borderId="31" xfId="0" applyFont="1" applyFill="1" applyBorder="1" applyAlignment="1">
      <alignment horizontal="left" vertical="top" wrapText="1"/>
    </xf>
    <xf numFmtId="0" fontId="87" fillId="33" borderId="12" xfId="0" applyFont="1" applyFill="1" applyBorder="1" applyAlignment="1">
      <alignment horizontal="left" vertical="top" wrapText="1"/>
    </xf>
    <xf numFmtId="0" fontId="87" fillId="33" borderId="14" xfId="0" applyFont="1" applyFill="1" applyBorder="1" applyAlignment="1">
      <alignment horizontal="left" vertical="top" wrapText="1"/>
    </xf>
    <xf numFmtId="0" fontId="87" fillId="0" borderId="42" xfId="0" applyFont="1" applyBorder="1" applyAlignment="1">
      <alignment horizontal="left" vertical="top" wrapText="1"/>
    </xf>
    <xf numFmtId="0" fontId="87" fillId="0" borderId="46" xfId="0" applyFont="1" applyBorder="1" applyAlignment="1">
      <alignment horizontal="left" vertical="top" wrapText="1"/>
    </xf>
    <xf numFmtId="0" fontId="87" fillId="0" borderId="47" xfId="0" applyFont="1" applyBorder="1" applyAlignment="1">
      <alignment horizontal="center" vertical="center" wrapText="1"/>
    </xf>
    <xf numFmtId="0" fontId="87" fillId="0" borderId="45" xfId="0" applyFont="1" applyBorder="1" applyAlignment="1">
      <alignment horizontal="center" vertical="center" wrapText="1"/>
    </xf>
    <xf numFmtId="0" fontId="87" fillId="0" borderId="48" xfId="0" applyFont="1" applyBorder="1" applyAlignment="1">
      <alignment horizontal="center" vertical="center" wrapText="1"/>
    </xf>
    <xf numFmtId="0" fontId="87" fillId="33" borderId="22" xfId="0" applyFont="1" applyFill="1" applyBorder="1" applyAlignment="1">
      <alignment horizontal="left" vertical="top" wrapText="1"/>
    </xf>
    <xf numFmtId="0" fontId="87" fillId="33" borderId="0" xfId="0" applyFont="1" applyFill="1" applyAlignment="1">
      <alignment horizontal="left" vertical="top" wrapText="1"/>
    </xf>
    <xf numFmtId="0" fontId="87" fillId="33" borderId="15" xfId="0" applyFont="1" applyFill="1" applyBorder="1" applyAlignment="1">
      <alignment horizontal="left" vertical="top" wrapText="1"/>
    </xf>
    <xf numFmtId="0" fontId="87" fillId="33" borderId="41" xfId="0" applyFont="1" applyFill="1" applyBorder="1" applyAlignment="1">
      <alignment horizontal="left" vertical="top" wrapText="1"/>
    </xf>
    <xf numFmtId="0" fontId="87" fillId="33" borderId="42" xfId="0" applyFont="1" applyFill="1" applyBorder="1" applyAlignment="1">
      <alignment horizontal="left" vertical="top" wrapText="1"/>
    </xf>
    <xf numFmtId="0" fontId="87" fillId="33" borderId="46" xfId="0" applyFont="1" applyFill="1" applyBorder="1" applyAlignment="1">
      <alignment horizontal="left" vertical="top" wrapText="1"/>
    </xf>
  </cellXfs>
  <cellStyles count="175">
    <cellStyle name="_APL (B001)_Jan11_Rec 2" xfId="163" xr:uid="{00000000-0005-0000-0000-000000000000}"/>
    <cellStyle name="=C:\WINNT\SYSTEM32\COMMAND.COM 2" xfId="122" xr:uid="{00000000-0005-0000-0000-000001000000}"/>
    <cellStyle name="=C:\WINNT\SYSTEM32\COMMAND.COM 2 2" xfId="158" xr:uid="{00000000-0005-0000-0000-000002000000}"/>
    <cellStyle name="20% - Accent1" xfId="1" builtinId="30" customBuiltin="1"/>
    <cellStyle name="20% - Accent1 2" xfId="2" xr:uid="{00000000-0005-0000-0000-000004000000}"/>
    <cellStyle name="20% - Accent2" xfId="3" builtinId="34" customBuiltin="1"/>
    <cellStyle name="20% - Accent2 2" xfId="4" xr:uid="{00000000-0005-0000-0000-000006000000}"/>
    <cellStyle name="20% - Accent3" xfId="5" builtinId="38" customBuiltin="1"/>
    <cellStyle name="20% - Accent3 2" xfId="6" xr:uid="{00000000-0005-0000-0000-000008000000}"/>
    <cellStyle name="20% - Accent4" xfId="7" builtinId="42" customBuiltin="1"/>
    <cellStyle name="20% - Accent4 2" xfId="8" xr:uid="{00000000-0005-0000-0000-00000A000000}"/>
    <cellStyle name="20% - Accent5" xfId="9" builtinId="46" customBuiltin="1"/>
    <cellStyle name="20% - Accent5 2" xfId="10" xr:uid="{00000000-0005-0000-0000-00000C000000}"/>
    <cellStyle name="20% - Accent6" xfId="11" builtinId="50" customBuiltin="1"/>
    <cellStyle name="20% - Accent6 2" xfId="12" xr:uid="{00000000-0005-0000-0000-00000E000000}"/>
    <cellStyle name="40% - Accent1" xfId="13" builtinId="31" customBuiltin="1"/>
    <cellStyle name="40% - Accent1 2" xfId="14" xr:uid="{00000000-0005-0000-0000-000010000000}"/>
    <cellStyle name="40% - Accent2" xfId="15" builtinId="35" customBuiltin="1"/>
    <cellStyle name="40% - Accent2 2" xfId="16" xr:uid="{00000000-0005-0000-0000-000012000000}"/>
    <cellStyle name="40% - Accent3" xfId="17" builtinId="39" customBuiltin="1"/>
    <cellStyle name="40% - Accent3 2" xfId="18" xr:uid="{00000000-0005-0000-0000-000014000000}"/>
    <cellStyle name="40% - Accent4" xfId="19" builtinId="43" customBuiltin="1"/>
    <cellStyle name="40% - Accent4 2" xfId="20" xr:uid="{00000000-0005-0000-0000-000016000000}"/>
    <cellStyle name="40% - Accent5" xfId="21" builtinId="47" customBuiltin="1"/>
    <cellStyle name="40% - Accent5 2" xfId="22" xr:uid="{00000000-0005-0000-0000-000018000000}"/>
    <cellStyle name="40% - Accent6" xfId="23" builtinId="51" customBuiltin="1"/>
    <cellStyle name="40% - Accent6 2" xfId="24" xr:uid="{00000000-0005-0000-0000-00001A000000}"/>
    <cellStyle name="60% - Accent1" xfId="25" builtinId="32" customBuiltin="1"/>
    <cellStyle name="60% - Accent1 2" xfId="26" xr:uid="{00000000-0005-0000-0000-00001C000000}"/>
    <cellStyle name="60% - Accent2" xfId="27" builtinId="36" customBuiltin="1"/>
    <cellStyle name="60% - Accent2 2" xfId="28" xr:uid="{00000000-0005-0000-0000-00001E000000}"/>
    <cellStyle name="60% - Accent3" xfId="29" builtinId="40" customBuiltin="1"/>
    <cellStyle name="60% - Accent3 2" xfId="30" xr:uid="{00000000-0005-0000-0000-000020000000}"/>
    <cellStyle name="60% - Accent4" xfId="31" builtinId="44" customBuiltin="1"/>
    <cellStyle name="60% - Accent4 2" xfId="32" xr:uid="{00000000-0005-0000-0000-000022000000}"/>
    <cellStyle name="60% - Accent5" xfId="33" builtinId="48" customBuiltin="1"/>
    <cellStyle name="60% - Accent5 2" xfId="34" xr:uid="{00000000-0005-0000-0000-000024000000}"/>
    <cellStyle name="60% - Accent6" xfId="35" builtinId="52" customBuiltin="1"/>
    <cellStyle name="60% - Accent6 2" xfId="36" xr:uid="{00000000-0005-0000-0000-000026000000}"/>
    <cellStyle name="Accent1" xfId="37" builtinId="29" customBuiltin="1"/>
    <cellStyle name="Accent1 2" xfId="38" xr:uid="{00000000-0005-0000-0000-000028000000}"/>
    <cellStyle name="Accent2" xfId="39" builtinId="33" customBuiltin="1"/>
    <cellStyle name="Accent2 2" xfId="40" xr:uid="{00000000-0005-0000-0000-00002A000000}"/>
    <cellStyle name="Accent3" xfId="41" builtinId="37" customBuiltin="1"/>
    <cellStyle name="Accent3 2" xfId="42" xr:uid="{00000000-0005-0000-0000-00002C000000}"/>
    <cellStyle name="Accent4" xfId="43" builtinId="41" customBuiltin="1"/>
    <cellStyle name="Accent4 2" xfId="44" xr:uid="{00000000-0005-0000-0000-00002E000000}"/>
    <cellStyle name="Accent5" xfId="45" builtinId="45" customBuiltin="1"/>
    <cellStyle name="Accent5 2" xfId="46" xr:uid="{00000000-0005-0000-0000-000030000000}"/>
    <cellStyle name="Accent6" xfId="47" builtinId="49" customBuiltin="1"/>
    <cellStyle name="Accent6 2" xfId="48" xr:uid="{00000000-0005-0000-0000-000032000000}"/>
    <cellStyle name="Bad" xfId="49" builtinId="27" customBuiltin="1"/>
    <cellStyle name="Bad 2" xfId="50" xr:uid="{00000000-0005-0000-0000-000034000000}"/>
    <cellStyle name="Blockout" xfId="51" xr:uid="{00000000-0005-0000-0000-000035000000}"/>
    <cellStyle name="Blockout 2" xfId="52" xr:uid="{00000000-0005-0000-0000-000036000000}"/>
    <cellStyle name="Blockout 2 2" xfId="53" xr:uid="{00000000-0005-0000-0000-000037000000}"/>
    <cellStyle name="Blockout 3" xfId="54" xr:uid="{00000000-0005-0000-0000-000038000000}"/>
    <cellStyle name="Calculation" xfId="55" builtinId="22" customBuiltin="1"/>
    <cellStyle name="Calculation 2" xfId="56" xr:uid="{00000000-0005-0000-0000-00003A000000}"/>
    <cellStyle name="Check Cell" xfId="57" builtinId="23" customBuiltin="1"/>
    <cellStyle name="Check Cell 2" xfId="58" xr:uid="{00000000-0005-0000-0000-00003C000000}"/>
    <cellStyle name="Comma" xfId="59" builtinId="3"/>
    <cellStyle name="Comma 10" xfId="60" xr:uid="{00000000-0005-0000-0000-00003E000000}"/>
    <cellStyle name="Comma 10 2" xfId="61" xr:uid="{00000000-0005-0000-0000-00003F000000}"/>
    <cellStyle name="Comma 11" xfId="170" xr:uid="{690E34C8-D832-429F-8603-4EA5986DD5AD}"/>
    <cellStyle name="Comma 12" xfId="132" xr:uid="{00000000-0005-0000-0000-000040000000}"/>
    <cellStyle name="Comma 12 2" xfId="138" xr:uid="{00000000-0005-0000-0000-000041000000}"/>
    <cellStyle name="Comma 13" xfId="143" xr:uid="{00000000-0005-0000-0000-000042000000}"/>
    <cellStyle name="Comma 13 2" xfId="144" xr:uid="{00000000-0005-0000-0000-000043000000}"/>
    <cellStyle name="Comma 14" xfId="172" xr:uid="{6E612FD5-FCDA-4E8A-9288-BDFD1CF7A47E}"/>
    <cellStyle name="Comma 15" xfId="148" xr:uid="{00000000-0005-0000-0000-000044000000}"/>
    <cellStyle name="Comma 2" xfId="62" xr:uid="{00000000-0005-0000-0000-000045000000}"/>
    <cellStyle name="Comma 2 2" xfId="63" xr:uid="{00000000-0005-0000-0000-000046000000}"/>
    <cellStyle name="Comma 2 3" xfId="130" xr:uid="{00000000-0005-0000-0000-000047000000}"/>
    <cellStyle name="Comma 2 5" xfId="159" xr:uid="{00000000-0005-0000-0000-000048000000}"/>
    <cellStyle name="Comma 3" xfId="64" xr:uid="{00000000-0005-0000-0000-000049000000}"/>
    <cellStyle name="Comma 3 10 3" xfId="164" xr:uid="{00000000-0005-0000-0000-00004A000000}"/>
    <cellStyle name="Comma 3 2" xfId="124" xr:uid="{00000000-0005-0000-0000-00004B000000}"/>
    <cellStyle name="Comma 3 2 2" xfId="160" xr:uid="{00000000-0005-0000-0000-00004C000000}"/>
    <cellStyle name="Comma 4" xfId="121" xr:uid="{00000000-0005-0000-0000-00004D000000}"/>
    <cellStyle name="Comma 4 2" xfId="134" xr:uid="{00000000-0005-0000-0000-00004E000000}"/>
    <cellStyle name="Comma 4 2 2" xfId="162" xr:uid="{00000000-0005-0000-0000-00004F000000}"/>
    <cellStyle name="Comma 4 3" xfId="156" xr:uid="{00000000-0005-0000-0000-000050000000}"/>
    <cellStyle name="Comma 5" xfId="129" xr:uid="{00000000-0005-0000-0000-000051000000}"/>
    <cellStyle name="Comma 5 2" xfId="152" xr:uid="{00000000-0005-0000-0000-000052000000}"/>
    <cellStyle name="Comma 6" xfId="135" xr:uid="{00000000-0005-0000-0000-000053000000}"/>
    <cellStyle name="Comma 6 2" xfId="118" xr:uid="{00000000-0005-0000-0000-000054000000}"/>
    <cellStyle name="Comma 6 2 2 2 2" xfId="137" xr:uid="{00000000-0005-0000-0000-000055000000}"/>
    <cellStyle name="Comma 6 5" xfId="136" xr:uid="{00000000-0005-0000-0000-000056000000}"/>
    <cellStyle name="Comma 7" xfId="155" xr:uid="{00000000-0005-0000-0000-000057000000}"/>
    <cellStyle name="Comma 8" xfId="141" xr:uid="{00000000-0005-0000-0000-000058000000}"/>
    <cellStyle name="Comma 9" xfId="168" xr:uid="{00000000-0005-0000-0000-000059000000}"/>
    <cellStyle name="Currency 2" xfId="125" xr:uid="{00000000-0005-0000-0000-00005A000000}"/>
    <cellStyle name="Currency 2 2" xfId="147" xr:uid="{00000000-0005-0000-0000-00005B000000}"/>
    <cellStyle name="Explanatory Text" xfId="65" builtinId="53" customBuiltin="1"/>
    <cellStyle name="Good" xfId="66" builtinId="26" customBuiltin="1"/>
    <cellStyle name="Good 2" xfId="67" xr:uid="{00000000-0005-0000-0000-00005E000000}"/>
    <cellStyle name="Heading 1" xfId="68" builtinId="16" customBuiltin="1"/>
    <cellStyle name="Heading 2" xfId="69" builtinId="17" customBuiltin="1"/>
    <cellStyle name="Heading 3" xfId="70" builtinId="18" customBuiltin="1"/>
    <cellStyle name="Heading 4" xfId="71" builtinId="19" customBuiltin="1"/>
    <cellStyle name="Hyperlink" xfId="72" builtinId="8"/>
    <cellStyle name="Hyperlink 2" xfId="140" xr:uid="{00000000-0005-0000-0000-000064000000}"/>
    <cellStyle name="Hyperlink 2 2 2" xfId="151" xr:uid="{00000000-0005-0000-0000-000065000000}"/>
    <cellStyle name="Hyperlink 4" xfId="142" xr:uid="{00000000-0005-0000-0000-000066000000}"/>
    <cellStyle name="Input" xfId="73" builtinId="20" customBuiltin="1"/>
    <cellStyle name="Input 2" xfId="74" xr:uid="{00000000-0005-0000-0000-000068000000}"/>
    <cellStyle name="Input1" xfId="75" xr:uid="{00000000-0005-0000-0000-000069000000}"/>
    <cellStyle name="Input1 2" xfId="76" xr:uid="{00000000-0005-0000-0000-00006A000000}"/>
    <cellStyle name="Input1 2 2" xfId="77" xr:uid="{00000000-0005-0000-0000-00006B000000}"/>
    <cellStyle name="Input1 3" xfId="78" xr:uid="{00000000-0005-0000-0000-00006C000000}"/>
    <cellStyle name="Input2" xfId="79" xr:uid="{00000000-0005-0000-0000-00006D000000}"/>
    <cellStyle name="Input2 2" xfId="80" xr:uid="{00000000-0005-0000-0000-00006E000000}"/>
    <cellStyle name="Input3" xfId="81" xr:uid="{00000000-0005-0000-0000-00006F000000}"/>
    <cellStyle name="Input3 2" xfId="82" xr:uid="{00000000-0005-0000-0000-000070000000}"/>
    <cellStyle name="Input3 2 2" xfId="83" xr:uid="{00000000-0005-0000-0000-000071000000}"/>
    <cellStyle name="Input3 3" xfId="84" xr:uid="{00000000-0005-0000-0000-000072000000}"/>
    <cellStyle name="Linked Cell" xfId="85" builtinId="24" customBuiltin="1"/>
    <cellStyle name="Neutral" xfId="86" builtinId="28" customBuiltin="1"/>
    <cellStyle name="Neutral 2" xfId="87" xr:uid="{00000000-0005-0000-0000-000075000000}"/>
    <cellStyle name="Normal" xfId="0" builtinId="0"/>
    <cellStyle name="Normal 10" xfId="165" xr:uid="{00000000-0005-0000-0000-000077000000}"/>
    <cellStyle name="Normal 10 2 3" xfId="128" xr:uid="{00000000-0005-0000-0000-000078000000}"/>
    <cellStyle name="Normal 11" xfId="169" xr:uid="{157BD536-6348-45F7-AE9E-5173C3DDE7DA}"/>
    <cellStyle name="Normal 12" xfId="171" xr:uid="{88EEBEF7-5B55-437D-9F66-D3BDE2B18743}"/>
    <cellStyle name="Normal 13" xfId="173" xr:uid="{B7025A26-CCB3-4281-9183-26A944CC7605}"/>
    <cellStyle name="Normal 14" xfId="174" xr:uid="{6E14BD53-D98E-4930-8A42-E6C50B8A0F70}"/>
    <cellStyle name="Normal 15" xfId="153" xr:uid="{00000000-0005-0000-0000-000079000000}"/>
    <cellStyle name="Normal 2" xfId="88" xr:uid="{00000000-0005-0000-0000-00007A000000}"/>
    <cellStyle name="Normal 2 2" xfId="89" xr:uid="{00000000-0005-0000-0000-00007B000000}"/>
    <cellStyle name="Normal 2 2 2" xfId="166" xr:uid="{00000000-0005-0000-0000-00007C000000}"/>
    <cellStyle name="Normal 2 3" xfId="167" xr:uid="{00000000-0005-0000-0000-00007D000000}"/>
    <cellStyle name="Normal 3" xfId="90" xr:uid="{00000000-0005-0000-0000-00007E000000}"/>
    <cellStyle name="Normal 3 2" xfId="91" xr:uid="{00000000-0005-0000-0000-00007F000000}"/>
    <cellStyle name="Normal 3 3" xfId="146" xr:uid="{00000000-0005-0000-0000-000080000000}"/>
    <cellStyle name="Normal 4" xfId="92" xr:uid="{00000000-0005-0000-0000-000081000000}"/>
    <cellStyle name="Normal 4 2" xfId="120" xr:uid="{00000000-0005-0000-0000-000082000000}"/>
    <cellStyle name="Normal 4 2 2" xfId="161" xr:uid="{00000000-0005-0000-0000-000083000000}"/>
    <cellStyle name="Normal 4 3" xfId="157" xr:uid="{00000000-0005-0000-0000-000084000000}"/>
    <cellStyle name="Normal 42" xfId="150" xr:uid="{00000000-0005-0000-0000-000085000000}"/>
    <cellStyle name="Normal 5" xfId="123" xr:uid="{00000000-0005-0000-0000-000086000000}"/>
    <cellStyle name="Normal 6" xfId="127" xr:uid="{00000000-0005-0000-0000-000087000000}"/>
    <cellStyle name="Normal 7" xfId="145" xr:uid="{00000000-0005-0000-0000-000088000000}"/>
    <cellStyle name="Normal 8" xfId="154" xr:uid="{00000000-0005-0000-0000-000089000000}"/>
    <cellStyle name="Normal 9" xfId="149" xr:uid="{00000000-0005-0000-0000-00008A000000}"/>
    <cellStyle name="Normal_2010 06 02 - Urgent RIN for Vic DNSPs revised proposals" xfId="93" xr:uid="{00000000-0005-0000-0000-00008B000000}"/>
    <cellStyle name="Normal_2010 06 22 - AA - Scheme Templates for data collection" xfId="94" xr:uid="{00000000-0005-0000-0000-00008C000000}"/>
    <cellStyle name="Normal_2010 06 22 - IE - Scheme Template for data collection" xfId="95" xr:uid="{00000000-0005-0000-0000-00008D000000}"/>
    <cellStyle name="Normal_Book1" xfId="96" xr:uid="{00000000-0005-0000-0000-00008E000000}"/>
    <cellStyle name="Normal_D11 2371025  Financial information - 2012 Draft RIN - Ausgrid" xfId="97" xr:uid="{00000000-0005-0000-0000-00008F000000}"/>
    <cellStyle name="Normal_D11 2371025  Financial information - 2012 Draft RIN - Ausgrid 2" xfId="98" xr:uid="{00000000-0005-0000-0000-000090000000}"/>
    <cellStyle name="Normal_D12 1569  Opex, DMIS, EBSS - 2012 draft RIN - Ausgrid" xfId="99" xr:uid="{00000000-0005-0000-0000-000094000000}"/>
    <cellStyle name="Normal_D12 16703  Overheads, Avoided Cost, ACS, Demand and Revenue - 2012 draft RIN - Ausgrid" xfId="100" xr:uid="{00000000-0005-0000-0000-000095000000}"/>
    <cellStyle name="Normal_D12 16703  Overheads, Avoided Cost, ACS, Demand and Revenue - 2012 draft RIN - Ausgrid 2" xfId="101" xr:uid="{00000000-0005-0000-0000-000096000000}"/>
    <cellStyle name="Normal_Sheet1" xfId="102" xr:uid="{00000000-0005-0000-0000-000099000000}"/>
    <cellStyle name="Note" xfId="103" builtinId="10" customBuiltin="1"/>
    <cellStyle name="Note 2" xfId="104" xr:uid="{00000000-0005-0000-0000-00009D000000}"/>
    <cellStyle name="Output" xfId="105" builtinId="21" customBuiltin="1"/>
    <cellStyle name="Output 2" xfId="106" xr:uid="{00000000-0005-0000-0000-00009F000000}"/>
    <cellStyle name="Per cent" xfId="107" builtinId="5"/>
    <cellStyle name="Percent 2" xfId="119" xr:uid="{00000000-0005-0000-0000-0000A1000000}"/>
    <cellStyle name="Percent 2 2" xfId="131" xr:uid="{00000000-0005-0000-0000-0000A2000000}"/>
    <cellStyle name="Percent 3" xfId="126" xr:uid="{00000000-0005-0000-0000-0000A3000000}"/>
    <cellStyle name="Percent 4" xfId="133" xr:uid="{00000000-0005-0000-0000-0000A4000000}"/>
    <cellStyle name="Percent 5" xfId="139" xr:uid="{00000000-0005-0000-0000-0000A5000000}"/>
    <cellStyle name="Style 1" xfId="108" xr:uid="{00000000-0005-0000-0000-0000A6000000}"/>
    <cellStyle name="Style 1 2" xfId="109" xr:uid="{00000000-0005-0000-0000-0000A7000000}"/>
    <cellStyle name="Style 1 2 2" xfId="110" xr:uid="{00000000-0005-0000-0000-0000A8000000}"/>
    <cellStyle name="Style 1 3" xfId="111" xr:uid="{00000000-0005-0000-0000-0000A9000000}"/>
    <cellStyle name="Table Heading" xfId="112" xr:uid="{00000000-0005-0000-0000-0000AA000000}"/>
    <cellStyle name="Table Text With Lines" xfId="113" xr:uid="{00000000-0005-0000-0000-0000AB000000}"/>
    <cellStyle name="Table Total Row" xfId="114" xr:uid="{00000000-0005-0000-0000-0000AC000000}"/>
    <cellStyle name="Title" xfId="115" builtinId="15" customBuiltin="1"/>
    <cellStyle name="Total" xfId="116" builtinId="25" customBuiltin="1"/>
    <cellStyle name="Warning Text" xfId="117" builtinId="11" customBuiltin="1"/>
  </cellStyles>
  <dxfs count="28">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color auto="1"/>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rgb="FF000000"/>
        <name val="Arial"/>
        <scheme val="none"/>
      </font>
      <numFmt numFmtId="1" formatCode="0"/>
      <fill>
        <patternFill patternType="none">
          <fgColor indexed="64"/>
          <bgColor indexed="65"/>
        </patternFill>
      </fill>
      <alignment horizontal="center" vertical="top" textRotation="0" wrapText="0" indent="0" justifyLastLine="0" shrinkToFit="0" readingOrder="0"/>
      <border diagonalUp="0" diagonalDown="0" outline="0">
        <left/>
        <right/>
        <top/>
        <bottom/>
      </border>
      <protection locked="1" hidden="0"/>
    </dxf>
    <dxf>
      <alignment horizontal="center" vertical="top" textRotation="0" wrapText="0" indent="0" justifyLastLine="0" shrinkToFit="0" readingOrder="0"/>
    </dxf>
    <dxf>
      <font>
        <b val="0"/>
        <i val="0"/>
        <strike val="0"/>
        <condense val="0"/>
        <extend val="0"/>
        <outline val="0"/>
        <shadow val="0"/>
        <u val="none"/>
        <vertAlign val="baseline"/>
        <sz val="10"/>
        <color rgb="FF000000"/>
        <name val="Arial"/>
        <scheme val="none"/>
      </font>
      <numFmt numFmtId="19" formatCode="d/mm/yyyy"/>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numFmt numFmtId="19" formatCode="d/mm/yyyy"/>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alignment horizontal="general" vertical="top"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horizontal="general" vertical="top" textRotation="0" wrapText="0" indent="0" justifyLastLine="0" shrinkToFit="0" readingOrder="0"/>
    </dxf>
    <dxf>
      <alignment vertical="top" textRotation="0" indent="0" justifyLastLine="0" shrinkToFit="0" readingOrder="0"/>
    </dxf>
    <dxf>
      <alignment horizontal="center" vertical="top" textRotation="0" wrapText="0" indent="0" justifyLastLine="0" shrinkToFit="0" readingOrder="0"/>
    </dxf>
    <dxf>
      <alignment vertical="top" textRotation="0"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font>
        <b/>
        <i val="0"/>
        <color rgb="FFFFFFFF"/>
      </font>
      <fill>
        <patternFill>
          <bgColor rgb="FF00A0B3"/>
        </patternFill>
      </fill>
      <border>
        <left/>
        <right/>
        <top style="thin">
          <color rgb="FF00A0B3"/>
        </top>
        <bottom style="thin">
          <color rgb="FF00A0B3"/>
        </bottom>
        <vertical style="thin">
          <color rgb="FFFFFFFF"/>
        </vertical>
        <horizontal style="thin">
          <color rgb="FFFFFFFF"/>
        </horizontal>
      </border>
    </dxf>
    <dxf>
      <font>
        <b val="0"/>
        <i val="0"/>
        <color rgb="FF191919"/>
        <name val="Arial"/>
        <scheme val="none"/>
      </font>
      <border>
        <left style="thin">
          <color rgb="FF00A0B3"/>
        </left>
        <right style="thin">
          <color rgb="FF00A0B3"/>
        </right>
        <top style="thin">
          <color rgb="FF00A0B3"/>
        </top>
        <bottom style="thin">
          <color rgb="FF00A0B3"/>
        </bottom>
        <vertical style="thin">
          <color rgb="FF00A0B3"/>
        </vertical>
        <horizontal style="thin">
          <color rgb="FF00A0B3"/>
        </horizontal>
      </border>
    </dxf>
  </dxfs>
  <tableStyles count="1" defaultTableStyle="TableStyleMedium2" defaultPivotStyle="PivotStyleLight16">
    <tableStyle name="ERA Table Grid" pivot="0" count="2" xr9:uid="{00000000-0011-0000-FFFF-FFFF00000000}">
      <tableStyleElement type="wholeTable" dxfId="27"/>
      <tableStyleElement type="headerRow" dxfId="26"/>
    </tableStyle>
  </tableStyles>
  <colors>
    <mruColors>
      <color rgb="FF009999"/>
      <color rgb="FFCCFFCC"/>
      <color rgb="FFFFFFCC"/>
      <color rgb="FFCCE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7.xml"/><Relationship Id="rId21" Type="http://schemas.openxmlformats.org/officeDocument/2006/relationships/worksheet" Target="worksheets/sheet21.xml"/><Relationship Id="rId34" Type="http://schemas.openxmlformats.org/officeDocument/2006/relationships/customXml" Target="../customXml/item2.xml"/><Relationship Id="rId42" Type="http://schemas.openxmlformats.org/officeDocument/2006/relationships/customXml" Target="../customXml/item1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41" Type="http://schemas.openxmlformats.org/officeDocument/2006/relationships/customXml" Target="../customXml/item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37" Type="http://schemas.openxmlformats.org/officeDocument/2006/relationships/customXml" Target="../customXml/item5.xml"/><Relationship Id="rId40" Type="http://schemas.openxmlformats.org/officeDocument/2006/relationships/customXml" Target="../customXml/item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1.xml"/><Relationship Id="rId36"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3.xml"/><Relationship Id="rId43" Type="http://schemas.openxmlformats.org/officeDocument/2006/relationships/customXml" Target="../customXml/item1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38" Type="http://schemas.openxmlformats.org/officeDocument/2006/relationships/customXml" Target="../customXml/item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2.4 Shared costs'!A1"/><Relationship Id="rId13" Type="http://schemas.openxmlformats.org/officeDocument/2006/relationships/hyperlink" Target="#'2.1 Revenue by service'!A1"/><Relationship Id="rId18" Type="http://schemas.openxmlformats.org/officeDocument/2006/relationships/hyperlink" Target="#'3.2 Asset impairment'!A1"/><Relationship Id="rId3" Type="http://schemas.openxmlformats.org/officeDocument/2006/relationships/hyperlink" Target="#'1. Pipeline information'!A1"/><Relationship Id="rId21" Type="http://schemas.openxmlformats.org/officeDocument/2006/relationships/hyperlink" Target="#'Amendment record'!A1"/><Relationship Id="rId7" Type="http://schemas.openxmlformats.org/officeDocument/2006/relationships/hyperlink" Target="#'1.1 Financial performance'!A1"/><Relationship Id="rId12" Type="http://schemas.openxmlformats.org/officeDocument/2006/relationships/hyperlink" Target="#'3.1 Asset useful life'!A1"/><Relationship Id="rId17" Type="http://schemas.openxmlformats.org/officeDocument/2006/relationships/hyperlink" Target="#'5.1 Exempt WAP services'!A1"/><Relationship Id="rId2" Type="http://schemas.openxmlformats.org/officeDocument/2006/relationships/hyperlink" Target="#Cover!A1"/><Relationship Id="rId16" Type="http://schemas.openxmlformats.org/officeDocument/2006/relationships/hyperlink" Target="#'3.3 Depreciation amortisation'!A1"/><Relationship Id="rId20" Type="http://schemas.openxmlformats.org/officeDocument/2006/relationships/hyperlink" Target="#Summary!A1"/><Relationship Id="rId1" Type="http://schemas.openxmlformats.org/officeDocument/2006/relationships/image" Target="../media/image1.png"/><Relationship Id="rId6" Type="http://schemas.openxmlformats.org/officeDocument/2006/relationships/hyperlink" Target="#'2.2 Revenue contributions '!A1"/><Relationship Id="rId11" Type="http://schemas.openxmlformats.org/officeDocument/2006/relationships/hyperlink" Target="#'6. Notes'!A1"/><Relationship Id="rId5" Type="http://schemas.openxmlformats.org/officeDocument/2006/relationships/hyperlink" Target="#'2.3 Indirect revenue'!A1"/><Relationship Id="rId15" Type="http://schemas.openxmlformats.org/officeDocument/2006/relationships/hyperlink" Target="#'4. Recovered capital'!A1"/><Relationship Id="rId10" Type="http://schemas.openxmlformats.org/officeDocument/2006/relationships/hyperlink" Target="#'5. Weighted average price'!A1"/><Relationship Id="rId19" Type="http://schemas.openxmlformats.org/officeDocument/2006/relationships/hyperlink" Target="#'4.1 Pipelines capex'!A1"/><Relationship Id="rId4" Type="http://schemas.openxmlformats.org/officeDocument/2006/relationships/hyperlink" Target="#'2. Revenues and expenses'!A1"/><Relationship Id="rId9" Type="http://schemas.openxmlformats.org/officeDocument/2006/relationships/hyperlink" Target="#'3. Statement of pipeline assets'!A1"/><Relationship Id="rId14" Type="http://schemas.openxmlformats.org/officeDocument/2006/relationships/hyperlink" Target="#'3.4 Shared supporting assets'!A1"/></Relationships>
</file>

<file path=xl/drawings/_rels/drawing3.xml.rels><?xml version="1.0" encoding="UTF-8" standalone="yes"?>
<Relationships xmlns="http://schemas.openxmlformats.org/package/2006/relationships"><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17.xml.rels><?xml version="1.0" encoding="UTF-8" standalone="yes"?>
<Relationships xmlns="http://schemas.openxmlformats.org/package/2006/relationships"><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jpeg"/></Relationships>
</file>

<file path=xl/drawings/_rels/drawing20.xml.rels><?xml version="1.0" encoding="UTF-8" standalone="yes"?>
<Relationships xmlns="http://schemas.openxmlformats.org/package/2006/relationships"><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7.jpeg"/></Relationships>
</file>

<file path=xl/drawings/_rels/drawing23.xml.rels><?xml version="1.0" encoding="UTF-8" standalone="yes"?>
<Relationships xmlns="http://schemas.openxmlformats.org/package/2006/relationships"><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1" Type="http://schemas.openxmlformats.org/officeDocument/2006/relationships/hyperlink" Target="#Contents!A1"/></Relationships>
</file>

<file path=xl/drawings/_rels/drawing25.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4</xdr:col>
      <xdr:colOff>90488</xdr:colOff>
      <xdr:row>0</xdr:row>
      <xdr:rowOff>0</xdr:rowOff>
    </xdr:from>
    <xdr:to>
      <xdr:col>5</xdr:col>
      <xdr:colOff>153988</xdr:colOff>
      <xdr:row>2</xdr:row>
      <xdr:rowOff>38100</xdr:rowOff>
    </xdr:to>
    <xdr:pic>
      <xdr:nvPicPr>
        <xdr:cNvPr id="10662" name="Picture 1">
          <a:extLst>
            <a:ext uri="{FF2B5EF4-FFF2-40B4-BE49-F238E27FC236}">
              <a16:creationId xmlns:a16="http://schemas.microsoft.com/office/drawing/2014/main" id="{00000000-0008-0000-0100-0000A62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57850" y="0"/>
          <a:ext cx="1881188"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1</xdr:row>
      <xdr:rowOff>38100</xdr:rowOff>
    </xdr:from>
    <xdr:to>
      <xdr:col>3</xdr:col>
      <xdr:colOff>223838</xdr:colOff>
      <xdr:row>3</xdr:row>
      <xdr:rowOff>80963</xdr:rowOff>
    </xdr:to>
    <xdr:pic>
      <xdr:nvPicPr>
        <xdr:cNvPr id="102726" name="Picture 1">
          <a:extLst>
            <a:ext uri="{FF2B5EF4-FFF2-40B4-BE49-F238E27FC236}">
              <a16:creationId xmlns:a16="http://schemas.microsoft.com/office/drawing/2014/main" id="{00000000-0008-0000-0200-00004691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6725" y="333375"/>
          <a:ext cx="1819275" cy="5000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87207</xdr:colOff>
      <xdr:row>5</xdr:row>
      <xdr:rowOff>8358</xdr:rowOff>
    </xdr:from>
    <xdr:to>
      <xdr:col>4</xdr:col>
      <xdr:colOff>323063</xdr:colOff>
      <xdr:row>8</xdr:row>
      <xdr:rowOff>7627</xdr:rowOff>
    </xdr:to>
    <xdr:sp macro="" textlink="">
      <xdr:nvSpPr>
        <xdr:cNvPr id="44" name="AutoShape 15">
          <a:hlinkClick xmlns:r="http://schemas.openxmlformats.org/officeDocument/2006/relationships" r:id="rId2"/>
          <a:extLst>
            <a:ext uri="{FF2B5EF4-FFF2-40B4-BE49-F238E27FC236}">
              <a16:creationId xmlns:a16="http://schemas.microsoft.com/office/drawing/2014/main" id="{00000000-0008-0000-0200-00002C000000}"/>
            </a:ext>
          </a:extLst>
        </xdr:cNvPr>
        <xdr:cNvSpPr>
          <a:spLocks noChangeArrowheads="1"/>
        </xdr:cNvSpPr>
      </xdr:nvSpPr>
      <xdr:spPr bwMode="auto">
        <a:xfrm>
          <a:off x="946362" y="1133261"/>
          <a:ext cx="2589866" cy="520932"/>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algn="l" rtl="0">
            <a:defRPr sz="1000"/>
          </a:pPr>
          <a:r>
            <a:rPr lang="en-AU" sz="1100" b="1" i="0" u="none" strike="noStrike" baseline="0">
              <a:solidFill>
                <a:schemeClr val="bg1"/>
              </a:solidFill>
              <a:latin typeface="Arial"/>
              <a:cs typeface="Arial"/>
            </a:rPr>
            <a:t>Cover sheet</a:t>
          </a:r>
        </a:p>
      </xdr:txBody>
    </xdr:sp>
    <xdr:clientData/>
  </xdr:twoCellAnchor>
  <xdr:twoCellAnchor>
    <xdr:from>
      <xdr:col>2</xdr:col>
      <xdr:colOff>84773</xdr:colOff>
      <xdr:row>13</xdr:row>
      <xdr:rowOff>17884</xdr:rowOff>
    </xdr:from>
    <xdr:to>
      <xdr:col>4</xdr:col>
      <xdr:colOff>321565</xdr:colOff>
      <xdr:row>15</xdr:row>
      <xdr:rowOff>96573</xdr:rowOff>
    </xdr:to>
    <xdr:sp macro="" textlink="">
      <xdr:nvSpPr>
        <xdr:cNvPr id="45" name="AutoShape 2">
          <a:hlinkClick xmlns:r="http://schemas.openxmlformats.org/officeDocument/2006/relationships" r:id="rId3"/>
          <a:extLst>
            <a:ext uri="{FF2B5EF4-FFF2-40B4-BE49-F238E27FC236}">
              <a16:creationId xmlns:a16="http://schemas.microsoft.com/office/drawing/2014/main" id="{00000000-0008-0000-0200-00002D000000}"/>
            </a:ext>
          </a:extLst>
        </xdr:cNvPr>
        <xdr:cNvSpPr>
          <a:spLocks noChangeArrowheads="1"/>
        </xdr:cNvSpPr>
      </xdr:nvSpPr>
      <xdr:spPr bwMode="auto">
        <a:xfrm>
          <a:off x="933450" y="2863002"/>
          <a:ext cx="2585642"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200" b="1" i="0" u="none" strike="noStrike" baseline="0">
              <a:solidFill>
                <a:schemeClr val="bg1"/>
              </a:solidFill>
              <a:latin typeface="Arial"/>
              <a:cs typeface="Arial"/>
            </a:rPr>
            <a:t>1. Pipeline information</a:t>
          </a:r>
        </a:p>
      </xdr:txBody>
    </xdr:sp>
    <xdr:clientData/>
  </xdr:twoCellAnchor>
  <xdr:twoCellAnchor>
    <xdr:from>
      <xdr:col>2</xdr:col>
      <xdr:colOff>113148</xdr:colOff>
      <xdr:row>20</xdr:row>
      <xdr:rowOff>77609</xdr:rowOff>
    </xdr:from>
    <xdr:to>
      <xdr:col>4</xdr:col>
      <xdr:colOff>334045</xdr:colOff>
      <xdr:row>23</xdr:row>
      <xdr:rowOff>74532</xdr:rowOff>
    </xdr:to>
    <xdr:sp macro="" textlink="">
      <xdr:nvSpPr>
        <xdr:cNvPr id="46" name="AutoShape 2">
          <a:hlinkClick xmlns:r="http://schemas.openxmlformats.org/officeDocument/2006/relationships" r:id="rId4"/>
          <a:extLst>
            <a:ext uri="{FF2B5EF4-FFF2-40B4-BE49-F238E27FC236}">
              <a16:creationId xmlns:a16="http://schemas.microsoft.com/office/drawing/2014/main" id="{00000000-0008-0000-0200-00002E000000}"/>
            </a:ext>
          </a:extLst>
        </xdr:cNvPr>
        <xdr:cNvSpPr>
          <a:spLocks noChangeArrowheads="1"/>
        </xdr:cNvSpPr>
      </xdr:nvSpPr>
      <xdr:spPr bwMode="auto">
        <a:xfrm>
          <a:off x="950395" y="4282897"/>
          <a:ext cx="2591816" cy="565327"/>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2. Revenues and expenses</a:t>
          </a:r>
        </a:p>
      </xdr:txBody>
    </xdr:sp>
    <xdr:clientData/>
  </xdr:twoCellAnchor>
  <xdr:twoCellAnchor>
    <xdr:from>
      <xdr:col>2</xdr:col>
      <xdr:colOff>285104</xdr:colOff>
      <xdr:row>30</xdr:row>
      <xdr:rowOff>171450</xdr:rowOff>
    </xdr:from>
    <xdr:to>
      <xdr:col>4</xdr:col>
      <xdr:colOff>304800</xdr:colOff>
      <xdr:row>33</xdr:row>
      <xdr:rowOff>95249</xdr:rowOff>
    </xdr:to>
    <xdr:sp macro="" textlink="">
      <xdr:nvSpPr>
        <xdr:cNvPr id="47" name="AutoShape 2">
          <a:hlinkClick xmlns:r="http://schemas.openxmlformats.org/officeDocument/2006/relationships" r:id="rId5"/>
          <a:extLst>
            <a:ext uri="{FF2B5EF4-FFF2-40B4-BE49-F238E27FC236}">
              <a16:creationId xmlns:a16="http://schemas.microsoft.com/office/drawing/2014/main" id="{00000000-0008-0000-0200-00002F000000}"/>
            </a:ext>
          </a:extLst>
        </xdr:cNvPr>
        <xdr:cNvSpPr>
          <a:spLocks noChangeArrowheads="1"/>
        </xdr:cNvSpPr>
      </xdr:nvSpPr>
      <xdr:spPr bwMode="auto">
        <a:xfrm>
          <a:off x="1142354" y="6148388"/>
          <a:ext cx="2429521" cy="49529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2.3 Indirect revenue</a:t>
          </a:r>
        </a:p>
      </xdr:txBody>
    </xdr:sp>
    <xdr:clientData/>
  </xdr:twoCellAnchor>
  <xdr:twoCellAnchor>
    <xdr:from>
      <xdr:col>2</xdr:col>
      <xdr:colOff>292498</xdr:colOff>
      <xdr:row>27</xdr:row>
      <xdr:rowOff>80010</xdr:rowOff>
    </xdr:from>
    <xdr:to>
      <xdr:col>4</xdr:col>
      <xdr:colOff>318565</xdr:colOff>
      <xdr:row>30</xdr:row>
      <xdr:rowOff>15839</xdr:rowOff>
    </xdr:to>
    <xdr:sp macro="" textlink="">
      <xdr:nvSpPr>
        <xdr:cNvPr id="48" name="AutoShape 2">
          <a:hlinkClick xmlns:r="http://schemas.openxmlformats.org/officeDocument/2006/relationships" r:id="rId6"/>
          <a:extLst>
            <a:ext uri="{FF2B5EF4-FFF2-40B4-BE49-F238E27FC236}">
              <a16:creationId xmlns:a16="http://schemas.microsoft.com/office/drawing/2014/main" id="{00000000-0008-0000-0200-000030000000}"/>
            </a:ext>
          </a:extLst>
        </xdr:cNvPr>
        <xdr:cNvSpPr>
          <a:spLocks noChangeArrowheads="1"/>
        </xdr:cNvSpPr>
      </xdr:nvSpPr>
      <xdr:spPr bwMode="auto">
        <a:xfrm>
          <a:off x="1149748" y="5485448"/>
          <a:ext cx="2435892" cy="50732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2.2 Revenue contributions</a:t>
          </a:r>
        </a:p>
      </xdr:txBody>
    </xdr:sp>
    <xdr:clientData/>
  </xdr:twoCellAnchor>
  <xdr:twoCellAnchor>
    <xdr:from>
      <xdr:col>2</xdr:col>
      <xdr:colOff>275802</xdr:colOff>
      <xdr:row>16</xdr:row>
      <xdr:rowOff>75984</xdr:rowOff>
    </xdr:from>
    <xdr:to>
      <xdr:col>4</xdr:col>
      <xdr:colOff>321841</xdr:colOff>
      <xdr:row>19</xdr:row>
      <xdr:rowOff>47797</xdr:rowOff>
    </xdr:to>
    <xdr:sp macro="" textlink="">
      <xdr:nvSpPr>
        <xdr:cNvPr id="49" name="AutoShape 2">
          <a:hlinkClick xmlns:r="http://schemas.openxmlformats.org/officeDocument/2006/relationships" r:id="rId7"/>
          <a:extLst>
            <a:ext uri="{FF2B5EF4-FFF2-40B4-BE49-F238E27FC236}">
              <a16:creationId xmlns:a16="http://schemas.microsoft.com/office/drawing/2014/main" id="{00000000-0008-0000-0200-000031000000}"/>
            </a:ext>
          </a:extLst>
        </xdr:cNvPr>
        <xdr:cNvSpPr>
          <a:spLocks noChangeArrowheads="1"/>
        </xdr:cNvSpPr>
      </xdr:nvSpPr>
      <xdr:spPr bwMode="auto">
        <a:xfrm>
          <a:off x="1159722" y="3310674"/>
          <a:ext cx="2346350" cy="54190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1.1 Financial performance</a:t>
          </a:r>
        </a:p>
      </xdr:txBody>
    </xdr:sp>
    <xdr:clientData/>
  </xdr:twoCellAnchor>
  <xdr:twoCellAnchor>
    <xdr:from>
      <xdr:col>2</xdr:col>
      <xdr:colOff>291995</xdr:colOff>
      <xdr:row>34</xdr:row>
      <xdr:rowOff>55689</xdr:rowOff>
    </xdr:from>
    <xdr:to>
      <xdr:col>4</xdr:col>
      <xdr:colOff>309564</xdr:colOff>
      <xdr:row>36</xdr:row>
      <xdr:rowOff>171450</xdr:rowOff>
    </xdr:to>
    <xdr:sp macro="" textlink="">
      <xdr:nvSpPr>
        <xdr:cNvPr id="50" name="AutoShape 2">
          <a:hlinkClick xmlns:r="http://schemas.openxmlformats.org/officeDocument/2006/relationships" r:id="rId8"/>
          <a:extLst>
            <a:ext uri="{FF2B5EF4-FFF2-40B4-BE49-F238E27FC236}">
              <a16:creationId xmlns:a16="http://schemas.microsoft.com/office/drawing/2014/main" id="{00000000-0008-0000-0200-000032000000}"/>
            </a:ext>
          </a:extLst>
        </xdr:cNvPr>
        <xdr:cNvSpPr>
          <a:spLocks noChangeArrowheads="1"/>
        </xdr:cNvSpPr>
      </xdr:nvSpPr>
      <xdr:spPr bwMode="auto">
        <a:xfrm>
          <a:off x="1149245" y="6794627"/>
          <a:ext cx="2427394" cy="496761"/>
        </a:xfrm>
        <a:prstGeom prst="bevel">
          <a:avLst>
            <a:gd name="adj" fmla="val 12500"/>
          </a:avLst>
        </a:prstGeom>
        <a:solidFill>
          <a:srgbClr val="C0C0C0">
            <a:alpha val="89803"/>
          </a:srgbClr>
        </a:solidFill>
        <a:ln>
          <a:noFill/>
        </a:ln>
        <a:effec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2.4 Shared costs</a:t>
          </a:r>
        </a:p>
      </xdr:txBody>
    </xdr:sp>
    <xdr:clientData/>
  </xdr:twoCellAnchor>
  <xdr:twoCellAnchor>
    <xdr:from>
      <xdr:col>2</xdr:col>
      <xdr:colOff>125195</xdr:colOff>
      <xdr:row>38</xdr:row>
      <xdr:rowOff>26671</xdr:rowOff>
    </xdr:from>
    <xdr:to>
      <xdr:col>4</xdr:col>
      <xdr:colOff>343629</xdr:colOff>
      <xdr:row>41</xdr:row>
      <xdr:rowOff>27620</xdr:rowOff>
    </xdr:to>
    <xdr:sp macro="" textlink="">
      <xdr:nvSpPr>
        <xdr:cNvPr id="51" name="AutoShape 2">
          <a:hlinkClick xmlns:r="http://schemas.openxmlformats.org/officeDocument/2006/relationships" r:id="rId9"/>
          <a:extLst>
            <a:ext uri="{FF2B5EF4-FFF2-40B4-BE49-F238E27FC236}">
              <a16:creationId xmlns:a16="http://schemas.microsoft.com/office/drawing/2014/main" id="{00000000-0008-0000-0200-000033000000}"/>
            </a:ext>
          </a:extLst>
        </xdr:cNvPr>
        <xdr:cNvSpPr>
          <a:spLocks noChangeArrowheads="1"/>
        </xdr:cNvSpPr>
      </xdr:nvSpPr>
      <xdr:spPr bwMode="auto">
        <a:xfrm>
          <a:off x="965300" y="7680009"/>
          <a:ext cx="2580350"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lnSpc>
              <a:spcPts val="1100"/>
            </a:lnSpc>
            <a:defRPr sz="1000"/>
          </a:pPr>
          <a:r>
            <a:rPr lang="en-AU" sz="1100" b="1" i="0" u="none" strike="noStrike" baseline="0">
              <a:solidFill>
                <a:schemeClr val="bg1"/>
              </a:solidFill>
              <a:latin typeface="Arial"/>
              <a:cs typeface="Arial"/>
            </a:rPr>
            <a:t>3. Statement of pipeline assets</a:t>
          </a:r>
        </a:p>
      </xdr:txBody>
    </xdr:sp>
    <xdr:clientData/>
  </xdr:twoCellAnchor>
  <xdr:twoCellAnchor>
    <xdr:from>
      <xdr:col>6</xdr:col>
      <xdr:colOff>465231</xdr:colOff>
      <xdr:row>13</xdr:row>
      <xdr:rowOff>8528</xdr:rowOff>
    </xdr:from>
    <xdr:to>
      <xdr:col>8</xdr:col>
      <xdr:colOff>941839</xdr:colOff>
      <xdr:row>16</xdr:row>
      <xdr:rowOff>19</xdr:rowOff>
    </xdr:to>
    <xdr:sp macro="" textlink="">
      <xdr:nvSpPr>
        <xdr:cNvPr id="52" name="AutoShape 2">
          <a:hlinkClick xmlns:r="http://schemas.openxmlformats.org/officeDocument/2006/relationships" r:id="rId10"/>
          <a:extLst>
            <a:ext uri="{FF2B5EF4-FFF2-40B4-BE49-F238E27FC236}">
              <a16:creationId xmlns:a16="http://schemas.microsoft.com/office/drawing/2014/main" id="{00000000-0008-0000-0200-000034000000}"/>
            </a:ext>
          </a:extLst>
        </xdr:cNvPr>
        <xdr:cNvSpPr>
          <a:spLocks noChangeArrowheads="1"/>
        </xdr:cNvSpPr>
      </xdr:nvSpPr>
      <xdr:spPr bwMode="auto">
        <a:xfrm>
          <a:off x="5111526" y="2654573"/>
          <a:ext cx="2580350" cy="521042"/>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5. Weighted average price</a:t>
          </a:r>
        </a:p>
      </xdr:txBody>
    </xdr:sp>
    <xdr:clientData/>
  </xdr:twoCellAnchor>
  <xdr:twoCellAnchor>
    <xdr:from>
      <xdr:col>6</xdr:col>
      <xdr:colOff>468985</xdr:colOff>
      <xdr:row>20</xdr:row>
      <xdr:rowOff>77724</xdr:rowOff>
    </xdr:from>
    <xdr:to>
      <xdr:col>9</xdr:col>
      <xdr:colOff>1208</xdr:colOff>
      <xdr:row>23</xdr:row>
      <xdr:rowOff>48192</xdr:rowOff>
    </xdr:to>
    <xdr:sp macro="" textlink="">
      <xdr:nvSpPr>
        <xdr:cNvPr id="53" name="AutoShape 2">
          <a:hlinkClick xmlns:r="http://schemas.openxmlformats.org/officeDocument/2006/relationships" r:id="rId11"/>
          <a:extLst>
            <a:ext uri="{FF2B5EF4-FFF2-40B4-BE49-F238E27FC236}">
              <a16:creationId xmlns:a16="http://schemas.microsoft.com/office/drawing/2014/main" id="{00000000-0008-0000-0200-000035000000}"/>
            </a:ext>
          </a:extLst>
        </xdr:cNvPr>
        <xdr:cNvSpPr>
          <a:spLocks noChangeArrowheads="1"/>
        </xdr:cNvSpPr>
      </xdr:nvSpPr>
      <xdr:spPr bwMode="auto">
        <a:xfrm>
          <a:off x="5102898" y="4062032"/>
          <a:ext cx="2580350" cy="540000"/>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6. Notes</a:t>
          </a:r>
        </a:p>
      </xdr:txBody>
    </xdr:sp>
    <xdr:clientData/>
  </xdr:twoCellAnchor>
  <xdr:twoCellAnchor>
    <xdr:from>
      <xdr:col>2</xdr:col>
      <xdr:colOff>284709</xdr:colOff>
      <xdr:row>42</xdr:row>
      <xdr:rowOff>33337</xdr:rowOff>
    </xdr:from>
    <xdr:to>
      <xdr:col>4</xdr:col>
      <xdr:colOff>309563</xdr:colOff>
      <xdr:row>45</xdr:row>
      <xdr:rowOff>1390</xdr:rowOff>
    </xdr:to>
    <xdr:sp macro="" textlink="">
      <xdr:nvSpPr>
        <xdr:cNvPr id="54" name="AutoShape 2">
          <a:hlinkClick xmlns:r="http://schemas.openxmlformats.org/officeDocument/2006/relationships" r:id="rId12"/>
          <a:extLst>
            <a:ext uri="{FF2B5EF4-FFF2-40B4-BE49-F238E27FC236}">
              <a16:creationId xmlns:a16="http://schemas.microsoft.com/office/drawing/2014/main" id="{00000000-0008-0000-0200-000036000000}"/>
            </a:ext>
          </a:extLst>
        </xdr:cNvPr>
        <xdr:cNvSpPr>
          <a:spLocks noChangeArrowheads="1"/>
        </xdr:cNvSpPr>
      </xdr:nvSpPr>
      <xdr:spPr bwMode="auto">
        <a:xfrm>
          <a:off x="1141959" y="8296275"/>
          <a:ext cx="2434679" cy="5395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3.1 Asset useful life</a:t>
          </a:r>
        </a:p>
      </xdr:txBody>
    </xdr:sp>
    <xdr:clientData/>
  </xdr:twoCellAnchor>
  <xdr:twoCellAnchor>
    <xdr:from>
      <xdr:col>2</xdr:col>
      <xdr:colOff>284654</xdr:colOff>
      <xdr:row>24</xdr:row>
      <xdr:rowOff>7235</xdr:rowOff>
    </xdr:from>
    <xdr:to>
      <xdr:col>4</xdr:col>
      <xdr:colOff>324088</xdr:colOff>
      <xdr:row>26</xdr:row>
      <xdr:rowOff>96513</xdr:rowOff>
    </xdr:to>
    <xdr:sp macro="" textlink="">
      <xdr:nvSpPr>
        <xdr:cNvPr id="55" name="AutoShape 2">
          <a:hlinkClick xmlns:r="http://schemas.openxmlformats.org/officeDocument/2006/relationships" r:id="rId13"/>
          <a:extLst>
            <a:ext uri="{FF2B5EF4-FFF2-40B4-BE49-F238E27FC236}">
              <a16:creationId xmlns:a16="http://schemas.microsoft.com/office/drawing/2014/main" id="{00000000-0008-0000-0200-000037000000}"/>
            </a:ext>
          </a:extLst>
        </xdr:cNvPr>
        <xdr:cNvSpPr>
          <a:spLocks noChangeArrowheads="1"/>
        </xdr:cNvSpPr>
      </xdr:nvSpPr>
      <xdr:spPr bwMode="auto">
        <a:xfrm>
          <a:off x="1183814" y="4979285"/>
          <a:ext cx="2353974" cy="5391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2.1 Revenue by service</a:t>
          </a:r>
        </a:p>
      </xdr:txBody>
    </xdr:sp>
    <xdr:clientData/>
  </xdr:twoCellAnchor>
  <xdr:twoCellAnchor>
    <xdr:from>
      <xdr:col>2</xdr:col>
      <xdr:colOff>312109</xdr:colOff>
      <xdr:row>52</xdr:row>
      <xdr:rowOff>49415</xdr:rowOff>
    </xdr:from>
    <xdr:to>
      <xdr:col>4</xdr:col>
      <xdr:colOff>309563</xdr:colOff>
      <xdr:row>54</xdr:row>
      <xdr:rowOff>176212</xdr:rowOff>
    </xdr:to>
    <xdr:sp macro="" textlink="">
      <xdr:nvSpPr>
        <xdr:cNvPr id="56" name="AutoShape 2">
          <a:hlinkClick xmlns:r="http://schemas.openxmlformats.org/officeDocument/2006/relationships" r:id="rId14"/>
          <a:extLst>
            <a:ext uri="{FF2B5EF4-FFF2-40B4-BE49-F238E27FC236}">
              <a16:creationId xmlns:a16="http://schemas.microsoft.com/office/drawing/2014/main" id="{00000000-0008-0000-0200-000038000000}"/>
            </a:ext>
          </a:extLst>
        </xdr:cNvPr>
        <xdr:cNvSpPr>
          <a:spLocks noChangeArrowheads="1"/>
        </xdr:cNvSpPr>
      </xdr:nvSpPr>
      <xdr:spPr bwMode="auto">
        <a:xfrm>
          <a:off x="1169359" y="10217353"/>
          <a:ext cx="2407279" cy="50779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3.4 Shared supporting assets</a:t>
          </a:r>
        </a:p>
      </xdr:txBody>
    </xdr:sp>
    <xdr:clientData/>
  </xdr:twoCellAnchor>
  <xdr:twoCellAnchor>
    <xdr:from>
      <xdr:col>6</xdr:col>
      <xdr:colOff>467863</xdr:colOff>
      <xdr:row>5</xdr:row>
      <xdr:rowOff>30322</xdr:rowOff>
    </xdr:from>
    <xdr:to>
      <xdr:col>9</xdr:col>
      <xdr:colOff>1892</xdr:colOff>
      <xdr:row>7</xdr:row>
      <xdr:rowOff>95060</xdr:rowOff>
    </xdr:to>
    <xdr:sp macro="" textlink="">
      <xdr:nvSpPr>
        <xdr:cNvPr id="57" name="AutoShape 2">
          <a:hlinkClick xmlns:r="http://schemas.openxmlformats.org/officeDocument/2006/relationships" r:id="rId15"/>
          <a:extLst>
            <a:ext uri="{FF2B5EF4-FFF2-40B4-BE49-F238E27FC236}">
              <a16:creationId xmlns:a16="http://schemas.microsoft.com/office/drawing/2014/main" id="{00000000-0008-0000-0200-000039000000}"/>
            </a:ext>
          </a:extLst>
        </xdr:cNvPr>
        <xdr:cNvSpPr>
          <a:spLocks noChangeArrowheads="1"/>
        </xdr:cNvSpPr>
      </xdr:nvSpPr>
      <xdr:spPr bwMode="auto">
        <a:xfrm>
          <a:off x="5096061" y="1138080"/>
          <a:ext cx="2572735" cy="52862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4.  Recovered capital</a:t>
          </a:r>
        </a:p>
      </xdr:txBody>
    </xdr:sp>
    <xdr:clientData/>
  </xdr:twoCellAnchor>
  <xdr:twoCellAnchor>
    <xdr:from>
      <xdr:col>2</xdr:col>
      <xdr:colOff>306896</xdr:colOff>
      <xdr:row>49</xdr:row>
      <xdr:rowOff>1905</xdr:rowOff>
    </xdr:from>
    <xdr:to>
      <xdr:col>4</xdr:col>
      <xdr:colOff>300038</xdr:colOff>
      <xdr:row>51</xdr:row>
      <xdr:rowOff>123825</xdr:rowOff>
    </xdr:to>
    <xdr:sp macro="" textlink="">
      <xdr:nvSpPr>
        <xdr:cNvPr id="58" name="AutoShape 2">
          <a:hlinkClick xmlns:r="http://schemas.openxmlformats.org/officeDocument/2006/relationships" r:id="rId16"/>
          <a:extLst>
            <a:ext uri="{FF2B5EF4-FFF2-40B4-BE49-F238E27FC236}">
              <a16:creationId xmlns:a16="http://schemas.microsoft.com/office/drawing/2014/main" id="{00000000-0008-0000-0200-00003A000000}"/>
            </a:ext>
          </a:extLst>
        </xdr:cNvPr>
        <xdr:cNvSpPr>
          <a:spLocks noChangeArrowheads="1"/>
        </xdr:cNvSpPr>
      </xdr:nvSpPr>
      <xdr:spPr bwMode="auto">
        <a:xfrm>
          <a:off x="1164146" y="9598343"/>
          <a:ext cx="2402967" cy="50292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000"/>
            </a:lnSpc>
            <a:defRPr sz="1000"/>
          </a:pPr>
          <a:r>
            <a:rPr lang="en-AU" sz="1000" b="1" i="0" u="none" strike="noStrike" baseline="0">
              <a:solidFill>
                <a:srgbClr val="000080"/>
              </a:solidFill>
              <a:latin typeface="Arial"/>
              <a:cs typeface="Arial"/>
            </a:rPr>
            <a:t>3.3  Depreciation amortisation</a:t>
          </a:r>
        </a:p>
      </xdr:txBody>
    </xdr:sp>
    <xdr:clientData/>
  </xdr:twoCellAnchor>
  <xdr:twoCellAnchor>
    <xdr:from>
      <xdr:col>7</xdr:col>
      <xdr:colOff>9984</xdr:colOff>
      <xdr:row>16</xdr:row>
      <xdr:rowOff>75875</xdr:rowOff>
    </xdr:from>
    <xdr:to>
      <xdr:col>9</xdr:col>
      <xdr:colOff>1981</xdr:colOff>
      <xdr:row>19</xdr:row>
      <xdr:rowOff>47128</xdr:rowOff>
    </xdr:to>
    <xdr:sp macro="" textlink="">
      <xdr:nvSpPr>
        <xdr:cNvPr id="59" name="AutoShape 2">
          <a:hlinkClick xmlns:r="http://schemas.openxmlformats.org/officeDocument/2006/relationships" r:id="rId17"/>
          <a:extLst>
            <a:ext uri="{FF2B5EF4-FFF2-40B4-BE49-F238E27FC236}">
              <a16:creationId xmlns:a16="http://schemas.microsoft.com/office/drawing/2014/main" id="{00000000-0008-0000-0200-00003B000000}"/>
            </a:ext>
          </a:extLst>
        </xdr:cNvPr>
        <xdr:cNvSpPr>
          <a:spLocks noChangeArrowheads="1"/>
        </xdr:cNvSpPr>
      </xdr:nvSpPr>
      <xdr:spPr bwMode="auto">
        <a:xfrm>
          <a:off x="5331389" y="3310565"/>
          <a:ext cx="2336823" cy="53299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100"/>
            </a:lnSpc>
            <a:defRPr sz="1000"/>
          </a:pPr>
          <a:r>
            <a:rPr lang="en-AU" sz="1000" b="1" i="0" u="none" strike="noStrike" baseline="0">
              <a:solidFill>
                <a:srgbClr val="000080"/>
              </a:solidFill>
              <a:latin typeface="Arial"/>
              <a:cs typeface="Arial"/>
            </a:rPr>
            <a:t>5.1 Exempt WAP services</a:t>
          </a:r>
        </a:p>
      </xdr:txBody>
    </xdr:sp>
    <xdr:clientData/>
  </xdr:twoCellAnchor>
  <xdr:twoCellAnchor>
    <xdr:from>
      <xdr:col>2</xdr:col>
      <xdr:colOff>306897</xdr:colOff>
      <xdr:row>45</xdr:row>
      <xdr:rowOff>74232</xdr:rowOff>
    </xdr:from>
    <xdr:to>
      <xdr:col>4</xdr:col>
      <xdr:colOff>304800</xdr:colOff>
      <xdr:row>48</xdr:row>
      <xdr:rowOff>48630</xdr:rowOff>
    </xdr:to>
    <xdr:sp macro="" textlink="">
      <xdr:nvSpPr>
        <xdr:cNvPr id="60" name="AutoShape 2">
          <a:hlinkClick xmlns:r="http://schemas.openxmlformats.org/officeDocument/2006/relationships" r:id="rId18"/>
          <a:extLst>
            <a:ext uri="{FF2B5EF4-FFF2-40B4-BE49-F238E27FC236}">
              <a16:creationId xmlns:a16="http://schemas.microsoft.com/office/drawing/2014/main" id="{00000000-0008-0000-0200-00003C000000}"/>
            </a:ext>
          </a:extLst>
        </xdr:cNvPr>
        <xdr:cNvSpPr>
          <a:spLocks noChangeArrowheads="1"/>
        </xdr:cNvSpPr>
      </xdr:nvSpPr>
      <xdr:spPr bwMode="auto">
        <a:xfrm>
          <a:off x="1164147" y="8908670"/>
          <a:ext cx="2407728" cy="545898"/>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3.2 Asset impairment</a:t>
          </a:r>
        </a:p>
      </xdr:txBody>
    </xdr:sp>
    <xdr:clientData/>
  </xdr:twoCellAnchor>
  <xdr:twoCellAnchor>
    <xdr:from>
      <xdr:col>7</xdr:col>
      <xdr:colOff>10351</xdr:colOff>
      <xdr:row>8</xdr:row>
      <xdr:rowOff>93069</xdr:rowOff>
    </xdr:from>
    <xdr:to>
      <xdr:col>9</xdr:col>
      <xdr:colOff>9239</xdr:colOff>
      <xdr:row>11</xdr:row>
      <xdr:rowOff>96781</xdr:rowOff>
    </xdr:to>
    <xdr:sp macro="" textlink="">
      <xdr:nvSpPr>
        <xdr:cNvPr id="61" name="AutoShape 2">
          <a:hlinkClick xmlns:r="http://schemas.openxmlformats.org/officeDocument/2006/relationships" r:id="rId19"/>
          <a:extLst>
            <a:ext uri="{FF2B5EF4-FFF2-40B4-BE49-F238E27FC236}">
              <a16:creationId xmlns:a16="http://schemas.microsoft.com/office/drawing/2014/main" id="{00000000-0008-0000-0200-00003D000000}"/>
            </a:ext>
          </a:extLst>
        </xdr:cNvPr>
        <xdr:cNvSpPr>
          <a:spLocks noChangeArrowheads="1"/>
        </xdr:cNvSpPr>
      </xdr:nvSpPr>
      <xdr:spPr bwMode="auto">
        <a:xfrm>
          <a:off x="5158613" y="1911921"/>
          <a:ext cx="2317576" cy="56997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4.1 Pipelines capex</a:t>
          </a:r>
        </a:p>
      </xdr:txBody>
    </xdr:sp>
    <xdr:clientData/>
  </xdr:twoCellAnchor>
  <xdr:twoCellAnchor>
    <xdr:from>
      <xdr:col>2</xdr:col>
      <xdr:colOff>84773</xdr:colOff>
      <xdr:row>9</xdr:row>
      <xdr:rowOff>29311</xdr:rowOff>
    </xdr:from>
    <xdr:to>
      <xdr:col>4</xdr:col>
      <xdr:colOff>321272</xdr:colOff>
      <xdr:row>12</xdr:row>
      <xdr:rowOff>1104</xdr:rowOff>
    </xdr:to>
    <xdr:sp macro="" textlink="">
      <xdr:nvSpPr>
        <xdr:cNvPr id="63" name="AutoShape 15">
          <a:hlinkClick xmlns:r="http://schemas.openxmlformats.org/officeDocument/2006/relationships" r:id="rId20"/>
          <a:extLst>
            <a:ext uri="{FF2B5EF4-FFF2-40B4-BE49-F238E27FC236}">
              <a16:creationId xmlns:a16="http://schemas.microsoft.com/office/drawing/2014/main" id="{00000000-0008-0000-0200-00003F000000}"/>
            </a:ext>
          </a:extLst>
        </xdr:cNvPr>
        <xdr:cNvSpPr>
          <a:spLocks noChangeArrowheads="1"/>
        </xdr:cNvSpPr>
      </xdr:nvSpPr>
      <xdr:spPr bwMode="auto">
        <a:xfrm>
          <a:off x="922020" y="2110524"/>
          <a:ext cx="2593280" cy="528621"/>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AU" sz="1100" b="1" i="0" u="none" strike="noStrike" kern="0" cap="none" spc="0" normalizeH="0" baseline="0" noProof="0">
              <a:ln>
                <a:noFill/>
              </a:ln>
              <a:solidFill>
                <a:srgbClr val="FFFFFF"/>
              </a:solidFill>
              <a:effectLst/>
              <a:uLnTx/>
              <a:uFillTx/>
              <a:latin typeface="Arial"/>
              <a:cs typeface="Arial"/>
            </a:rPr>
            <a:t>Summary</a:t>
          </a:r>
        </a:p>
      </xdr:txBody>
    </xdr:sp>
    <xdr:clientData/>
  </xdr:twoCellAnchor>
  <xdr:twoCellAnchor>
    <xdr:from>
      <xdr:col>6</xdr:col>
      <xdr:colOff>493077</xdr:colOff>
      <xdr:row>24</xdr:row>
      <xdr:rowOff>37042</xdr:rowOff>
    </xdr:from>
    <xdr:to>
      <xdr:col>9</xdr:col>
      <xdr:colOff>772</xdr:colOff>
      <xdr:row>27</xdr:row>
      <xdr:rowOff>11916</xdr:rowOff>
    </xdr:to>
    <xdr:sp macro="" textlink="">
      <xdr:nvSpPr>
        <xdr:cNvPr id="64" name="AutoShape 2">
          <a:hlinkClick xmlns:r="http://schemas.openxmlformats.org/officeDocument/2006/relationships" r:id="rId21"/>
          <a:extLst>
            <a:ext uri="{FF2B5EF4-FFF2-40B4-BE49-F238E27FC236}">
              <a16:creationId xmlns:a16="http://schemas.microsoft.com/office/drawing/2014/main" id="{00000000-0008-0000-0200-000040000000}"/>
            </a:ext>
          </a:extLst>
        </xdr:cNvPr>
        <xdr:cNvSpPr>
          <a:spLocks noChangeArrowheads="1"/>
        </xdr:cNvSpPr>
      </xdr:nvSpPr>
      <xdr:spPr bwMode="auto">
        <a:xfrm>
          <a:off x="5098415" y="4801447"/>
          <a:ext cx="2570830" cy="541058"/>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Amendment record</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1653</xdr:rowOff>
    </xdr:to>
    <xdr:sp macro="" textlink="">
      <xdr:nvSpPr>
        <xdr:cNvPr id="14" name="AutoShape 45">
          <a:hlinkClick xmlns:r="http://schemas.openxmlformats.org/officeDocument/2006/relationships" r:id="rId1"/>
          <a:extLst>
            <a:ext uri="{FF2B5EF4-FFF2-40B4-BE49-F238E27FC236}">
              <a16:creationId xmlns:a16="http://schemas.microsoft.com/office/drawing/2014/main" id="{00000000-0008-0000-0300-00000E000000}"/>
            </a:ext>
          </a:extLst>
        </xdr:cNvPr>
        <xdr:cNvSpPr>
          <a:spLocks noChangeArrowheads="1"/>
        </xdr:cNvSpPr>
      </xdr:nvSpPr>
      <xdr:spPr bwMode="auto">
        <a:xfrm>
          <a:off x="1" y="0"/>
          <a:ext cx="762000" cy="268353"/>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900" b="1" i="0" u="none" strike="noStrike" kern="0" cap="none" spc="0" normalizeH="0" baseline="0" noProof="0">
              <a:ln>
                <a:noFill/>
              </a:ln>
              <a:solidFill>
                <a:srgbClr val="000080"/>
              </a:solidFill>
              <a:effectLst/>
              <a:uLnTx/>
              <a:uFillTx/>
              <a:latin typeface="Arial"/>
              <a:cs typeface="Arial"/>
            </a:rPr>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7419" name="Group 1">
          <a:extLst>
            <a:ext uri="{FF2B5EF4-FFF2-40B4-BE49-F238E27FC236}">
              <a16:creationId xmlns:a16="http://schemas.microsoft.com/office/drawing/2014/main" id="{00000000-0008-0000-0400-00008B7C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4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5" name="Picture 3">
            <a:extLst>
              <a:ext uri="{FF2B5EF4-FFF2-40B4-BE49-F238E27FC236}">
                <a16:creationId xmlns:a16="http://schemas.microsoft.com/office/drawing/2014/main" id="{00000000-0008-0000-0400-000091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7420" name="Group 7">
          <a:extLst>
            <a:ext uri="{FF2B5EF4-FFF2-40B4-BE49-F238E27FC236}">
              <a16:creationId xmlns:a16="http://schemas.microsoft.com/office/drawing/2014/main" id="{00000000-0008-0000-0400-00008C7C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4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3" name="Picture 9">
            <a:extLst>
              <a:ext uri="{FF2B5EF4-FFF2-40B4-BE49-F238E27FC236}">
                <a16:creationId xmlns:a16="http://schemas.microsoft.com/office/drawing/2014/main" id="{00000000-0008-0000-0400-00008F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2829</xdr:colOff>
      <xdr:row>1</xdr:row>
      <xdr:rowOff>4075</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400-000008000000}"/>
            </a:ext>
          </a:extLst>
        </xdr:cNvPr>
        <xdr:cNvSpPr>
          <a:spLocks noChangeArrowheads="1"/>
        </xdr:cNvSpPr>
      </xdr:nvSpPr>
      <xdr:spPr bwMode="auto">
        <a:xfrm>
          <a:off x="0" y="0"/>
          <a:ext cx="747712" cy="2524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8442" name="Group 1">
          <a:extLst>
            <a:ext uri="{FF2B5EF4-FFF2-40B4-BE49-F238E27FC236}">
              <a16:creationId xmlns:a16="http://schemas.microsoft.com/office/drawing/2014/main" id="{00000000-0008-0000-0500-00008A80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5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8" name="Picture 3">
            <a:extLst>
              <a:ext uri="{FF2B5EF4-FFF2-40B4-BE49-F238E27FC236}">
                <a16:creationId xmlns:a16="http://schemas.microsoft.com/office/drawing/2014/main" id="{00000000-0008-0000-0500-000090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37147</xdr:colOff>
      <xdr:row>0</xdr:row>
      <xdr:rowOff>19050</xdr:rowOff>
    </xdr:from>
    <xdr:to>
      <xdr:col>0</xdr:col>
      <xdr:colOff>857079</xdr:colOff>
      <xdr:row>1</xdr:row>
      <xdr:rowOff>1159</xdr:rowOff>
    </xdr:to>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500-000006000000}"/>
            </a:ext>
          </a:extLst>
        </xdr:cNvPr>
        <xdr:cNvSpPr>
          <a:spLocks noChangeArrowheads="1"/>
        </xdr:cNvSpPr>
      </xdr:nvSpPr>
      <xdr:spPr bwMode="auto">
        <a:xfrm>
          <a:off x="36195" y="17145"/>
          <a:ext cx="725805" cy="2462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twoCellAnchor>
    <xdr:from>
      <xdr:col>0</xdr:col>
      <xdr:colOff>0</xdr:colOff>
      <xdr:row>0</xdr:row>
      <xdr:rowOff>0</xdr:rowOff>
    </xdr:from>
    <xdr:to>
      <xdr:col>1</xdr:col>
      <xdr:colOff>0</xdr:colOff>
      <xdr:row>0</xdr:row>
      <xdr:rowOff>0</xdr:rowOff>
    </xdr:to>
    <xdr:grpSp>
      <xdr:nvGrpSpPr>
        <xdr:cNvPr id="98444" name="Group 7">
          <a:extLst>
            <a:ext uri="{FF2B5EF4-FFF2-40B4-BE49-F238E27FC236}">
              <a16:creationId xmlns:a16="http://schemas.microsoft.com/office/drawing/2014/main" id="{00000000-0008-0000-0500-00008C80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5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6" name="Picture 9">
            <a:extLst>
              <a:ext uri="{FF2B5EF4-FFF2-40B4-BE49-F238E27FC236}">
                <a16:creationId xmlns:a16="http://schemas.microsoft.com/office/drawing/2014/main" id="{00000000-0008-0000-0500-00008E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600-000003000000}"/>
            </a:ext>
          </a:extLst>
        </xdr:cNvPr>
        <xdr:cNvSpPr>
          <a:spLocks noChangeArrowheads="1"/>
        </xdr:cNvSpPr>
      </xdr:nvSpPr>
      <xdr:spPr bwMode="auto">
        <a:xfrm>
          <a:off x="0" y="0"/>
          <a:ext cx="860232"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700-000002000000}"/>
            </a:ext>
          </a:extLst>
        </xdr:cNvPr>
        <xdr:cNvSpPr>
          <a:spLocks noChangeArrowheads="1"/>
        </xdr:cNvSpPr>
      </xdr:nvSpPr>
      <xdr:spPr bwMode="auto">
        <a:xfrm>
          <a:off x="0" y="0"/>
          <a:ext cx="80010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9466" name="Group 1">
          <a:extLst>
            <a:ext uri="{FF2B5EF4-FFF2-40B4-BE49-F238E27FC236}">
              <a16:creationId xmlns:a16="http://schemas.microsoft.com/office/drawing/2014/main" id="{00000000-0008-0000-0800-00008A84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8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2" name="Picture 3">
            <a:extLst>
              <a:ext uri="{FF2B5EF4-FFF2-40B4-BE49-F238E27FC236}">
                <a16:creationId xmlns:a16="http://schemas.microsoft.com/office/drawing/2014/main" id="{00000000-0008-0000-0800-000090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9467" name="Group 7">
          <a:extLst>
            <a:ext uri="{FF2B5EF4-FFF2-40B4-BE49-F238E27FC236}">
              <a16:creationId xmlns:a16="http://schemas.microsoft.com/office/drawing/2014/main" id="{00000000-0008-0000-0800-00008B84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8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0" name="Picture 9">
            <a:extLst>
              <a:ext uri="{FF2B5EF4-FFF2-40B4-BE49-F238E27FC236}">
                <a16:creationId xmlns:a16="http://schemas.microsoft.com/office/drawing/2014/main" id="{00000000-0008-0000-0800-00008E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3431</xdr:colOff>
      <xdr:row>1</xdr:row>
      <xdr:rowOff>4638</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800-000008000000}"/>
            </a:ext>
          </a:extLst>
        </xdr:cNvPr>
        <xdr:cNvSpPr>
          <a:spLocks noChangeArrowheads="1"/>
        </xdr:cNvSpPr>
      </xdr:nvSpPr>
      <xdr:spPr bwMode="auto">
        <a:xfrm>
          <a:off x="0" y="0"/>
          <a:ext cx="754380" cy="25146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3125</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900-000002000000}"/>
            </a:ext>
          </a:extLst>
        </xdr:cNvPr>
        <xdr:cNvSpPr>
          <a:spLocks noChangeArrowheads="1"/>
        </xdr:cNvSpPr>
      </xdr:nvSpPr>
      <xdr:spPr bwMode="auto">
        <a:xfrm>
          <a:off x="0" y="0"/>
          <a:ext cx="79248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31700</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A00-000003000000}"/>
            </a:ext>
          </a:extLst>
        </xdr:cNvPr>
        <xdr:cNvSpPr>
          <a:spLocks noChangeArrowheads="1"/>
        </xdr:cNvSpPr>
      </xdr:nvSpPr>
      <xdr:spPr bwMode="auto">
        <a:xfrm>
          <a:off x="0" y="0"/>
          <a:ext cx="888950"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2407</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B00-000002000000}"/>
            </a:ext>
          </a:extLst>
        </xdr:cNvPr>
        <xdr:cNvSpPr>
          <a:spLocks noChangeArrowheads="1"/>
        </xdr:cNvSpPr>
      </xdr:nvSpPr>
      <xdr:spPr bwMode="auto">
        <a:xfrm>
          <a:off x="0" y="0"/>
          <a:ext cx="739140" cy="2286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814388</xdr:colOff>
      <xdr:row>1</xdr:row>
      <xdr:rowOff>17774</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C00-000003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0490" name="Group 1">
          <a:extLst>
            <a:ext uri="{FF2B5EF4-FFF2-40B4-BE49-F238E27FC236}">
              <a16:creationId xmlns:a16="http://schemas.microsoft.com/office/drawing/2014/main" id="{00000000-0008-0000-0D00-00008A88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D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6" name="Picture 3">
            <a:extLst>
              <a:ext uri="{FF2B5EF4-FFF2-40B4-BE49-F238E27FC236}">
                <a16:creationId xmlns:a16="http://schemas.microsoft.com/office/drawing/2014/main" id="{00000000-0008-0000-0D00-000090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0491" name="Group 7">
          <a:extLst>
            <a:ext uri="{FF2B5EF4-FFF2-40B4-BE49-F238E27FC236}">
              <a16:creationId xmlns:a16="http://schemas.microsoft.com/office/drawing/2014/main" id="{00000000-0008-0000-0D00-00008B880100}"/>
            </a:ext>
          </a:extLst>
        </xdr:cNvPr>
        <xdr:cNvGrpSpPr>
          <a:grpSpLocks/>
        </xdr:cNvGrpSpPr>
      </xdr:nvGrpSpPr>
      <xdr:grpSpPr bwMode="auto">
        <a:xfrm>
          <a:off x="0" y="0"/>
          <a:ext cx="800100"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D00-000006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4" name="Picture 9">
            <a:extLst>
              <a:ext uri="{FF2B5EF4-FFF2-40B4-BE49-F238E27FC236}">
                <a16:creationId xmlns:a16="http://schemas.microsoft.com/office/drawing/2014/main" id="{00000000-0008-0000-0D00-00008E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0</xdr:col>
      <xdr:colOff>814388</xdr:colOff>
      <xdr:row>1</xdr:row>
      <xdr:rowOff>17774</xdr:rowOff>
    </xdr:to>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D00-000009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17774</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E00-000002000000}"/>
            </a:ext>
          </a:extLst>
        </xdr:cNvPr>
        <xdr:cNvSpPr>
          <a:spLocks noChangeArrowheads="1"/>
        </xdr:cNvSpPr>
      </xdr:nvSpPr>
      <xdr:spPr bwMode="auto">
        <a:xfrm>
          <a:off x="0" y="0"/>
          <a:ext cx="723900" cy="27888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7302</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F00-000002000000}"/>
            </a:ext>
          </a:extLst>
        </xdr:cNvPr>
        <xdr:cNvSpPr>
          <a:spLocks noChangeArrowheads="1"/>
        </xdr:cNvSpPr>
      </xdr:nvSpPr>
      <xdr:spPr bwMode="auto">
        <a:xfrm>
          <a:off x="1" y="0"/>
          <a:ext cx="78105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436210</xdr:colOff>
      <xdr:row>66</xdr:row>
      <xdr:rowOff>112950</xdr:rowOff>
    </xdr:to>
    <xdr:pic>
      <xdr:nvPicPr>
        <xdr:cNvPr id="2" name="Picture 1">
          <a:extLst>
            <a:ext uri="{FF2B5EF4-FFF2-40B4-BE49-F238E27FC236}">
              <a16:creationId xmlns:a16="http://schemas.microsoft.com/office/drawing/2014/main" id="{34A14DA2-DADC-7949-9C48-C8EBC8A00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637110" cy="108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466725</xdr:colOff>
      <xdr:row>0</xdr:row>
      <xdr:rowOff>0</xdr:rowOff>
    </xdr:from>
    <xdr:to>
      <xdr:col>25</xdr:col>
      <xdr:colOff>302860</xdr:colOff>
      <xdr:row>66</xdr:row>
      <xdr:rowOff>112950</xdr:rowOff>
    </xdr:to>
    <xdr:pic>
      <xdr:nvPicPr>
        <xdr:cNvPr id="3" name="Picture 2">
          <a:extLst>
            <a:ext uri="{FF2B5EF4-FFF2-40B4-BE49-F238E27FC236}">
              <a16:creationId xmlns:a16="http://schemas.microsoft.com/office/drawing/2014/main" id="{287C8092-97F6-ADE3-1DF9-4BFE57DA266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67625" y="0"/>
          <a:ext cx="7637110" cy="108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40145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100-000002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200-000002000000}"/>
            </a:ext>
          </a:extLst>
        </xdr:cNvPr>
        <xdr:cNvSpPr>
          <a:spLocks noChangeArrowheads="1"/>
        </xdr:cNvSpPr>
      </xdr:nvSpPr>
      <xdr:spPr bwMode="auto">
        <a:xfrm>
          <a:off x="1" y="0"/>
          <a:ext cx="76200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436210</xdr:colOff>
      <xdr:row>66</xdr:row>
      <xdr:rowOff>112950</xdr:rowOff>
    </xdr:to>
    <xdr:pic>
      <xdr:nvPicPr>
        <xdr:cNvPr id="2" name="Picture 1">
          <a:extLst>
            <a:ext uri="{FF2B5EF4-FFF2-40B4-BE49-F238E27FC236}">
              <a16:creationId xmlns:a16="http://schemas.microsoft.com/office/drawing/2014/main" id="{2D27DD64-CE6E-0121-6F09-F574D40B97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637110" cy="108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447675</xdr:colOff>
      <xdr:row>0</xdr:row>
      <xdr:rowOff>9525</xdr:rowOff>
    </xdr:from>
    <xdr:to>
      <xdr:col>25</xdr:col>
      <xdr:colOff>283810</xdr:colOff>
      <xdr:row>66</xdr:row>
      <xdr:rowOff>122475</xdr:rowOff>
    </xdr:to>
    <xdr:pic>
      <xdr:nvPicPr>
        <xdr:cNvPr id="3" name="Picture 2">
          <a:extLst>
            <a:ext uri="{FF2B5EF4-FFF2-40B4-BE49-F238E27FC236}">
              <a16:creationId xmlns:a16="http://schemas.microsoft.com/office/drawing/2014/main" id="{CF181921-3569-020E-E5EA-0EF22CF5F15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48575" y="9525"/>
          <a:ext cx="7637110" cy="108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3435</xdr:colOff>
      <xdr:row>1</xdr:row>
      <xdr:rowOff>0</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400-000003000000}"/>
            </a:ext>
          </a:extLst>
        </xdr:cNvPr>
        <xdr:cNvSpPr>
          <a:spLocks noChangeArrowheads="1"/>
        </xdr:cNvSpPr>
      </xdr:nvSpPr>
      <xdr:spPr bwMode="auto">
        <a:xfrm>
          <a:off x="1" y="0"/>
          <a:ext cx="74676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1514" name="Group 1">
          <a:extLst>
            <a:ext uri="{FF2B5EF4-FFF2-40B4-BE49-F238E27FC236}">
              <a16:creationId xmlns:a16="http://schemas.microsoft.com/office/drawing/2014/main" id="{00000000-0008-0000-1500-00008A8C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5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20" name="Picture 3">
            <a:extLst>
              <a:ext uri="{FF2B5EF4-FFF2-40B4-BE49-F238E27FC236}">
                <a16:creationId xmlns:a16="http://schemas.microsoft.com/office/drawing/2014/main" id="{00000000-0008-0000-1500-000090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1515" name="Group 7">
          <a:extLst>
            <a:ext uri="{FF2B5EF4-FFF2-40B4-BE49-F238E27FC236}">
              <a16:creationId xmlns:a16="http://schemas.microsoft.com/office/drawing/2014/main" id="{00000000-0008-0000-1500-00008B8C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15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18" name="Picture 9">
            <a:extLst>
              <a:ext uri="{FF2B5EF4-FFF2-40B4-BE49-F238E27FC236}">
                <a16:creationId xmlns:a16="http://schemas.microsoft.com/office/drawing/2014/main" id="{00000000-0008-0000-1500-00008E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7340</xdr:colOff>
      <xdr:row>1</xdr:row>
      <xdr:rowOff>28542</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1500-000008000000}"/>
            </a:ext>
          </a:extLst>
        </xdr:cNvPr>
        <xdr:cNvSpPr>
          <a:spLocks noChangeArrowheads="1"/>
        </xdr:cNvSpPr>
      </xdr:nvSpPr>
      <xdr:spPr bwMode="auto">
        <a:xfrm>
          <a:off x="0" y="0"/>
          <a:ext cx="792480" cy="283951"/>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12</xdr:col>
      <xdr:colOff>514350</xdr:colOff>
      <xdr:row>0</xdr:row>
      <xdr:rowOff>0</xdr:rowOff>
    </xdr:from>
    <xdr:to>
      <xdr:col>25</xdr:col>
      <xdr:colOff>350485</xdr:colOff>
      <xdr:row>66</xdr:row>
      <xdr:rowOff>112950</xdr:rowOff>
    </xdr:to>
    <xdr:pic>
      <xdr:nvPicPr>
        <xdr:cNvPr id="2" name="Picture 1">
          <a:extLst>
            <a:ext uri="{FF2B5EF4-FFF2-40B4-BE49-F238E27FC236}">
              <a16:creationId xmlns:a16="http://schemas.microsoft.com/office/drawing/2014/main" id="{E0B74610-3E9D-5D65-7248-89F8DB9D8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0"/>
          <a:ext cx="7637110" cy="108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12</xdr:col>
      <xdr:colOff>436210</xdr:colOff>
      <xdr:row>66</xdr:row>
      <xdr:rowOff>112950</xdr:rowOff>
    </xdr:to>
    <xdr:pic>
      <xdr:nvPicPr>
        <xdr:cNvPr id="3" name="Picture 2">
          <a:extLst>
            <a:ext uri="{FF2B5EF4-FFF2-40B4-BE49-F238E27FC236}">
              <a16:creationId xmlns:a16="http://schemas.microsoft.com/office/drawing/2014/main" id="{9FB9F3E9-C129-E6D7-695E-AB7F07816D4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637110" cy="108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2151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700-000002000000}"/>
            </a:ext>
          </a:extLst>
        </xdr:cNvPr>
        <xdr:cNvSpPr>
          <a:spLocks noChangeArrowheads="1"/>
        </xdr:cNvSpPr>
      </xdr:nvSpPr>
      <xdr:spPr bwMode="auto">
        <a:xfrm>
          <a:off x="0" y="0"/>
          <a:ext cx="571500" cy="264089"/>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800-000002000000}"/>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900-000002000000}"/>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Book4"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2 Part 23 BS Reporting - FY25"/>
      <sheetName val="D.3 Trial Balance - FY25"/>
      <sheetName val="D.4 Revenue - FY25"/>
      <sheetName val="D.5 Expenses - FY25"/>
    </sheetNames>
    <sheetDataSet>
      <sheetData sheetId="0"/>
      <sheetData sheetId="1">
        <row r="2">
          <cell r="E2" t="str">
            <v>2025 - P12 Jun</v>
          </cell>
          <cell r="F2" t="str">
            <v>2025 - P12 Jun</v>
          </cell>
          <cell r="G2" t="str">
            <v>2025 - P12 Jun</v>
          </cell>
          <cell r="H2" t="str">
            <v>2025 - P12 Jun</v>
          </cell>
          <cell r="I2" t="str">
            <v>2025 - P12 Jun</v>
          </cell>
          <cell r="K2" t="str">
            <v>2025 - P12 Jun</v>
          </cell>
        </row>
        <row r="3">
          <cell r="E3" t="str">
            <v>A104 Corporate General</v>
          </cell>
          <cell r="F3" t="str">
            <v>A611 Murrin Murrin Pipeline</v>
          </cell>
          <cell r="G3" t="str">
            <v>A621 Mondarra gas storage</v>
          </cell>
          <cell r="H3" t="str">
            <v>A631 Northern Goldfields Interconnect</v>
          </cell>
          <cell r="I3" t="str">
            <v>APA Asset (Uncategorized/Blanks)</v>
          </cell>
          <cell r="K3" t="str">
            <v>C118 APA NORTHERN GOLDFIELDS INTERCONNECT PTY LTD</v>
          </cell>
        </row>
        <row r="5">
          <cell r="A5" t="str">
            <v>Current Assets</v>
          </cell>
          <cell r="B5" t="e">
            <v>#REF!</v>
          </cell>
          <cell r="C5" t="str">
            <v>1300</v>
          </cell>
          <cell r="D5" t="str">
            <v>1300:ASSETS HELD FOR SALE</v>
          </cell>
          <cell r="E5">
            <v>0</v>
          </cell>
          <cell r="F5">
            <v>0</v>
          </cell>
          <cell r="G5">
            <v>0</v>
          </cell>
          <cell r="H5">
            <v>0</v>
          </cell>
          <cell r="I5">
            <v>0</v>
          </cell>
          <cell r="K5">
            <v>0</v>
          </cell>
          <cell r="M5">
            <v>0</v>
          </cell>
        </row>
        <row r="6">
          <cell r="A6" t="str">
            <v>Current Assets</v>
          </cell>
          <cell r="B6" t="e">
            <v>#REF!</v>
          </cell>
          <cell r="C6" t="str">
            <v>1000</v>
          </cell>
          <cell r="D6" t="str">
            <v>1000:CASH AT BANK</v>
          </cell>
          <cell r="E6">
            <v>0</v>
          </cell>
          <cell r="F6">
            <v>0</v>
          </cell>
          <cell r="G6">
            <v>0</v>
          </cell>
          <cell r="H6">
            <v>0</v>
          </cell>
          <cell r="I6">
            <v>0</v>
          </cell>
          <cell r="K6">
            <v>0</v>
          </cell>
          <cell r="M6">
            <v>0</v>
          </cell>
        </row>
        <row r="7">
          <cell r="A7" t="str">
            <v>Current Assets</v>
          </cell>
          <cell r="B7" t="e">
            <v>#REF!</v>
          </cell>
          <cell r="C7" t="str">
            <v>1001</v>
          </cell>
          <cell r="D7" t="str">
            <v>1001:CBA-APT A/C 4848 DIST. ACCOUNT</v>
          </cell>
          <cell r="E7">
            <v>0</v>
          </cell>
          <cell r="F7">
            <v>0</v>
          </cell>
          <cell r="G7">
            <v>0</v>
          </cell>
          <cell r="H7">
            <v>0</v>
          </cell>
          <cell r="I7">
            <v>0</v>
          </cell>
          <cell r="K7">
            <v>0</v>
          </cell>
          <cell r="M7">
            <v>0</v>
          </cell>
        </row>
        <row r="8">
          <cell r="A8" t="str">
            <v>Current Assets</v>
          </cell>
          <cell r="B8" t="e">
            <v>#REF!</v>
          </cell>
          <cell r="C8" t="str">
            <v>1002</v>
          </cell>
          <cell r="D8" t="str">
            <v>1002:CBA SUBORDINATED NOTES A/C 2428</v>
          </cell>
          <cell r="E8">
            <v>0</v>
          </cell>
          <cell r="F8">
            <v>0</v>
          </cell>
          <cell r="G8">
            <v>0</v>
          </cell>
          <cell r="H8">
            <v>0</v>
          </cell>
          <cell r="I8">
            <v>0</v>
          </cell>
          <cell r="K8">
            <v>0</v>
          </cell>
          <cell r="M8">
            <v>0</v>
          </cell>
        </row>
        <row r="9">
          <cell r="A9" t="str">
            <v>Current Assets</v>
          </cell>
          <cell r="B9" t="e">
            <v>#REF!</v>
          </cell>
          <cell r="C9" t="str">
            <v>1003</v>
          </cell>
          <cell r="D9" t="str">
            <v>1003:GGT - BANK ALLOCATIONS</v>
          </cell>
          <cell r="E9">
            <v>0</v>
          </cell>
          <cell r="F9">
            <v>0</v>
          </cell>
          <cell r="G9">
            <v>0</v>
          </cell>
          <cell r="H9">
            <v>0</v>
          </cell>
          <cell r="I9">
            <v>0</v>
          </cell>
          <cell r="K9">
            <v>0</v>
          </cell>
          <cell r="M9">
            <v>0</v>
          </cell>
        </row>
        <row r="10">
          <cell r="A10" t="str">
            <v>Current Assets</v>
          </cell>
          <cell r="B10" t="e">
            <v>#REF!</v>
          </cell>
          <cell r="C10" t="str">
            <v>1004</v>
          </cell>
          <cell r="D10" t="str">
            <v>1004:APA GROUP EQUITY TRUST BANK A/C</v>
          </cell>
          <cell r="E10">
            <v>0</v>
          </cell>
          <cell r="F10">
            <v>0</v>
          </cell>
          <cell r="G10">
            <v>0</v>
          </cell>
          <cell r="H10">
            <v>0</v>
          </cell>
          <cell r="I10">
            <v>0</v>
          </cell>
          <cell r="K10">
            <v>0</v>
          </cell>
          <cell r="M10">
            <v>0</v>
          </cell>
        </row>
        <row r="11">
          <cell r="A11" t="str">
            <v>Current Assets</v>
          </cell>
          <cell r="B11" t="e">
            <v>#REF!</v>
          </cell>
          <cell r="C11" t="str">
            <v>1029</v>
          </cell>
          <cell r="D11" t="str">
            <v>1029:CASH AT BANK - CONVERSION</v>
          </cell>
          <cell r="E11">
            <v>0</v>
          </cell>
          <cell r="F11">
            <v>0</v>
          </cell>
          <cell r="G11">
            <v>0</v>
          </cell>
          <cell r="H11">
            <v>0</v>
          </cell>
          <cell r="I11">
            <v>0</v>
          </cell>
          <cell r="K11">
            <v>0</v>
          </cell>
          <cell r="M11">
            <v>0</v>
          </cell>
        </row>
        <row r="12">
          <cell r="A12" t="str">
            <v>Current Assets</v>
          </cell>
          <cell r="B12" t="e">
            <v>#REF!</v>
          </cell>
          <cell r="C12" t="str">
            <v>1030</v>
          </cell>
          <cell r="D12" t="str">
            <v>1030:CASH ON HAND</v>
          </cell>
          <cell r="E12">
            <v>0</v>
          </cell>
          <cell r="F12">
            <v>0</v>
          </cell>
          <cell r="G12">
            <v>0</v>
          </cell>
          <cell r="H12">
            <v>0</v>
          </cell>
          <cell r="I12">
            <v>0</v>
          </cell>
          <cell r="K12">
            <v>0</v>
          </cell>
          <cell r="M12">
            <v>0</v>
          </cell>
        </row>
        <row r="13">
          <cell r="A13" t="str">
            <v>Current Assets</v>
          </cell>
          <cell r="B13" t="e">
            <v>#REF!</v>
          </cell>
          <cell r="C13" t="str">
            <v>1031</v>
          </cell>
          <cell r="D13" t="str">
            <v>1031:PETTY CASH</v>
          </cell>
          <cell r="E13">
            <v>0</v>
          </cell>
          <cell r="F13">
            <v>0</v>
          </cell>
          <cell r="G13">
            <v>0</v>
          </cell>
          <cell r="H13">
            <v>0</v>
          </cell>
          <cell r="I13">
            <v>0</v>
          </cell>
          <cell r="K13">
            <v>0</v>
          </cell>
          <cell r="M13">
            <v>0</v>
          </cell>
        </row>
        <row r="14">
          <cell r="A14" t="str">
            <v>Current Assets</v>
          </cell>
          <cell r="B14" t="e">
            <v>#REF!</v>
          </cell>
          <cell r="C14" t="str">
            <v>1060</v>
          </cell>
          <cell r="D14" t="str">
            <v>1060:CASH CALLS PAID</v>
          </cell>
          <cell r="E14">
            <v>0</v>
          </cell>
          <cell r="F14">
            <v>0</v>
          </cell>
          <cell r="G14">
            <v>0</v>
          </cell>
          <cell r="H14">
            <v>0</v>
          </cell>
          <cell r="I14">
            <v>0</v>
          </cell>
          <cell r="K14">
            <v>0</v>
          </cell>
          <cell r="M14">
            <v>0</v>
          </cell>
        </row>
        <row r="15">
          <cell r="A15" t="str">
            <v>Current Assets</v>
          </cell>
          <cell r="B15" t="e">
            <v>#REF!</v>
          </cell>
          <cell r="C15" t="str">
            <v>1061</v>
          </cell>
          <cell r="D15" t="str">
            <v>1061:CASH CALLS EQUALISATIONS</v>
          </cell>
          <cell r="E15">
            <v>0</v>
          </cell>
          <cell r="F15">
            <v>0</v>
          </cell>
          <cell r="G15">
            <v>0</v>
          </cell>
          <cell r="H15">
            <v>0</v>
          </cell>
          <cell r="I15">
            <v>0</v>
          </cell>
          <cell r="K15">
            <v>0</v>
          </cell>
          <cell r="M15">
            <v>0</v>
          </cell>
        </row>
        <row r="16">
          <cell r="A16" t="str">
            <v>Current Assets</v>
          </cell>
          <cell r="B16" t="e">
            <v>#REF!</v>
          </cell>
          <cell r="C16" t="str">
            <v>1050</v>
          </cell>
          <cell r="D16" t="str">
            <v>1050:DEPOSITS @ CALL</v>
          </cell>
          <cell r="E16">
            <v>0</v>
          </cell>
          <cell r="F16">
            <v>0</v>
          </cell>
          <cell r="G16">
            <v>0</v>
          </cell>
          <cell r="H16">
            <v>0</v>
          </cell>
          <cell r="I16">
            <v>0</v>
          </cell>
          <cell r="K16">
            <v>0</v>
          </cell>
          <cell r="M16">
            <v>0</v>
          </cell>
        </row>
        <row r="17">
          <cell r="A17" t="str">
            <v>Current Assets</v>
          </cell>
          <cell r="B17" t="e">
            <v>#REF!</v>
          </cell>
          <cell r="C17" t="str">
            <v>1051</v>
          </cell>
          <cell r="D17" t="str">
            <v>1051:SHORT TERM DEPOSITS</v>
          </cell>
          <cell r="E17">
            <v>0</v>
          </cell>
          <cell r="F17">
            <v>0</v>
          </cell>
          <cell r="G17">
            <v>0</v>
          </cell>
          <cell r="H17">
            <v>0</v>
          </cell>
          <cell r="I17">
            <v>0</v>
          </cell>
          <cell r="K17">
            <v>0</v>
          </cell>
          <cell r="M17">
            <v>0</v>
          </cell>
        </row>
        <row r="18">
          <cell r="A18" t="str">
            <v>Current Assets</v>
          </cell>
          <cell r="B18" t="e">
            <v>#REF!</v>
          </cell>
          <cell r="C18" t="str">
            <v>1306</v>
          </cell>
          <cell r="D18" t="str">
            <v>1306:CURRENT ASSET CONVERSION ACCOUNT</v>
          </cell>
          <cell r="E18">
            <v>0</v>
          </cell>
          <cell r="F18">
            <v>0</v>
          </cell>
          <cell r="G18">
            <v>0</v>
          </cell>
          <cell r="H18">
            <v>0</v>
          </cell>
          <cell r="I18">
            <v>0</v>
          </cell>
          <cell r="K18">
            <v>0</v>
          </cell>
          <cell r="M18">
            <v>0</v>
          </cell>
        </row>
        <row r="19">
          <cell r="A19" t="str">
            <v>Current Assets</v>
          </cell>
          <cell r="B19" t="e">
            <v>#REF!</v>
          </cell>
          <cell r="C19" t="str">
            <v>1240</v>
          </cell>
          <cell r="D19" t="str">
            <v>1240:GAS STOCK STORAGE - CURRENT</v>
          </cell>
          <cell r="E19">
            <v>0</v>
          </cell>
          <cell r="F19">
            <v>0</v>
          </cell>
          <cell r="G19">
            <v>0</v>
          </cell>
          <cell r="H19">
            <v>0</v>
          </cell>
          <cell r="I19">
            <v>0</v>
          </cell>
          <cell r="K19">
            <v>0</v>
          </cell>
          <cell r="M19">
            <v>0</v>
          </cell>
        </row>
        <row r="20">
          <cell r="A20" t="str">
            <v>Current Assets</v>
          </cell>
          <cell r="B20" t="e">
            <v>#REF!</v>
          </cell>
          <cell r="C20" t="str">
            <v>1200</v>
          </cell>
          <cell r="D20" t="str">
            <v>1200:INVENTORY (CONTROL)</v>
          </cell>
          <cell r="E20">
            <v>0</v>
          </cell>
          <cell r="F20">
            <v>0</v>
          </cell>
          <cell r="G20">
            <v>0</v>
          </cell>
          <cell r="H20">
            <v>372264.81</v>
          </cell>
          <cell r="I20">
            <v>0</v>
          </cell>
          <cell r="K20">
            <v>372264.81</v>
          </cell>
          <cell r="M20">
            <v>0</v>
          </cell>
        </row>
        <row r="21">
          <cell r="A21" t="str">
            <v>Current Assets</v>
          </cell>
          <cell r="B21" t="e">
            <v>#REF!</v>
          </cell>
          <cell r="C21" t="str">
            <v>1201</v>
          </cell>
          <cell r="D21" t="str">
            <v>1201:INVENTORY CONVERSION CLEARING</v>
          </cell>
          <cell r="E21">
            <v>0</v>
          </cell>
          <cell r="F21">
            <v>0</v>
          </cell>
          <cell r="G21">
            <v>0</v>
          </cell>
          <cell r="H21">
            <v>0</v>
          </cell>
          <cell r="I21">
            <v>0</v>
          </cell>
          <cell r="K21">
            <v>0</v>
          </cell>
          <cell r="M21">
            <v>0</v>
          </cell>
        </row>
        <row r="22">
          <cell r="A22" t="str">
            <v>Current Assets</v>
          </cell>
          <cell r="B22" t="e">
            <v>#REF!</v>
          </cell>
          <cell r="C22" t="str">
            <v>1202</v>
          </cell>
          <cell r="D22" t="str">
            <v>1202:INVENTORY OFFSETS B/S (GGT)</v>
          </cell>
          <cell r="E22">
            <v>0</v>
          </cell>
          <cell r="F22">
            <v>0</v>
          </cell>
          <cell r="G22">
            <v>0</v>
          </cell>
          <cell r="H22">
            <v>0</v>
          </cell>
          <cell r="I22">
            <v>0</v>
          </cell>
          <cell r="K22">
            <v>0</v>
          </cell>
          <cell r="M22">
            <v>0</v>
          </cell>
        </row>
        <row r="23">
          <cell r="A23" t="str">
            <v>Current Assets</v>
          </cell>
          <cell r="B23" t="e">
            <v>#REF!</v>
          </cell>
          <cell r="C23" t="str">
            <v>1203</v>
          </cell>
          <cell r="D23" t="str">
            <v>1203:ACCUMULATED DIMINUTION - INVENTORY</v>
          </cell>
          <cell r="E23">
            <v>0</v>
          </cell>
          <cell r="F23">
            <v>0</v>
          </cell>
          <cell r="G23">
            <v>0</v>
          </cell>
          <cell r="H23">
            <v>0</v>
          </cell>
          <cell r="I23">
            <v>0</v>
          </cell>
          <cell r="K23">
            <v>0</v>
          </cell>
          <cell r="M23">
            <v>0</v>
          </cell>
        </row>
        <row r="24">
          <cell r="A24" t="str">
            <v>Current Assets</v>
          </cell>
          <cell r="B24" t="e">
            <v>#REF!</v>
          </cell>
          <cell r="C24" t="str">
            <v>1204</v>
          </cell>
          <cell r="D24" t="str">
            <v>1204:STORES &amp; SPARES</v>
          </cell>
          <cell r="E24">
            <v>0</v>
          </cell>
          <cell r="F24">
            <v>0</v>
          </cell>
          <cell r="G24">
            <v>0</v>
          </cell>
          <cell r="H24">
            <v>0</v>
          </cell>
          <cell r="I24">
            <v>0</v>
          </cell>
          <cell r="K24">
            <v>0</v>
          </cell>
          <cell r="M24">
            <v>0</v>
          </cell>
        </row>
        <row r="25">
          <cell r="A25" t="str">
            <v>Current Assets</v>
          </cell>
          <cell r="B25" t="e">
            <v>#REF!</v>
          </cell>
          <cell r="C25" t="str">
            <v>1205</v>
          </cell>
          <cell r="D25" t="str">
            <v>1205:INVENTORY - WIP AT COST</v>
          </cell>
          <cell r="E25">
            <v>0</v>
          </cell>
          <cell r="F25">
            <v>0</v>
          </cell>
          <cell r="G25">
            <v>0</v>
          </cell>
          <cell r="H25">
            <v>0</v>
          </cell>
          <cell r="I25">
            <v>0</v>
          </cell>
          <cell r="K25">
            <v>0</v>
          </cell>
          <cell r="M25">
            <v>0</v>
          </cell>
        </row>
        <row r="26">
          <cell r="A26" t="str">
            <v>Current Assets</v>
          </cell>
          <cell r="B26" t="e">
            <v>#REF!</v>
          </cell>
          <cell r="C26" t="str">
            <v>1206</v>
          </cell>
          <cell r="D26" t="str">
            <v>1206:MAXIMO INVENTORY CLEARING</v>
          </cell>
          <cell r="E26">
            <v>0</v>
          </cell>
          <cell r="F26">
            <v>0</v>
          </cell>
          <cell r="G26">
            <v>0</v>
          </cell>
          <cell r="H26">
            <v>0</v>
          </cell>
          <cell r="I26">
            <v>0</v>
          </cell>
          <cell r="K26">
            <v>0</v>
          </cell>
          <cell r="M26">
            <v>0</v>
          </cell>
        </row>
        <row r="27">
          <cell r="A27" t="str">
            <v>Current Assets</v>
          </cell>
          <cell r="B27" t="e">
            <v>#REF!</v>
          </cell>
          <cell r="C27" t="str">
            <v>1280</v>
          </cell>
          <cell r="D27" t="str">
            <v>1280:PREPAYMENTS - GENERAL</v>
          </cell>
          <cell r="E27">
            <v>0</v>
          </cell>
          <cell r="F27">
            <v>0</v>
          </cell>
          <cell r="G27">
            <v>0</v>
          </cell>
          <cell r="H27">
            <v>186773.88</v>
          </cell>
          <cell r="I27">
            <v>0</v>
          </cell>
          <cell r="K27">
            <v>186773.88</v>
          </cell>
          <cell r="M27">
            <v>0</v>
          </cell>
        </row>
        <row r="28">
          <cell r="A28" t="str">
            <v>Current Assets</v>
          </cell>
          <cell r="B28" t="e">
            <v>#REF!</v>
          </cell>
          <cell r="C28" t="str">
            <v>1281</v>
          </cell>
          <cell r="D28" t="str">
            <v>1281:PREPAYMENTS - BORROWING COSTS</v>
          </cell>
          <cell r="E28">
            <v>0</v>
          </cell>
          <cell r="F28">
            <v>0</v>
          </cell>
          <cell r="G28">
            <v>0</v>
          </cell>
          <cell r="H28">
            <v>0</v>
          </cell>
          <cell r="I28">
            <v>0</v>
          </cell>
          <cell r="K28">
            <v>0</v>
          </cell>
          <cell r="M28">
            <v>0</v>
          </cell>
        </row>
        <row r="29">
          <cell r="A29" t="str">
            <v>Current Assets</v>
          </cell>
          <cell r="B29" t="e">
            <v>#REF!</v>
          </cell>
          <cell r="C29" t="str">
            <v>1282</v>
          </cell>
          <cell r="D29" t="str">
            <v>1282:ENVIRONMENTAL INSTRUMENTS ASSETS - STC &amp; LGC</v>
          </cell>
          <cell r="E29">
            <v>0</v>
          </cell>
          <cell r="F29">
            <v>0</v>
          </cell>
          <cell r="G29">
            <v>0</v>
          </cell>
          <cell r="H29">
            <v>0</v>
          </cell>
          <cell r="I29">
            <v>0</v>
          </cell>
          <cell r="K29">
            <v>0</v>
          </cell>
          <cell r="M29">
            <v>0</v>
          </cell>
        </row>
        <row r="30">
          <cell r="A30" t="str">
            <v>Current Assets</v>
          </cell>
          <cell r="B30" t="e">
            <v>#REF!</v>
          </cell>
          <cell r="C30" t="str">
            <v>1283</v>
          </cell>
          <cell r="D30" t="str">
            <v>1283:PREPAYMENTS - COMP LICENCE FEES</v>
          </cell>
          <cell r="E30">
            <v>0</v>
          </cell>
          <cell r="F30">
            <v>0</v>
          </cell>
          <cell r="G30">
            <v>0</v>
          </cell>
          <cell r="H30">
            <v>0</v>
          </cell>
          <cell r="I30">
            <v>0</v>
          </cell>
          <cell r="K30">
            <v>0</v>
          </cell>
          <cell r="M30">
            <v>0</v>
          </cell>
        </row>
        <row r="31">
          <cell r="A31" t="str">
            <v>Current Assets</v>
          </cell>
          <cell r="B31" t="e">
            <v>#REF!</v>
          </cell>
          <cell r="C31" t="str">
            <v>1284</v>
          </cell>
          <cell r="D31" t="str">
            <v>1284:PREPAYMENTS - CROWN LEASE</v>
          </cell>
          <cell r="E31">
            <v>0</v>
          </cell>
          <cell r="F31">
            <v>0</v>
          </cell>
          <cell r="G31">
            <v>0</v>
          </cell>
          <cell r="H31">
            <v>0</v>
          </cell>
          <cell r="I31">
            <v>0</v>
          </cell>
          <cell r="K31">
            <v>0</v>
          </cell>
          <cell r="M31">
            <v>0</v>
          </cell>
        </row>
        <row r="32">
          <cell r="A32" t="str">
            <v>Current Assets</v>
          </cell>
          <cell r="B32" t="e">
            <v>#REF!</v>
          </cell>
          <cell r="C32" t="str">
            <v>1285</v>
          </cell>
          <cell r="D32" t="str">
            <v>1285:PREPAYMENTS - INSURANCE</v>
          </cell>
          <cell r="E32">
            <v>0</v>
          </cell>
          <cell r="F32">
            <v>0</v>
          </cell>
          <cell r="G32">
            <v>0</v>
          </cell>
          <cell r="H32">
            <v>8897.34</v>
          </cell>
          <cell r="I32">
            <v>0</v>
          </cell>
          <cell r="K32">
            <v>8897.34</v>
          </cell>
          <cell r="M32">
            <v>0</v>
          </cell>
        </row>
        <row r="33">
          <cell r="A33" t="str">
            <v>Current Assets</v>
          </cell>
          <cell r="B33" t="e">
            <v>#REF!</v>
          </cell>
          <cell r="C33" t="str">
            <v>1286</v>
          </cell>
          <cell r="D33" t="str">
            <v>1286:PREPAYMENTS - PIPELINE LICENSES</v>
          </cell>
          <cell r="E33">
            <v>0</v>
          </cell>
          <cell r="F33">
            <v>0</v>
          </cell>
          <cell r="G33">
            <v>0</v>
          </cell>
          <cell r="H33">
            <v>0</v>
          </cell>
          <cell r="I33">
            <v>0</v>
          </cell>
          <cell r="K33">
            <v>0</v>
          </cell>
          <cell r="M33">
            <v>0</v>
          </cell>
        </row>
        <row r="34">
          <cell r="A34" t="str">
            <v>Current Assets</v>
          </cell>
          <cell r="B34" t="e">
            <v>#REF!</v>
          </cell>
          <cell r="C34" t="str">
            <v>1287</v>
          </cell>
          <cell r="D34" t="str">
            <v>1287:PREPAYMENTS - RATES AND TAXES</v>
          </cell>
          <cell r="E34">
            <v>0</v>
          </cell>
          <cell r="F34">
            <v>0</v>
          </cell>
          <cell r="G34">
            <v>0</v>
          </cell>
          <cell r="H34">
            <v>0</v>
          </cell>
          <cell r="I34">
            <v>0</v>
          </cell>
          <cell r="K34">
            <v>0</v>
          </cell>
          <cell r="M34">
            <v>0</v>
          </cell>
        </row>
        <row r="35">
          <cell r="A35" t="str">
            <v>Current Assets</v>
          </cell>
          <cell r="B35" t="e">
            <v>#REF!</v>
          </cell>
          <cell r="C35" t="str">
            <v>1288</v>
          </cell>
          <cell r="D35" t="str">
            <v>1288:PREPAYMENTS - ACCESS LEASE</v>
          </cell>
          <cell r="E35">
            <v>0</v>
          </cell>
          <cell r="F35">
            <v>0</v>
          </cell>
          <cell r="G35">
            <v>0</v>
          </cell>
          <cell r="H35">
            <v>0</v>
          </cell>
          <cell r="I35">
            <v>0</v>
          </cell>
          <cell r="K35">
            <v>0</v>
          </cell>
          <cell r="M35">
            <v>0</v>
          </cell>
        </row>
        <row r="36">
          <cell r="A36" t="str">
            <v>Current Assets</v>
          </cell>
          <cell r="B36" t="e">
            <v>#REF!</v>
          </cell>
          <cell r="C36" t="str">
            <v>1250</v>
          </cell>
          <cell r="D36" t="str">
            <v>1250:HEDGE ASSET - CCIRS - INTEREST ACCRUAL</v>
          </cell>
          <cell r="E36">
            <v>0</v>
          </cell>
          <cell r="F36">
            <v>0</v>
          </cell>
          <cell r="G36">
            <v>0</v>
          </cell>
          <cell r="H36">
            <v>0</v>
          </cell>
          <cell r="I36">
            <v>0</v>
          </cell>
          <cell r="K36">
            <v>0</v>
          </cell>
          <cell r="M36">
            <v>0</v>
          </cell>
        </row>
        <row r="37">
          <cell r="A37" t="str">
            <v>Current Assets</v>
          </cell>
          <cell r="B37" t="e">
            <v>#REF!</v>
          </cell>
          <cell r="C37" t="str">
            <v>1251</v>
          </cell>
          <cell r="D37" t="str">
            <v>1251:HEDGE ASSET - IRS - CURRENT</v>
          </cell>
          <cell r="E37">
            <v>0</v>
          </cell>
          <cell r="F37">
            <v>0</v>
          </cell>
          <cell r="G37">
            <v>0</v>
          </cell>
          <cell r="H37">
            <v>0</v>
          </cell>
          <cell r="I37">
            <v>0</v>
          </cell>
          <cell r="K37">
            <v>0</v>
          </cell>
          <cell r="M37">
            <v>0</v>
          </cell>
        </row>
        <row r="38">
          <cell r="A38" t="str">
            <v>Current Assets</v>
          </cell>
          <cell r="B38" t="e">
            <v>#REF!</v>
          </cell>
          <cell r="C38" t="str">
            <v>1252</v>
          </cell>
          <cell r="D38" t="str">
            <v>1252:HEDGE ASSET - LTI FVTPL - CURRENT</v>
          </cell>
          <cell r="E38">
            <v>0</v>
          </cell>
          <cell r="F38">
            <v>0</v>
          </cell>
          <cell r="G38">
            <v>0</v>
          </cell>
          <cell r="H38">
            <v>0</v>
          </cell>
          <cell r="I38">
            <v>0</v>
          </cell>
          <cell r="K38">
            <v>0</v>
          </cell>
          <cell r="M38">
            <v>0</v>
          </cell>
        </row>
        <row r="39">
          <cell r="A39" t="str">
            <v>Current Assets</v>
          </cell>
          <cell r="B39" t="e">
            <v>#REF!</v>
          </cell>
          <cell r="C39" t="str">
            <v>1253</v>
          </cell>
          <cell r="D39" t="str">
            <v>1253:HEDGE ASSET - FEC - CURRENT</v>
          </cell>
          <cell r="E39">
            <v>0</v>
          </cell>
          <cell r="F39">
            <v>0</v>
          </cell>
          <cell r="G39">
            <v>0</v>
          </cell>
          <cell r="H39">
            <v>0</v>
          </cell>
          <cell r="I39">
            <v>0</v>
          </cell>
          <cell r="K39">
            <v>0</v>
          </cell>
          <cell r="M39">
            <v>0</v>
          </cell>
        </row>
        <row r="40">
          <cell r="A40" t="str">
            <v>Current Assets</v>
          </cell>
          <cell r="B40" t="e">
            <v>#REF!</v>
          </cell>
          <cell r="C40" t="str">
            <v>1254</v>
          </cell>
          <cell r="D40" t="str">
            <v>1254:REDEEMABLE PREFERENCE SHARES - INTEREST ACCRUAL</v>
          </cell>
          <cell r="E40">
            <v>0</v>
          </cell>
          <cell r="F40">
            <v>0</v>
          </cell>
          <cell r="G40">
            <v>0</v>
          </cell>
          <cell r="H40">
            <v>0</v>
          </cell>
          <cell r="I40">
            <v>0</v>
          </cell>
          <cell r="K40">
            <v>0</v>
          </cell>
          <cell r="M40">
            <v>0</v>
          </cell>
        </row>
        <row r="41">
          <cell r="A41" t="str">
            <v>Current Assets</v>
          </cell>
          <cell r="B41" t="e">
            <v>#REF!</v>
          </cell>
          <cell r="C41" t="str">
            <v>1255</v>
          </cell>
          <cell r="D41" t="str">
            <v>1255:HEDGE ASSET - IRS - INTEREST ACCRUAL</v>
          </cell>
          <cell r="E41">
            <v>0</v>
          </cell>
          <cell r="F41">
            <v>0</v>
          </cell>
          <cell r="G41">
            <v>0</v>
          </cell>
          <cell r="H41">
            <v>0</v>
          </cell>
          <cell r="I41">
            <v>0</v>
          </cell>
          <cell r="K41">
            <v>0</v>
          </cell>
          <cell r="M41">
            <v>0</v>
          </cell>
        </row>
        <row r="42">
          <cell r="A42" t="str">
            <v>Current Assets</v>
          </cell>
          <cell r="B42" t="e">
            <v>#REF!</v>
          </cell>
          <cell r="C42" t="str">
            <v>1140</v>
          </cell>
          <cell r="D42" t="str">
            <v>1140:PROVISION FOR DOUBTFUL DEBTS</v>
          </cell>
          <cell r="E42">
            <v>0</v>
          </cell>
          <cell r="F42">
            <v>0</v>
          </cell>
          <cell r="G42">
            <v>0</v>
          </cell>
          <cell r="H42">
            <v>0</v>
          </cell>
          <cell r="I42">
            <v>0</v>
          </cell>
          <cell r="K42">
            <v>0</v>
          </cell>
          <cell r="M42">
            <v>0</v>
          </cell>
        </row>
        <row r="43">
          <cell r="A43" t="str">
            <v>Current Assets</v>
          </cell>
          <cell r="B43" t="e">
            <v>#REF!</v>
          </cell>
          <cell r="C43" t="str">
            <v>1170</v>
          </cell>
          <cell r="D43" t="str">
            <v>1170:FINANCE LEASE RECEIVABLE - CURRENT</v>
          </cell>
          <cell r="E43">
            <v>0</v>
          </cell>
          <cell r="F43">
            <v>0</v>
          </cell>
          <cell r="G43">
            <v>0</v>
          </cell>
          <cell r="H43">
            <v>0</v>
          </cell>
          <cell r="I43">
            <v>0</v>
          </cell>
          <cell r="K43">
            <v>0</v>
          </cell>
          <cell r="M43">
            <v>0</v>
          </cell>
        </row>
        <row r="44">
          <cell r="A44" t="str">
            <v>Current Assets</v>
          </cell>
          <cell r="B44" t="e">
            <v>#REF!</v>
          </cell>
          <cell r="C44" t="str">
            <v>1171</v>
          </cell>
          <cell r="D44" t="str">
            <v>1171:IE FINANCE LEASE RECEIVABLE - CURRENT</v>
          </cell>
          <cell r="E44">
            <v>0</v>
          </cell>
          <cell r="F44">
            <v>0</v>
          </cell>
          <cell r="G44">
            <v>0</v>
          </cell>
          <cell r="H44">
            <v>0</v>
          </cell>
          <cell r="I44">
            <v>0</v>
          </cell>
          <cell r="K44">
            <v>0</v>
          </cell>
          <cell r="M44">
            <v>0</v>
          </cell>
        </row>
        <row r="45">
          <cell r="A45" t="str">
            <v>Current Assets</v>
          </cell>
          <cell r="B45" t="e">
            <v>#REF!</v>
          </cell>
          <cell r="C45" t="str">
            <v>1180</v>
          </cell>
          <cell r="D45" t="str">
            <v>1180:SECURITY DEPOSITS</v>
          </cell>
          <cell r="E45">
            <v>0</v>
          </cell>
          <cell r="F45">
            <v>0</v>
          </cell>
          <cell r="G45">
            <v>0</v>
          </cell>
          <cell r="H45">
            <v>0</v>
          </cell>
          <cell r="I45">
            <v>0</v>
          </cell>
          <cell r="K45">
            <v>0</v>
          </cell>
          <cell r="M45">
            <v>0</v>
          </cell>
        </row>
        <row r="46">
          <cell r="A46" t="str">
            <v>Current Assets</v>
          </cell>
          <cell r="B46" t="e">
            <v>#REF!</v>
          </cell>
          <cell r="C46" t="str">
            <v>1181</v>
          </cell>
          <cell r="D46" t="str">
            <v>1181:LOAN RECEIVABLE (PRINCIPAL) (INV) - CURRENT THIRD PARTY</v>
          </cell>
          <cell r="E46">
            <v>0</v>
          </cell>
          <cell r="F46">
            <v>0</v>
          </cell>
          <cell r="G46">
            <v>0</v>
          </cell>
          <cell r="H46">
            <v>0</v>
          </cell>
          <cell r="I46">
            <v>0</v>
          </cell>
          <cell r="K46">
            <v>0</v>
          </cell>
          <cell r="M46">
            <v>0</v>
          </cell>
        </row>
        <row r="47">
          <cell r="A47" t="str">
            <v>Current Assets</v>
          </cell>
          <cell r="B47" t="e">
            <v>#REF!</v>
          </cell>
          <cell r="C47" t="str">
            <v>1150</v>
          </cell>
          <cell r="D47" t="str">
            <v>1150:DEBTORS - ASSOCIATES</v>
          </cell>
          <cell r="E47">
            <v>0</v>
          </cell>
          <cell r="F47">
            <v>0</v>
          </cell>
          <cell r="G47">
            <v>0</v>
          </cell>
          <cell r="H47">
            <v>0</v>
          </cell>
          <cell r="I47">
            <v>0</v>
          </cell>
          <cell r="K47">
            <v>0</v>
          </cell>
          <cell r="M47">
            <v>0</v>
          </cell>
        </row>
        <row r="48">
          <cell r="A48" t="str">
            <v>Current Assets</v>
          </cell>
          <cell r="B48" t="e">
            <v>#REF!</v>
          </cell>
          <cell r="C48" t="str">
            <v>1151</v>
          </cell>
          <cell r="D48" t="str">
            <v>1151:INTEREST RECEIVABLE (OCF) - CURRENT ASSOCIATE</v>
          </cell>
          <cell r="E48">
            <v>0</v>
          </cell>
          <cell r="F48">
            <v>0</v>
          </cell>
          <cell r="G48">
            <v>0</v>
          </cell>
          <cell r="H48">
            <v>0</v>
          </cell>
          <cell r="I48">
            <v>0</v>
          </cell>
          <cell r="K48">
            <v>0</v>
          </cell>
          <cell r="M48">
            <v>0</v>
          </cell>
        </row>
        <row r="49">
          <cell r="A49" t="str">
            <v>Current Assets</v>
          </cell>
          <cell r="B49" t="e">
            <v>#REF!</v>
          </cell>
          <cell r="C49" t="str">
            <v>1152</v>
          </cell>
          <cell r="D49" t="str">
            <v>1152:LOAN RECEIVABLE (INV) - CURRENT ASSOCIATE</v>
          </cell>
          <cell r="E49">
            <v>0</v>
          </cell>
          <cell r="F49">
            <v>0</v>
          </cell>
          <cell r="G49">
            <v>0</v>
          </cell>
          <cell r="H49">
            <v>0</v>
          </cell>
          <cell r="I49">
            <v>0</v>
          </cell>
          <cell r="K49">
            <v>0</v>
          </cell>
          <cell r="M49">
            <v>0</v>
          </cell>
        </row>
        <row r="50">
          <cell r="A50" t="str">
            <v>Current Assets</v>
          </cell>
          <cell r="B50" t="e">
            <v>#REF!</v>
          </cell>
          <cell r="C50" t="str">
            <v>1100</v>
          </cell>
          <cell r="D50" t="str">
            <v>1100:TRADE DEBTORS (CONTROL)</v>
          </cell>
          <cell r="E50">
            <v>0.01</v>
          </cell>
          <cell r="F50">
            <v>0</v>
          </cell>
          <cell r="G50">
            <v>0</v>
          </cell>
          <cell r="H50">
            <v>5457.81</v>
          </cell>
          <cell r="I50">
            <v>0</v>
          </cell>
          <cell r="K50">
            <v>5457.82</v>
          </cell>
          <cell r="M50">
            <v>0</v>
          </cell>
        </row>
        <row r="51">
          <cell r="A51" t="str">
            <v>Current Assets</v>
          </cell>
          <cell r="B51" t="e">
            <v>#REF!</v>
          </cell>
          <cell r="C51" t="str">
            <v>1101</v>
          </cell>
          <cell r="D51" t="str">
            <v>1101:TRADE DEBTORS (CONTRA)</v>
          </cell>
          <cell r="E51">
            <v>0</v>
          </cell>
          <cell r="F51">
            <v>0</v>
          </cell>
          <cell r="G51">
            <v>0</v>
          </cell>
          <cell r="H51">
            <v>0</v>
          </cell>
          <cell r="I51">
            <v>0</v>
          </cell>
          <cell r="K51">
            <v>0</v>
          </cell>
          <cell r="M51">
            <v>0</v>
          </cell>
        </row>
        <row r="52">
          <cell r="A52" t="str">
            <v>Current Assets</v>
          </cell>
          <cell r="B52" t="e">
            <v>#REF!</v>
          </cell>
          <cell r="C52" t="str">
            <v>1102</v>
          </cell>
          <cell r="D52" t="str">
            <v>1102:TRADE DEBTORS - FINANCE LEASE PRINCIPAL</v>
          </cell>
          <cell r="E52">
            <v>0</v>
          </cell>
          <cell r="F52">
            <v>0</v>
          </cell>
          <cell r="G52">
            <v>0</v>
          </cell>
          <cell r="H52">
            <v>0</v>
          </cell>
          <cell r="I52">
            <v>0</v>
          </cell>
          <cell r="K52">
            <v>0</v>
          </cell>
          <cell r="M52">
            <v>0</v>
          </cell>
        </row>
        <row r="53">
          <cell r="A53" t="str">
            <v>Current Assets</v>
          </cell>
          <cell r="B53" t="e">
            <v>#REF!</v>
          </cell>
          <cell r="C53" t="str">
            <v>1103</v>
          </cell>
          <cell r="D53" t="str">
            <v>1103:TRADE DEBTORS - FINANCE LEASE INTEREST</v>
          </cell>
          <cell r="E53">
            <v>0</v>
          </cell>
          <cell r="F53">
            <v>0</v>
          </cell>
          <cell r="G53">
            <v>0</v>
          </cell>
          <cell r="H53">
            <v>0</v>
          </cell>
          <cell r="I53">
            <v>0</v>
          </cell>
          <cell r="K53">
            <v>0</v>
          </cell>
          <cell r="M53">
            <v>0</v>
          </cell>
        </row>
        <row r="54">
          <cell r="A54" t="str">
            <v>Current Assets</v>
          </cell>
          <cell r="B54" t="e">
            <v>#REF!</v>
          </cell>
          <cell r="C54" t="str">
            <v>1104</v>
          </cell>
          <cell r="D54" t="str">
            <v>1104:UNAPPLIED RECEIPTS</v>
          </cell>
          <cell r="E54">
            <v>0</v>
          </cell>
          <cell r="F54">
            <v>0</v>
          </cell>
          <cell r="G54">
            <v>0</v>
          </cell>
          <cell r="H54">
            <v>0</v>
          </cell>
          <cell r="I54">
            <v>0</v>
          </cell>
          <cell r="K54">
            <v>0</v>
          </cell>
          <cell r="M54">
            <v>0</v>
          </cell>
        </row>
        <row r="55">
          <cell r="A55" t="str">
            <v>Current Assets</v>
          </cell>
          <cell r="B55" t="e">
            <v>#REF!</v>
          </cell>
          <cell r="C55" t="str">
            <v>1105</v>
          </cell>
          <cell r="D55" t="str">
            <v>1105:TRADE DEBTORS - OTHER</v>
          </cell>
          <cell r="E55">
            <v>0</v>
          </cell>
          <cell r="F55">
            <v>0</v>
          </cell>
          <cell r="G55">
            <v>0</v>
          </cell>
          <cell r="H55">
            <v>0</v>
          </cell>
          <cell r="I55">
            <v>0</v>
          </cell>
          <cell r="K55">
            <v>0</v>
          </cell>
          <cell r="M55">
            <v>0</v>
          </cell>
        </row>
        <row r="56">
          <cell r="A56" t="str">
            <v>Current Assets</v>
          </cell>
          <cell r="B56" t="e">
            <v>#REF!</v>
          </cell>
          <cell r="C56" t="str">
            <v>1106</v>
          </cell>
          <cell r="D56" t="str">
            <v>1106:ACCRUED REVENUE</v>
          </cell>
          <cell r="E56">
            <v>0</v>
          </cell>
          <cell r="F56">
            <v>0</v>
          </cell>
          <cell r="G56">
            <v>0</v>
          </cell>
          <cell r="H56">
            <v>2192218.92</v>
          </cell>
          <cell r="I56">
            <v>0</v>
          </cell>
          <cell r="K56">
            <v>2192218.92</v>
          </cell>
          <cell r="M56">
            <v>0</v>
          </cell>
        </row>
        <row r="57">
          <cell r="A57" t="str">
            <v>Current Assets</v>
          </cell>
          <cell r="B57" t="e">
            <v>#REF!</v>
          </cell>
          <cell r="C57" t="str">
            <v>1107</v>
          </cell>
          <cell r="D57" t="str">
            <v>1107:ACCRUED REVENUE - FINANCE LEASE PRINCIPAL</v>
          </cell>
          <cell r="E57">
            <v>0</v>
          </cell>
          <cell r="F57">
            <v>0</v>
          </cell>
          <cell r="G57">
            <v>0</v>
          </cell>
          <cell r="H57">
            <v>0</v>
          </cell>
          <cell r="I57">
            <v>0</v>
          </cell>
          <cell r="K57">
            <v>0</v>
          </cell>
          <cell r="M57">
            <v>0</v>
          </cell>
        </row>
        <row r="58">
          <cell r="A58" t="str">
            <v>Current Assets</v>
          </cell>
          <cell r="B58" t="e">
            <v>#REF!</v>
          </cell>
          <cell r="C58" t="str">
            <v>1108</v>
          </cell>
          <cell r="D58" t="str">
            <v>1108:ACCRUED REVENUE - FINANCE LEASE INTEREST</v>
          </cell>
          <cell r="E58">
            <v>0</v>
          </cell>
          <cell r="F58">
            <v>0</v>
          </cell>
          <cell r="G58">
            <v>0</v>
          </cell>
          <cell r="H58">
            <v>0</v>
          </cell>
          <cell r="I58">
            <v>0</v>
          </cell>
          <cell r="K58">
            <v>0</v>
          </cell>
          <cell r="M58">
            <v>0</v>
          </cell>
        </row>
        <row r="59">
          <cell r="A59" t="str">
            <v>Current Assets</v>
          </cell>
          <cell r="B59" t="e">
            <v>#REF!</v>
          </cell>
          <cell r="C59" t="str">
            <v>1109</v>
          </cell>
          <cell r="D59" t="str">
            <v>1109:ADVANCES MOBILISATION</v>
          </cell>
          <cell r="E59">
            <v>0</v>
          </cell>
          <cell r="F59">
            <v>0</v>
          </cell>
          <cell r="G59">
            <v>0</v>
          </cell>
          <cell r="H59">
            <v>0</v>
          </cell>
          <cell r="I59">
            <v>0</v>
          </cell>
          <cell r="K59">
            <v>0</v>
          </cell>
          <cell r="M59">
            <v>0</v>
          </cell>
        </row>
        <row r="60">
          <cell r="A60" t="str">
            <v>Current Assets</v>
          </cell>
          <cell r="B60" t="e">
            <v>#REF!</v>
          </cell>
          <cell r="C60" t="str">
            <v>1110</v>
          </cell>
          <cell r="D60" t="str">
            <v>1110:ACCRUED REVENUE - INTEREST INCOME</v>
          </cell>
          <cell r="E60">
            <v>0</v>
          </cell>
          <cell r="F60">
            <v>0</v>
          </cell>
          <cell r="G60">
            <v>0</v>
          </cell>
          <cell r="H60">
            <v>0</v>
          </cell>
          <cell r="I60">
            <v>0</v>
          </cell>
          <cell r="K60">
            <v>0</v>
          </cell>
          <cell r="M60">
            <v>0</v>
          </cell>
        </row>
        <row r="61">
          <cell r="A61" t="str">
            <v>Current Assets</v>
          </cell>
          <cell r="B61" t="e">
            <v>#REF!</v>
          </cell>
          <cell r="C61" t="str">
            <v>1111</v>
          </cell>
          <cell r="D61" t="str">
            <v>1111:DEBTORS - CAPEX</v>
          </cell>
          <cell r="E61">
            <v>0</v>
          </cell>
          <cell r="F61">
            <v>0</v>
          </cell>
          <cell r="G61">
            <v>0</v>
          </cell>
          <cell r="H61">
            <v>0</v>
          </cell>
          <cell r="I61">
            <v>0</v>
          </cell>
          <cell r="K61">
            <v>0</v>
          </cell>
          <cell r="M61">
            <v>0</v>
          </cell>
        </row>
        <row r="62">
          <cell r="A62" t="str">
            <v>Current Assets</v>
          </cell>
          <cell r="B62" t="e">
            <v>#REF!</v>
          </cell>
          <cell r="C62" t="str">
            <v>1139</v>
          </cell>
          <cell r="D62" t="str">
            <v>1139:IE CURRENT BALANCES (CLEARING ACCOUNT) - CONVERSION BALANCE</v>
          </cell>
          <cell r="E62">
            <v>0</v>
          </cell>
          <cell r="F62">
            <v>0</v>
          </cell>
          <cell r="G62">
            <v>0</v>
          </cell>
          <cell r="H62">
            <v>0</v>
          </cell>
          <cell r="I62">
            <v>0</v>
          </cell>
          <cell r="K62">
            <v>0</v>
          </cell>
          <cell r="M62">
            <v>0</v>
          </cell>
        </row>
        <row r="63">
          <cell r="A63" t="str">
            <v>Non-current Assets</v>
          </cell>
          <cell r="B63" t="e">
            <v>#REF!</v>
          </cell>
          <cell r="C63" t="str">
            <v>1860</v>
          </cell>
          <cell r="D63" t="str">
            <v>1860:DEFERRED TAX ASSET</v>
          </cell>
          <cell r="E63">
            <v>0</v>
          </cell>
          <cell r="F63">
            <v>0</v>
          </cell>
          <cell r="G63">
            <v>0</v>
          </cell>
          <cell r="H63">
            <v>798510.06</v>
          </cell>
          <cell r="I63">
            <v>0</v>
          </cell>
          <cell r="K63">
            <v>798510.06</v>
          </cell>
          <cell r="M63">
            <v>0</v>
          </cell>
        </row>
        <row r="64">
          <cell r="A64" t="str">
            <v>Non-current Assets</v>
          </cell>
          <cell r="B64" t="e">
            <v>#REF!</v>
          </cell>
          <cell r="C64" t="str">
            <v>1861</v>
          </cell>
          <cell r="D64" t="str">
            <v>1861:DEFERRED TAX ASSET - NET TAX LOSSES</v>
          </cell>
          <cell r="E64">
            <v>0</v>
          </cell>
          <cell r="F64">
            <v>0</v>
          </cell>
          <cell r="G64">
            <v>0</v>
          </cell>
          <cell r="H64">
            <v>-0.3</v>
          </cell>
          <cell r="I64">
            <v>0</v>
          </cell>
          <cell r="K64">
            <v>-0.3</v>
          </cell>
          <cell r="M64">
            <v>0</v>
          </cell>
        </row>
        <row r="65">
          <cell r="A65" t="str">
            <v>Non-current Assets</v>
          </cell>
          <cell r="B65" t="e">
            <v>#REF!</v>
          </cell>
          <cell r="C65" t="str">
            <v>1850</v>
          </cell>
          <cell r="D65" t="str">
            <v>1850:GOODWILL</v>
          </cell>
          <cell r="E65">
            <v>0</v>
          </cell>
          <cell r="F65">
            <v>0</v>
          </cell>
          <cell r="G65">
            <v>0</v>
          </cell>
          <cell r="H65">
            <v>0</v>
          </cell>
          <cell r="I65">
            <v>0</v>
          </cell>
          <cell r="K65">
            <v>0</v>
          </cell>
          <cell r="M65">
            <v>0</v>
          </cell>
        </row>
        <row r="66">
          <cell r="A66" t="str">
            <v>Non-current Assets</v>
          </cell>
          <cell r="B66" t="e">
            <v>#REF!</v>
          </cell>
          <cell r="C66" t="str">
            <v>1851</v>
          </cell>
          <cell r="D66" t="str">
            <v>1851:GOODWILL - ACCUM IMPAIRMENT</v>
          </cell>
          <cell r="E66">
            <v>0</v>
          </cell>
          <cell r="F66">
            <v>0</v>
          </cell>
          <cell r="G66">
            <v>0</v>
          </cell>
          <cell r="H66">
            <v>0</v>
          </cell>
          <cell r="I66">
            <v>0</v>
          </cell>
          <cell r="K66">
            <v>0</v>
          </cell>
          <cell r="M66">
            <v>0</v>
          </cell>
        </row>
        <row r="67">
          <cell r="A67" t="str">
            <v>Non-current Assets</v>
          </cell>
          <cell r="B67" t="e">
            <v>#REF!</v>
          </cell>
          <cell r="C67" t="str">
            <v>1610</v>
          </cell>
          <cell r="D67" t="str">
            <v>1610:EQUITY ACCOUNTING INVESTMENTS - OPENING BALANCE</v>
          </cell>
          <cell r="E67">
            <v>0</v>
          </cell>
          <cell r="F67">
            <v>0</v>
          </cell>
          <cell r="G67">
            <v>0</v>
          </cell>
          <cell r="H67">
            <v>0</v>
          </cell>
          <cell r="I67">
            <v>0</v>
          </cell>
          <cell r="K67">
            <v>0</v>
          </cell>
          <cell r="M67">
            <v>0</v>
          </cell>
        </row>
        <row r="68">
          <cell r="A68" t="str">
            <v>Non-current Assets</v>
          </cell>
          <cell r="B68" t="e">
            <v>#REF!</v>
          </cell>
          <cell r="C68" t="str">
            <v>1611</v>
          </cell>
          <cell r="D68" t="str">
            <v>1611:EQUITY ACCOUNTING INVESTMENTS - SHARE OF PROFITS</v>
          </cell>
          <cell r="E68">
            <v>0</v>
          </cell>
          <cell r="F68">
            <v>0</v>
          </cell>
          <cell r="G68">
            <v>0</v>
          </cell>
          <cell r="H68">
            <v>0</v>
          </cell>
          <cell r="I68">
            <v>0</v>
          </cell>
          <cell r="K68">
            <v>0</v>
          </cell>
          <cell r="M68">
            <v>0</v>
          </cell>
        </row>
        <row r="69">
          <cell r="A69" t="str">
            <v>Non-current Assets</v>
          </cell>
          <cell r="B69" t="e">
            <v>#REF!</v>
          </cell>
          <cell r="C69" t="str">
            <v>1612</v>
          </cell>
          <cell r="D69" t="str">
            <v>1612:EQUITY ACCOUNTING INVESTMENTS - MOVEMENT IN RESERVES</v>
          </cell>
          <cell r="E69">
            <v>0</v>
          </cell>
          <cell r="F69">
            <v>0</v>
          </cell>
          <cell r="G69">
            <v>0</v>
          </cell>
          <cell r="H69">
            <v>0</v>
          </cell>
          <cell r="I69">
            <v>0</v>
          </cell>
          <cell r="K69">
            <v>0</v>
          </cell>
          <cell r="M69">
            <v>0</v>
          </cell>
        </row>
        <row r="70">
          <cell r="A70" t="str">
            <v>Non-current Assets</v>
          </cell>
          <cell r="B70" t="e">
            <v>#REF!</v>
          </cell>
          <cell r="C70" t="str">
            <v>1613</v>
          </cell>
          <cell r="D70" t="str">
            <v>1613:EQUITY ACCOUNTING INVESTMENTS - DIVIDENDS</v>
          </cell>
          <cell r="E70">
            <v>0</v>
          </cell>
          <cell r="F70">
            <v>0</v>
          </cell>
          <cell r="G70">
            <v>0</v>
          </cell>
          <cell r="H70">
            <v>0</v>
          </cell>
          <cell r="I70">
            <v>0</v>
          </cell>
          <cell r="K70">
            <v>0</v>
          </cell>
          <cell r="M70">
            <v>0</v>
          </cell>
        </row>
        <row r="71">
          <cell r="A71" t="str">
            <v>Non-current Assets</v>
          </cell>
          <cell r="B71" t="e">
            <v>#REF!</v>
          </cell>
          <cell r="C71" t="str">
            <v>1614</v>
          </cell>
          <cell r="D71" t="str">
            <v>1614:EQUITY ACCOUNTING INVESTMENTS - ACQUISITION</v>
          </cell>
          <cell r="E71">
            <v>0</v>
          </cell>
          <cell r="F71">
            <v>0</v>
          </cell>
          <cell r="G71">
            <v>0</v>
          </cell>
          <cell r="H71">
            <v>0</v>
          </cell>
          <cell r="I71">
            <v>0</v>
          </cell>
          <cell r="K71">
            <v>0</v>
          </cell>
          <cell r="M71">
            <v>0</v>
          </cell>
        </row>
        <row r="72">
          <cell r="A72" t="str">
            <v>Non-current Assets</v>
          </cell>
          <cell r="B72" t="e">
            <v>#REF!</v>
          </cell>
          <cell r="C72" t="str">
            <v>1615</v>
          </cell>
          <cell r="D72" t="str">
            <v>1615:EQUITY ACCOUNTING INVESTMENTS - DISPOSAL</v>
          </cell>
          <cell r="E72">
            <v>0</v>
          </cell>
          <cell r="F72">
            <v>0</v>
          </cell>
          <cell r="G72">
            <v>0</v>
          </cell>
          <cell r="H72">
            <v>0</v>
          </cell>
          <cell r="I72">
            <v>0</v>
          </cell>
          <cell r="K72">
            <v>0</v>
          </cell>
          <cell r="M72">
            <v>0</v>
          </cell>
        </row>
        <row r="73">
          <cell r="A73" t="str">
            <v>Non-current Assets</v>
          </cell>
          <cell r="B73" t="e">
            <v>#REF!</v>
          </cell>
          <cell r="C73" t="str">
            <v>1616</v>
          </cell>
          <cell r="D73" t="str">
            <v>1616:EQUITY ACCOUNTING INVESTMENTS - RECLASS TO SUBSIDIARY</v>
          </cell>
          <cell r="E73">
            <v>0</v>
          </cell>
          <cell r="F73">
            <v>0</v>
          </cell>
          <cell r="G73">
            <v>0</v>
          </cell>
          <cell r="H73">
            <v>0</v>
          </cell>
          <cell r="I73">
            <v>0</v>
          </cell>
          <cell r="K73">
            <v>0</v>
          </cell>
          <cell r="M73">
            <v>0</v>
          </cell>
        </row>
        <row r="74">
          <cell r="A74" t="str">
            <v>Non-current Assets</v>
          </cell>
          <cell r="B74" t="e">
            <v>#REF!</v>
          </cell>
          <cell r="C74" t="str">
            <v>1500</v>
          </cell>
          <cell r="D74" t="str">
            <v>1500:LONG-TERM CASH DEPOSIT</v>
          </cell>
          <cell r="E74">
            <v>0</v>
          </cell>
          <cell r="F74">
            <v>0</v>
          </cell>
          <cell r="G74">
            <v>0</v>
          </cell>
          <cell r="H74">
            <v>0</v>
          </cell>
          <cell r="I74">
            <v>0</v>
          </cell>
          <cell r="K74">
            <v>0</v>
          </cell>
          <cell r="M74">
            <v>0</v>
          </cell>
        </row>
        <row r="75">
          <cell r="A75" t="str">
            <v>Non-current Assets</v>
          </cell>
          <cell r="B75" t="e">
            <v>#REF!</v>
          </cell>
          <cell r="C75" t="str">
            <v>1530</v>
          </cell>
          <cell r="D75" t="str">
            <v>1530:FINANCE LEASE - NET INVESTMENT IN LEASE</v>
          </cell>
          <cell r="E75">
            <v>0</v>
          </cell>
          <cell r="F75">
            <v>0</v>
          </cell>
          <cell r="G75">
            <v>0</v>
          </cell>
          <cell r="H75">
            <v>0</v>
          </cell>
          <cell r="I75">
            <v>0</v>
          </cell>
          <cell r="K75">
            <v>0</v>
          </cell>
          <cell r="M75">
            <v>0</v>
          </cell>
        </row>
        <row r="76">
          <cell r="A76" t="str">
            <v>Non-current Assets</v>
          </cell>
          <cell r="B76" t="e">
            <v>#REF!</v>
          </cell>
          <cell r="C76" t="str">
            <v>1531</v>
          </cell>
          <cell r="D76" t="str">
            <v>1531:FINANCE LEASE - PAYMENTS RECEIVED</v>
          </cell>
          <cell r="E76">
            <v>0</v>
          </cell>
          <cell r="F76">
            <v>0</v>
          </cell>
          <cell r="G76">
            <v>0</v>
          </cell>
          <cell r="H76">
            <v>0</v>
          </cell>
          <cell r="I76">
            <v>0</v>
          </cell>
          <cell r="K76">
            <v>0</v>
          </cell>
          <cell r="M76">
            <v>0</v>
          </cell>
        </row>
        <row r="77">
          <cell r="A77" t="str">
            <v>Non-current Assets</v>
          </cell>
          <cell r="B77" t="e">
            <v>#REF!</v>
          </cell>
          <cell r="C77" t="str">
            <v>1532</v>
          </cell>
          <cell r="D77" t="str">
            <v>1532:FINANCE LEASE - CONTINGENT RENTAL RECEIVED</v>
          </cell>
          <cell r="E77">
            <v>0</v>
          </cell>
          <cell r="F77">
            <v>0</v>
          </cell>
          <cell r="G77">
            <v>0</v>
          </cell>
          <cell r="H77">
            <v>0</v>
          </cell>
          <cell r="I77">
            <v>0</v>
          </cell>
          <cell r="K77">
            <v>0</v>
          </cell>
          <cell r="M77">
            <v>0</v>
          </cell>
        </row>
        <row r="78">
          <cell r="A78" t="str">
            <v>Non-current Assets</v>
          </cell>
          <cell r="B78" t="e">
            <v>#REF!</v>
          </cell>
          <cell r="C78" t="str">
            <v>1533</v>
          </cell>
          <cell r="D78" t="str">
            <v>1533:FINANCE LEASE - INTEREST RECOGNISED (CUM.)</v>
          </cell>
          <cell r="E78">
            <v>0</v>
          </cell>
          <cell r="F78">
            <v>0</v>
          </cell>
          <cell r="G78">
            <v>0</v>
          </cell>
          <cell r="H78">
            <v>0</v>
          </cell>
          <cell r="I78">
            <v>0</v>
          </cell>
          <cell r="K78">
            <v>0</v>
          </cell>
          <cell r="M78">
            <v>0</v>
          </cell>
        </row>
        <row r="79">
          <cell r="A79" t="str">
            <v>Non-current Assets</v>
          </cell>
          <cell r="B79" t="e">
            <v>#REF!</v>
          </cell>
          <cell r="C79" t="str">
            <v>1534</v>
          </cell>
          <cell r="D79" t="str">
            <v>1534:FINANCE LEASE - TRSFR TO CURRENT (1170)</v>
          </cell>
          <cell r="E79">
            <v>0</v>
          </cell>
          <cell r="F79">
            <v>0</v>
          </cell>
          <cell r="G79">
            <v>0</v>
          </cell>
          <cell r="H79">
            <v>0</v>
          </cell>
          <cell r="I79">
            <v>0</v>
          </cell>
          <cell r="K79">
            <v>0</v>
          </cell>
          <cell r="M79">
            <v>0</v>
          </cell>
        </row>
        <row r="80">
          <cell r="A80" t="str">
            <v>Non-current Assets</v>
          </cell>
          <cell r="B80" t="e">
            <v>#REF!</v>
          </cell>
          <cell r="C80" t="str">
            <v>1520</v>
          </cell>
          <cell r="D80" t="str">
            <v>1520:LOAN RECEIVABLE FROM THIRD PARTY</v>
          </cell>
          <cell r="E80">
            <v>0</v>
          </cell>
          <cell r="F80">
            <v>0</v>
          </cell>
          <cell r="G80">
            <v>0</v>
          </cell>
          <cell r="H80">
            <v>0</v>
          </cell>
          <cell r="I80">
            <v>0</v>
          </cell>
          <cell r="K80">
            <v>0</v>
          </cell>
          <cell r="M80">
            <v>0</v>
          </cell>
        </row>
        <row r="81">
          <cell r="A81" t="str">
            <v>Non-current Assets</v>
          </cell>
          <cell r="B81" t="e">
            <v>#REF!</v>
          </cell>
          <cell r="C81" t="str">
            <v>1521</v>
          </cell>
          <cell r="D81" t="str">
            <v>1521:ACCRUED REVENUE - NON-CURRENT</v>
          </cell>
          <cell r="E81">
            <v>0</v>
          </cell>
          <cell r="F81">
            <v>0</v>
          </cell>
          <cell r="G81">
            <v>0</v>
          </cell>
          <cell r="H81">
            <v>0</v>
          </cell>
          <cell r="I81">
            <v>0</v>
          </cell>
          <cell r="K81">
            <v>0</v>
          </cell>
          <cell r="M81">
            <v>0</v>
          </cell>
        </row>
        <row r="82">
          <cell r="A82" t="str">
            <v>Non-current Assets</v>
          </cell>
          <cell r="B82" t="e">
            <v>#REF!</v>
          </cell>
          <cell r="C82" t="str">
            <v>1522</v>
          </cell>
          <cell r="D82" t="str">
            <v>1522:ACCRUED REVENUE - INTEREST INCOME - NON-CURRENT</v>
          </cell>
          <cell r="E82">
            <v>0</v>
          </cell>
          <cell r="F82">
            <v>0</v>
          </cell>
          <cell r="G82">
            <v>0</v>
          </cell>
          <cell r="H82">
            <v>0</v>
          </cell>
          <cell r="I82">
            <v>0</v>
          </cell>
          <cell r="K82">
            <v>0</v>
          </cell>
          <cell r="M82">
            <v>0</v>
          </cell>
        </row>
        <row r="83">
          <cell r="A83" t="str">
            <v>Non-current Assets</v>
          </cell>
          <cell r="B83" t="e">
            <v>#REF!</v>
          </cell>
          <cell r="C83" t="str">
            <v>1840</v>
          </cell>
          <cell r="D83" t="str">
            <v>1840:ACCESS ARRANGEMENTS</v>
          </cell>
          <cell r="E83">
            <v>0</v>
          </cell>
          <cell r="F83">
            <v>0</v>
          </cell>
          <cell r="G83">
            <v>0</v>
          </cell>
          <cell r="H83">
            <v>0</v>
          </cell>
          <cell r="I83">
            <v>0</v>
          </cell>
          <cell r="K83">
            <v>0</v>
          </cell>
          <cell r="M83">
            <v>0</v>
          </cell>
        </row>
        <row r="84">
          <cell r="A84" t="str">
            <v>Non-current Assets</v>
          </cell>
          <cell r="B84" t="e">
            <v>#REF!</v>
          </cell>
          <cell r="C84" t="str">
            <v>1841</v>
          </cell>
          <cell r="D84" t="str">
            <v>1841:ACCESS ARRANGEMENTS - ACCUM AMORTISATION</v>
          </cell>
          <cell r="E84">
            <v>0</v>
          </cell>
          <cell r="F84">
            <v>0</v>
          </cell>
          <cell r="G84">
            <v>0</v>
          </cell>
          <cell r="H84">
            <v>0</v>
          </cell>
          <cell r="I84">
            <v>0</v>
          </cell>
          <cell r="K84">
            <v>0</v>
          </cell>
          <cell r="M84">
            <v>0</v>
          </cell>
        </row>
        <row r="85">
          <cell r="A85" t="str">
            <v>Non-current Assets</v>
          </cell>
          <cell r="B85" t="e">
            <v>#REF!</v>
          </cell>
          <cell r="C85" t="str">
            <v>1780</v>
          </cell>
          <cell r="D85" t="str">
            <v>1780:VALUATION OF LICENCES</v>
          </cell>
          <cell r="E85">
            <v>0</v>
          </cell>
          <cell r="F85">
            <v>0</v>
          </cell>
          <cell r="G85">
            <v>0</v>
          </cell>
          <cell r="H85">
            <v>0</v>
          </cell>
          <cell r="I85">
            <v>0</v>
          </cell>
          <cell r="K85">
            <v>0</v>
          </cell>
          <cell r="M85">
            <v>0</v>
          </cell>
        </row>
        <row r="86">
          <cell r="A86" t="str">
            <v>Non-current Assets</v>
          </cell>
          <cell r="B86" t="e">
            <v>#REF!</v>
          </cell>
          <cell r="C86" t="str">
            <v>1781</v>
          </cell>
          <cell r="D86" t="str">
            <v>1781:ACCUM AMORTISATION - LICENCES</v>
          </cell>
          <cell r="E86">
            <v>0</v>
          </cell>
          <cell r="F86">
            <v>0</v>
          </cell>
          <cell r="G86">
            <v>0</v>
          </cell>
          <cell r="H86">
            <v>0</v>
          </cell>
          <cell r="I86">
            <v>0</v>
          </cell>
          <cell r="K86">
            <v>0</v>
          </cell>
          <cell r="M86">
            <v>0</v>
          </cell>
        </row>
        <row r="87">
          <cell r="A87" t="str">
            <v>Non-current Assets</v>
          </cell>
          <cell r="B87" t="e">
            <v>#REF!</v>
          </cell>
          <cell r="C87" t="str">
            <v>1782</v>
          </cell>
          <cell r="D87" t="str">
            <v>1782:RIGHT TO RECEIVE PIPELINE TARIFF</v>
          </cell>
          <cell r="E87">
            <v>0</v>
          </cell>
          <cell r="F87">
            <v>0</v>
          </cell>
          <cell r="G87">
            <v>0</v>
          </cell>
          <cell r="H87">
            <v>0</v>
          </cell>
          <cell r="I87">
            <v>0</v>
          </cell>
          <cell r="K87">
            <v>0</v>
          </cell>
          <cell r="M87">
            <v>0</v>
          </cell>
        </row>
        <row r="88">
          <cell r="A88" t="str">
            <v>Non-current Assets</v>
          </cell>
          <cell r="B88" t="e">
            <v>#REF!</v>
          </cell>
          <cell r="C88" t="str">
            <v>1783</v>
          </cell>
          <cell r="D88" t="str">
            <v>1783:CONTRACT INTANGIBLE - COST</v>
          </cell>
          <cell r="E88">
            <v>0</v>
          </cell>
          <cell r="F88">
            <v>0</v>
          </cell>
          <cell r="G88">
            <v>0</v>
          </cell>
          <cell r="H88">
            <v>0</v>
          </cell>
          <cell r="I88">
            <v>0</v>
          </cell>
          <cell r="K88">
            <v>0</v>
          </cell>
          <cell r="M88">
            <v>0</v>
          </cell>
        </row>
        <row r="89">
          <cell r="A89" t="str">
            <v>Non-current Assets</v>
          </cell>
          <cell r="B89" t="e">
            <v>#REF!</v>
          </cell>
          <cell r="C89" t="str">
            <v>1784</v>
          </cell>
          <cell r="D89" t="str">
            <v>1784:CONTRACT INTANGIBLE - ACCUM AMORTISATION AND IMPAIRMENT</v>
          </cell>
          <cell r="E89">
            <v>0</v>
          </cell>
          <cell r="F89">
            <v>0</v>
          </cell>
          <cell r="G89">
            <v>0</v>
          </cell>
          <cell r="H89">
            <v>0</v>
          </cell>
          <cell r="I89">
            <v>0</v>
          </cell>
          <cell r="K89">
            <v>0</v>
          </cell>
          <cell r="M89">
            <v>0</v>
          </cell>
        </row>
        <row r="90">
          <cell r="A90" t="str">
            <v>Non-current Assets</v>
          </cell>
          <cell r="B90" t="e">
            <v>#REF!</v>
          </cell>
          <cell r="C90" t="str">
            <v>1785</v>
          </cell>
          <cell r="D90" t="str">
            <v>1785:AMORT RIGHT TO REC PIPELINE TARIFF</v>
          </cell>
          <cell r="E90">
            <v>0</v>
          </cell>
          <cell r="F90">
            <v>0</v>
          </cell>
          <cell r="G90">
            <v>0</v>
          </cell>
          <cell r="H90">
            <v>0</v>
          </cell>
          <cell r="I90">
            <v>0</v>
          </cell>
          <cell r="K90">
            <v>0</v>
          </cell>
          <cell r="M90">
            <v>0</v>
          </cell>
        </row>
        <row r="91">
          <cell r="A91" t="str">
            <v>Non-current Assets</v>
          </cell>
          <cell r="B91" t="e">
            <v>#REF!</v>
          </cell>
          <cell r="C91" t="str">
            <v>1786</v>
          </cell>
          <cell r="D91" t="str">
            <v>1786:DEVELOPMENT ASSETS</v>
          </cell>
          <cell r="E91">
            <v>0</v>
          </cell>
          <cell r="F91">
            <v>0</v>
          </cell>
          <cell r="G91">
            <v>0</v>
          </cell>
          <cell r="H91">
            <v>0</v>
          </cell>
          <cell r="I91">
            <v>0</v>
          </cell>
          <cell r="K91">
            <v>0</v>
          </cell>
          <cell r="M91">
            <v>0</v>
          </cell>
        </row>
        <row r="92">
          <cell r="A92" t="str">
            <v>Non-current Assets</v>
          </cell>
          <cell r="B92" t="e">
            <v>#REF!</v>
          </cell>
          <cell r="C92" t="str">
            <v>1787</v>
          </cell>
          <cell r="D92" t="str">
            <v>1787:AMORT DEVELOPMENT ASSETS</v>
          </cell>
          <cell r="E92">
            <v>0</v>
          </cell>
          <cell r="F92">
            <v>0</v>
          </cell>
          <cell r="G92">
            <v>0</v>
          </cell>
          <cell r="H92">
            <v>0</v>
          </cell>
          <cell r="I92">
            <v>0</v>
          </cell>
          <cell r="K92">
            <v>0</v>
          </cell>
          <cell r="M92">
            <v>0</v>
          </cell>
        </row>
        <row r="93">
          <cell r="A93" t="str">
            <v>Non-current Assets</v>
          </cell>
          <cell r="B93" t="e">
            <v>#REF!</v>
          </cell>
          <cell r="C93" t="str">
            <v>1830</v>
          </cell>
          <cell r="D93" t="str">
            <v>1830:CONSTRUCTION IN PROGRESS - INTANGIBLE ASSETS</v>
          </cell>
          <cell r="E93">
            <v>0</v>
          </cell>
          <cell r="F93">
            <v>0</v>
          </cell>
          <cell r="G93">
            <v>0</v>
          </cell>
          <cell r="H93">
            <v>0</v>
          </cell>
          <cell r="I93">
            <v>0</v>
          </cell>
          <cell r="K93">
            <v>0</v>
          </cell>
          <cell r="M93">
            <v>0</v>
          </cell>
        </row>
        <row r="94">
          <cell r="A94" t="str">
            <v>Non-current Assets</v>
          </cell>
          <cell r="B94" t="e">
            <v>#REF!</v>
          </cell>
          <cell r="C94" t="str">
            <v>1831</v>
          </cell>
          <cell r="D94" t="str">
            <v>1831:CONSTRUCTION IN PROGRESS - INTANGIBLE ASSETS (CONTRA)</v>
          </cell>
          <cell r="E94">
            <v>0</v>
          </cell>
          <cell r="F94">
            <v>0</v>
          </cell>
          <cell r="G94">
            <v>0</v>
          </cell>
          <cell r="H94">
            <v>0</v>
          </cell>
          <cell r="I94">
            <v>0</v>
          </cell>
          <cell r="K94">
            <v>0</v>
          </cell>
          <cell r="M94">
            <v>0</v>
          </cell>
        </row>
        <row r="95">
          <cell r="A95" t="str">
            <v>Non-current Assets</v>
          </cell>
          <cell r="B95" t="e">
            <v>#REF!</v>
          </cell>
          <cell r="C95" t="str">
            <v>1800</v>
          </cell>
          <cell r="D95" t="str">
            <v>1800:OTHER INTANGIBLE ASSETS - COST (CONTROL)</v>
          </cell>
          <cell r="E95">
            <v>0</v>
          </cell>
          <cell r="F95">
            <v>0</v>
          </cell>
          <cell r="G95">
            <v>0</v>
          </cell>
          <cell r="H95">
            <v>853.97</v>
          </cell>
          <cell r="I95">
            <v>0</v>
          </cell>
          <cell r="K95">
            <v>853.97</v>
          </cell>
          <cell r="M95">
            <v>0</v>
          </cell>
        </row>
        <row r="96">
          <cell r="A96" t="str">
            <v>Non-current Assets</v>
          </cell>
          <cell r="B96" t="e">
            <v>#REF!</v>
          </cell>
          <cell r="C96" t="str">
            <v>1801</v>
          </cell>
          <cell r="D96" t="str">
            <v>1801:OTHER INTANGIBLE ASSETS - COST (CONTRA)</v>
          </cell>
          <cell r="E96">
            <v>0</v>
          </cell>
          <cell r="F96">
            <v>0</v>
          </cell>
          <cell r="G96">
            <v>0</v>
          </cell>
          <cell r="H96">
            <v>0</v>
          </cell>
          <cell r="I96">
            <v>0</v>
          </cell>
          <cell r="K96">
            <v>0</v>
          </cell>
          <cell r="M96">
            <v>0</v>
          </cell>
        </row>
        <row r="97">
          <cell r="A97" t="str">
            <v>Non-current Assets</v>
          </cell>
          <cell r="B97" t="e">
            <v>#REF!</v>
          </cell>
          <cell r="C97" t="str">
            <v>1802</v>
          </cell>
          <cell r="D97" t="str">
            <v>1802:OTHER INTANGIBLE ASSETS - ACCUM AMORTISATION (CONTROL)</v>
          </cell>
          <cell r="E97">
            <v>0</v>
          </cell>
          <cell r="F97">
            <v>0</v>
          </cell>
          <cell r="G97">
            <v>0</v>
          </cell>
          <cell r="H97">
            <v>-437.93</v>
          </cell>
          <cell r="I97">
            <v>0</v>
          </cell>
          <cell r="K97">
            <v>-437.93</v>
          </cell>
          <cell r="M97">
            <v>0</v>
          </cell>
        </row>
        <row r="98">
          <cell r="A98" t="str">
            <v>Non-current Assets</v>
          </cell>
          <cell r="B98" t="e">
            <v>#REF!</v>
          </cell>
          <cell r="C98" t="str">
            <v>1803</v>
          </cell>
          <cell r="D98" t="str">
            <v>1803:OTHER INTANGIBLE ASSETS - ACCUM AMORTISATION (CONTRA)</v>
          </cell>
          <cell r="E98">
            <v>0</v>
          </cell>
          <cell r="F98">
            <v>0</v>
          </cell>
          <cell r="G98">
            <v>0</v>
          </cell>
          <cell r="H98">
            <v>0</v>
          </cell>
          <cell r="I98">
            <v>0</v>
          </cell>
          <cell r="K98">
            <v>0</v>
          </cell>
          <cell r="M98">
            <v>0</v>
          </cell>
        </row>
        <row r="99">
          <cell r="A99" t="str">
            <v>Non-current Assets</v>
          </cell>
          <cell r="B99" t="e">
            <v>#REF!</v>
          </cell>
          <cell r="C99" t="str">
            <v>1890</v>
          </cell>
          <cell r="D99" t="str">
            <v>1890:GAS STOCK IN STORAGE - NC</v>
          </cell>
          <cell r="E99">
            <v>0</v>
          </cell>
          <cell r="F99">
            <v>0</v>
          </cell>
          <cell r="G99">
            <v>0</v>
          </cell>
          <cell r="H99">
            <v>0</v>
          </cell>
          <cell r="I99">
            <v>0</v>
          </cell>
          <cell r="K99">
            <v>0</v>
          </cell>
          <cell r="M99">
            <v>0</v>
          </cell>
        </row>
        <row r="100">
          <cell r="A100" t="str">
            <v>Non-current Assets</v>
          </cell>
          <cell r="B100" t="e">
            <v>#REF!</v>
          </cell>
          <cell r="C100" t="str">
            <v>1880</v>
          </cell>
          <cell r="D100" t="str">
            <v>1880:GAS STOCK IN PIPELINE - NC</v>
          </cell>
          <cell r="E100">
            <v>0</v>
          </cell>
          <cell r="F100">
            <v>0</v>
          </cell>
          <cell r="G100">
            <v>0</v>
          </cell>
          <cell r="H100">
            <v>0</v>
          </cell>
          <cell r="I100">
            <v>0</v>
          </cell>
          <cell r="K100">
            <v>0</v>
          </cell>
          <cell r="M100">
            <v>0</v>
          </cell>
        </row>
        <row r="101">
          <cell r="A101" t="str">
            <v>Non-current Assets</v>
          </cell>
          <cell r="B101" t="e">
            <v>#REF!</v>
          </cell>
          <cell r="C101" t="str">
            <v>1870</v>
          </cell>
          <cell r="D101" t="str">
            <v>1870:NC RECEIVABLES - ATO</v>
          </cell>
          <cell r="E101">
            <v>0</v>
          </cell>
          <cell r="F101">
            <v>0</v>
          </cell>
          <cell r="G101">
            <v>0</v>
          </cell>
          <cell r="H101">
            <v>0</v>
          </cell>
          <cell r="I101">
            <v>0</v>
          </cell>
          <cell r="K101">
            <v>0</v>
          </cell>
          <cell r="M101">
            <v>0</v>
          </cell>
        </row>
        <row r="102">
          <cell r="A102" t="str">
            <v>Non-current Assets</v>
          </cell>
          <cell r="B102" t="e">
            <v>#REF!</v>
          </cell>
          <cell r="C102" t="str">
            <v>1997</v>
          </cell>
          <cell r="D102" t="str">
            <v>1997:AR CONVERSION</v>
          </cell>
          <cell r="E102">
            <v>0</v>
          </cell>
          <cell r="F102">
            <v>0</v>
          </cell>
          <cell r="G102">
            <v>0</v>
          </cell>
          <cell r="H102">
            <v>0</v>
          </cell>
          <cell r="I102">
            <v>0</v>
          </cell>
          <cell r="K102">
            <v>0</v>
          </cell>
          <cell r="M102">
            <v>0</v>
          </cell>
        </row>
        <row r="103">
          <cell r="A103" t="str">
            <v>Non-current Assets</v>
          </cell>
          <cell r="B103" t="e">
            <v>#REF!</v>
          </cell>
          <cell r="C103" t="str">
            <v>1998</v>
          </cell>
          <cell r="D103" t="str">
            <v>1998:PROJECTS CLEARING SUSPENSE CONVERSON BALANCE</v>
          </cell>
          <cell r="E103">
            <v>0</v>
          </cell>
          <cell r="F103">
            <v>0</v>
          </cell>
          <cell r="G103">
            <v>0</v>
          </cell>
          <cell r="H103">
            <v>0</v>
          </cell>
          <cell r="I103">
            <v>0</v>
          </cell>
          <cell r="K103">
            <v>0</v>
          </cell>
          <cell r="M103">
            <v>0</v>
          </cell>
        </row>
        <row r="104">
          <cell r="A104" t="str">
            <v>Non-current Assets</v>
          </cell>
          <cell r="B104" t="e">
            <v>#REF!</v>
          </cell>
          <cell r="C104" t="str">
            <v>1999</v>
          </cell>
          <cell r="D104" t="str">
            <v>1999:MASS ALLOCATION CLEARING ACCOUNT</v>
          </cell>
          <cell r="E104">
            <v>0</v>
          </cell>
          <cell r="F104">
            <v>0</v>
          </cell>
          <cell r="G104">
            <v>0</v>
          </cell>
          <cell r="H104">
            <v>0</v>
          </cell>
          <cell r="I104">
            <v>0</v>
          </cell>
          <cell r="K104">
            <v>0</v>
          </cell>
          <cell r="M104">
            <v>0</v>
          </cell>
        </row>
        <row r="105">
          <cell r="A105" t="str">
            <v>Non-current Assets</v>
          </cell>
          <cell r="B105" t="e">
            <v>#REF!</v>
          </cell>
          <cell r="C105" t="str">
            <v>1876</v>
          </cell>
          <cell r="D105" t="str">
            <v>1876:DEFINE BENEFIT SUPERANNUATION OBLIGATION ASSETS</v>
          </cell>
          <cell r="E105">
            <v>0</v>
          </cell>
          <cell r="F105">
            <v>0</v>
          </cell>
          <cell r="G105">
            <v>0</v>
          </cell>
          <cell r="H105">
            <v>0</v>
          </cell>
          <cell r="I105">
            <v>0</v>
          </cell>
          <cell r="K105">
            <v>0</v>
          </cell>
          <cell r="M105">
            <v>0</v>
          </cell>
        </row>
        <row r="106">
          <cell r="A106" t="str">
            <v>Non-current Assets</v>
          </cell>
          <cell r="B106" t="e">
            <v>#REF!</v>
          </cell>
          <cell r="C106" t="str">
            <v>1550</v>
          </cell>
          <cell r="D106" t="str">
            <v>1550:INVESTMENT IN SUBSIDIARY</v>
          </cell>
          <cell r="E106">
            <v>0</v>
          </cell>
          <cell r="F106">
            <v>0</v>
          </cell>
          <cell r="G106">
            <v>0</v>
          </cell>
          <cell r="H106">
            <v>0</v>
          </cell>
          <cell r="I106">
            <v>0</v>
          </cell>
          <cell r="K106">
            <v>0</v>
          </cell>
          <cell r="M106">
            <v>0</v>
          </cell>
        </row>
        <row r="107">
          <cell r="A107" t="str">
            <v>Non-current Assets</v>
          </cell>
          <cell r="B107" t="e">
            <v>#REF!</v>
          </cell>
          <cell r="C107" t="str">
            <v>1551</v>
          </cell>
          <cell r="D107" t="str">
            <v>1551:INVESTMENT IN ASSOCIATE</v>
          </cell>
          <cell r="E107">
            <v>0</v>
          </cell>
          <cell r="F107">
            <v>0</v>
          </cell>
          <cell r="G107">
            <v>0</v>
          </cell>
          <cell r="H107">
            <v>0</v>
          </cell>
          <cell r="I107">
            <v>0</v>
          </cell>
          <cell r="K107">
            <v>0</v>
          </cell>
          <cell r="M107">
            <v>0</v>
          </cell>
        </row>
        <row r="108">
          <cell r="A108" t="str">
            <v>Non-current Assets</v>
          </cell>
          <cell r="B108" t="e">
            <v>#REF!</v>
          </cell>
          <cell r="C108" t="str">
            <v>1552</v>
          </cell>
          <cell r="D108" t="str">
            <v>1552:ENERGY INFRASTRUCTURE INVESTMENT - CARRIED AT COST</v>
          </cell>
          <cell r="E108">
            <v>0</v>
          </cell>
          <cell r="F108">
            <v>0</v>
          </cell>
          <cell r="G108">
            <v>0</v>
          </cell>
          <cell r="H108">
            <v>0</v>
          </cell>
          <cell r="I108">
            <v>0</v>
          </cell>
          <cell r="K108">
            <v>0</v>
          </cell>
          <cell r="M108">
            <v>0</v>
          </cell>
        </row>
        <row r="109">
          <cell r="A109" t="str">
            <v>Non-current Assets</v>
          </cell>
          <cell r="B109" t="e">
            <v>#REF!</v>
          </cell>
          <cell r="C109" t="str">
            <v>1553</v>
          </cell>
          <cell r="D109" t="str">
            <v>1553:INVESTMENTS CARRIED @ COST - ANP SPV 2</v>
          </cell>
          <cell r="E109">
            <v>0</v>
          </cell>
          <cell r="F109">
            <v>0</v>
          </cell>
          <cell r="G109">
            <v>0</v>
          </cell>
          <cell r="H109">
            <v>0</v>
          </cell>
          <cell r="I109">
            <v>0</v>
          </cell>
          <cell r="K109">
            <v>0</v>
          </cell>
          <cell r="M109">
            <v>0</v>
          </cell>
        </row>
        <row r="110">
          <cell r="A110" t="str">
            <v>Non-current Assets</v>
          </cell>
          <cell r="B110" t="e">
            <v>#REF!</v>
          </cell>
          <cell r="C110" t="str">
            <v>1554</v>
          </cell>
          <cell r="D110" t="str">
            <v>1554:INVESTMENTS CARRIED @ COST - ANP SPV 3</v>
          </cell>
          <cell r="E110">
            <v>0</v>
          </cell>
          <cell r="F110">
            <v>0</v>
          </cell>
          <cell r="G110">
            <v>0</v>
          </cell>
          <cell r="H110">
            <v>0</v>
          </cell>
          <cell r="I110">
            <v>0</v>
          </cell>
          <cell r="K110">
            <v>0</v>
          </cell>
          <cell r="M110">
            <v>0</v>
          </cell>
        </row>
        <row r="111">
          <cell r="A111" t="str">
            <v>Non-current Assets</v>
          </cell>
          <cell r="B111" t="e">
            <v>#REF!</v>
          </cell>
          <cell r="C111" t="str">
            <v>1555</v>
          </cell>
          <cell r="D111" t="str">
            <v>1555:INVESTMENTS CARRIED @ COST - SEA GAS INVESTMENTS HOLDINGS PTY LTD</v>
          </cell>
          <cell r="E111">
            <v>0</v>
          </cell>
          <cell r="F111">
            <v>0</v>
          </cell>
          <cell r="G111">
            <v>0</v>
          </cell>
          <cell r="H111">
            <v>0</v>
          </cell>
          <cell r="I111">
            <v>0</v>
          </cell>
          <cell r="K111">
            <v>0</v>
          </cell>
          <cell r="M111">
            <v>0</v>
          </cell>
        </row>
        <row r="112">
          <cell r="A112" t="str">
            <v>Non-current Assets</v>
          </cell>
          <cell r="B112" t="e">
            <v>#REF!</v>
          </cell>
          <cell r="C112" t="str">
            <v>1556</v>
          </cell>
          <cell r="D112" t="str">
            <v>1556:AVAILABLE FOR SALE INVESTMENTS - ACQUISITIONS</v>
          </cell>
          <cell r="E112">
            <v>0</v>
          </cell>
          <cell r="F112">
            <v>0</v>
          </cell>
          <cell r="G112">
            <v>0</v>
          </cell>
          <cell r="H112">
            <v>0</v>
          </cell>
          <cell r="I112">
            <v>0</v>
          </cell>
          <cell r="K112">
            <v>0</v>
          </cell>
          <cell r="M112">
            <v>0</v>
          </cell>
        </row>
        <row r="113">
          <cell r="A113" t="str">
            <v>Non-current Assets</v>
          </cell>
          <cell r="B113" t="e">
            <v>#REF!</v>
          </cell>
          <cell r="C113" t="str">
            <v>1557</v>
          </cell>
          <cell r="D113" t="str">
            <v>1557:AVAILABLE FOR SALE INVESTMENTS - MTM</v>
          </cell>
          <cell r="E113">
            <v>0</v>
          </cell>
          <cell r="F113">
            <v>0</v>
          </cell>
          <cell r="G113">
            <v>0</v>
          </cell>
          <cell r="H113">
            <v>0</v>
          </cell>
          <cell r="I113">
            <v>0</v>
          </cell>
          <cell r="K113">
            <v>0</v>
          </cell>
          <cell r="M113">
            <v>0</v>
          </cell>
        </row>
        <row r="114">
          <cell r="A114" t="str">
            <v>Non-current Assets</v>
          </cell>
          <cell r="B114" t="e">
            <v>#REF!</v>
          </cell>
          <cell r="C114" t="str">
            <v>1558</v>
          </cell>
          <cell r="D114" t="str">
            <v>1558:AVAILABLE FOR SALE INVESTMENTS - DISTRIBUTIONS</v>
          </cell>
          <cell r="E114">
            <v>0</v>
          </cell>
          <cell r="F114">
            <v>0</v>
          </cell>
          <cell r="G114">
            <v>0</v>
          </cell>
          <cell r="H114">
            <v>0</v>
          </cell>
          <cell r="I114">
            <v>0</v>
          </cell>
          <cell r="K114">
            <v>0</v>
          </cell>
          <cell r="M114">
            <v>0</v>
          </cell>
        </row>
        <row r="115">
          <cell r="A115" t="str">
            <v>Non-current Assets</v>
          </cell>
          <cell r="B115" t="e">
            <v>#REF!</v>
          </cell>
          <cell r="C115" t="str">
            <v>1559</v>
          </cell>
          <cell r="D115" t="str">
            <v>1559:AVAILABLE FOR SALE INVESTMENTS - DISPOSAL</v>
          </cell>
          <cell r="E115">
            <v>0</v>
          </cell>
          <cell r="F115">
            <v>0</v>
          </cell>
          <cell r="G115">
            <v>0</v>
          </cell>
          <cell r="H115">
            <v>0</v>
          </cell>
          <cell r="I115">
            <v>0</v>
          </cell>
          <cell r="K115">
            <v>0</v>
          </cell>
          <cell r="M115">
            <v>0</v>
          </cell>
        </row>
        <row r="116">
          <cell r="A116" t="str">
            <v>Non-current Assets</v>
          </cell>
          <cell r="B116" t="e">
            <v>#REF!</v>
          </cell>
          <cell r="C116" t="str">
            <v>1560</v>
          </cell>
          <cell r="D116" t="str">
            <v>1560:AVAILABLE FOR SALE INVESTMENTS - RECLASS TO SUBSIDIARY</v>
          </cell>
          <cell r="E116">
            <v>0</v>
          </cell>
          <cell r="F116">
            <v>0</v>
          </cell>
          <cell r="G116">
            <v>0</v>
          </cell>
          <cell r="H116">
            <v>0</v>
          </cell>
          <cell r="I116">
            <v>0</v>
          </cell>
          <cell r="K116">
            <v>0</v>
          </cell>
          <cell r="M116">
            <v>0</v>
          </cell>
        </row>
        <row r="117">
          <cell r="A117" t="str">
            <v>Non-current Assets</v>
          </cell>
          <cell r="B117" t="e">
            <v>#REF!</v>
          </cell>
          <cell r="C117" t="str">
            <v>1561</v>
          </cell>
          <cell r="D117" t="str">
            <v>1561:INVESTMENT IN SHARES</v>
          </cell>
          <cell r="E117">
            <v>0</v>
          </cell>
          <cell r="F117">
            <v>0</v>
          </cell>
          <cell r="G117">
            <v>0</v>
          </cell>
          <cell r="H117">
            <v>0</v>
          </cell>
          <cell r="I117">
            <v>0</v>
          </cell>
          <cell r="K117">
            <v>0</v>
          </cell>
          <cell r="M117">
            <v>0</v>
          </cell>
        </row>
        <row r="118">
          <cell r="A118" t="str">
            <v>Non-current Assets</v>
          </cell>
          <cell r="B118" t="e">
            <v>#REF!</v>
          </cell>
          <cell r="C118" t="str">
            <v>1580</v>
          </cell>
          <cell r="D118" t="str">
            <v>1580:HEDGE ASSET - IRS - NON-CURRENT</v>
          </cell>
          <cell r="E118">
            <v>0</v>
          </cell>
          <cell r="F118">
            <v>0</v>
          </cell>
          <cell r="G118">
            <v>0</v>
          </cell>
          <cell r="H118">
            <v>0</v>
          </cell>
          <cell r="I118">
            <v>0</v>
          </cell>
          <cell r="K118">
            <v>0</v>
          </cell>
          <cell r="M118">
            <v>0</v>
          </cell>
        </row>
        <row r="119">
          <cell r="A119" t="str">
            <v>Non-current Assets</v>
          </cell>
          <cell r="B119" t="e">
            <v>#REF!</v>
          </cell>
          <cell r="C119" t="str">
            <v>1581</v>
          </cell>
          <cell r="D119" t="str">
            <v>1581:HEDGE ASSET - LTI FVTPL - NON-CURRENT</v>
          </cell>
          <cell r="E119">
            <v>0</v>
          </cell>
          <cell r="F119">
            <v>0</v>
          </cell>
          <cell r="G119">
            <v>0</v>
          </cell>
          <cell r="H119">
            <v>0</v>
          </cell>
          <cell r="I119">
            <v>0</v>
          </cell>
          <cell r="K119">
            <v>0</v>
          </cell>
          <cell r="M119">
            <v>0</v>
          </cell>
        </row>
        <row r="120">
          <cell r="A120" t="str">
            <v>Non-current Assets</v>
          </cell>
          <cell r="B120" t="e">
            <v>#REF!</v>
          </cell>
          <cell r="C120" t="str">
            <v>1582</v>
          </cell>
          <cell r="D120" t="str">
            <v>1582:HEDGE ASSET - FEC -NON-CURRENT</v>
          </cell>
          <cell r="E120">
            <v>0</v>
          </cell>
          <cell r="F120">
            <v>0</v>
          </cell>
          <cell r="G120">
            <v>0</v>
          </cell>
          <cell r="H120">
            <v>0</v>
          </cell>
          <cell r="I120">
            <v>0</v>
          </cell>
          <cell r="K120">
            <v>0</v>
          </cell>
          <cell r="M120">
            <v>0</v>
          </cell>
        </row>
        <row r="121">
          <cell r="A121" t="str">
            <v>Non-current Assets</v>
          </cell>
          <cell r="B121" t="e">
            <v>#REF!</v>
          </cell>
          <cell r="C121" t="str">
            <v>1600</v>
          </cell>
          <cell r="D121" t="str">
            <v>1600:REDEEMABLE PREFERENCE SHARES - AMORTISED COST</v>
          </cell>
          <cell r="E121">
            <v>0</v>
          </cell>
          <cell r="F121">
            <v>0</v>
          </cell>
          <cell r="G121">
            <v>0</v>
          </cell>
          <cell r="H121">
            <v>0</v>
          </cell>
          <cell r="I121">
            <v>0</v>
          </cell>
          <cell r="K121">
            <v>0</v>
          </cell>
          <cell r="M121">
            <v>0</v>
          </cell>
        </row>
        <row r="122">
          <cell r="A122" t="str">
            <v>Non-current Assets</v>
          </cell>
          <cell r="B122" t="e">
            <v>#REF!</v>
          </cell>
          <cell r="C122" t="str">
            <v>1700</v>
          </cell>
          <cell r="D122" t="str">
            <v>1700:PROPERTY, PLANT AND EQUIPMENT - COST (CONTROL)</v>
          </cell>
          <cell r="E122">
            <v>0</v>
          </cell>
          <cell r="F122">
            <v>0</v>
          </cell>
          <cell r="G122">
            <v>0</v>
          </cell>
          <cell r="H122">
            <v>554923037.63999999</v>
          </cell>
          <cell r="I122">
            <v>0</v>
          </cell>
          <cell r="K122">
            <v>554923037.63999999</v>
          </cell>
          <cell r="M122">
            <v>0</v>
          </cell>
        </row>
        <row r="123">
          <cell r="A123" t="str">
            <v>Non-current Assets</v>
          </cell>
          <cell r="B123" t="e">
            <v>#REF!</v>
          </cell>
          <cell r="C123" t="str">
            <v>1701</v>
          </cell>
          <cell r="D123" t="str">
            <v>1701:PROPERTY, PLANT AND EQUIPMENT - COST (CONTRA)</v>
          </cell>
          <cell r="E123">
            <v>0</v>
          </cell>
          <cell r="F123">
            <v>0</v>
          </cell>
          <cell r="G123">
            <v>0</v>
          </cell>
          <cell r="H123">
            <v>0</v>
          </cell>
          <cell r="I123">
            <v>0</v>
          </cell>
          <cell r="K123">
            <v>0</v>
          </cell>
          <cell r="M123">
            <v>0</v>
          </cell>
        </row>
        <row r="124">
          <cell r="A124" t="str">
            <v>Non-current Assets</v>
          </cell>
          <cell r="B124" t="e">
            <v>#REF!</v>
          </cell>
          <cell r="C124" t="str">
            <v>1702</v>
          </cell>
          <cell r="D124" t="str">
            <v>1702:PROPERTY, PLANT AND EQUIPMENT - ACCUM DEPRECIATION AND IMPAIRMENT (CONTROL)</v>
          </cell>
          <cell r="E124">
            <v>0</v>
          </cell>
          <cell r="F124">
            <v>0</v>
          </cell>
          <cell r="G124">
            <v>0</v>
          </cell>
          <cell r="H124">
            <v>-37006491.25</v>
          </cell>
          <cell r="I124">
            <v>0</v>
          </cell>
          <cell r="K124">
            <v>-37006491.25</v>
          </cell>
          <cell r="M124">
            <v>0</v>
          </cell>
        </row>
        <row r="125">
          <cell r="A125" t="str">
            <v>Non-current Assets</v>
          </cell>
          <cell r="B125" t="e">
            <v>#REF!</v>
          </cell>
          <cell r="C125" t="str">
            <v>1704</v>
          </cell>
          <cell r="D125" t="str">
            <v>1704:PROPERTY, PLANT AND EQUIPMENT - ACCUM DEPRECIATION AND IMPAIRMENT (CONTRA)</v>
          </cell>
          <cell r="E125">
            <v>0</v>
          </cell>
          <cell r="F125">
            <v>0</v>
          </cell>
          <cell r="G125">
            <v>0</v>
          </cell>
          <cell r="H125">
            <v>0</v>
          </cell>
          <cell r="I125">
            <v>0</v>
          </cell>
          <cell r="K125">
            <v>0</v>
          </cell>
          <cell r="M125">
            <v>0</v>
          </cell>
        </row>
        <row r="126">
          <cell r="A126" t="str">
            <v>Non-current Assets</v>
          </cell>
          <cell r="B126" t="e">
            <v>#REF!</v>
          </cell>
          <cell r="C126" t="str">
            <v>1705</v>
          </cell>
          <cell r="D126" t="str">
            <v>1705:FIXED ASSET CLEARING ACCOUNT</v>
          </cell>
          <cell r="E126">
            <v>0</v>
          </cell>
          <cell r="F126">
            <v>0</v>
          </cell>
          <cell r="G126">
            <v>0</v>
          </cell>
          <cell r="H126">
            <v>0</v>
          </cell>
          <cell r="I126">
            <v>0</v>
          </cell>
          <cell r="K126">
            <v>0</v>
          </cell>
          <cell r="M126">
            <v>0</v>
          </cell>
        </row>
        <row r="127">
          <cell r="A127" t="str">
            <v>Non-current Assets</v>
          </cell>
          <cell r="B127" t="e">
            <v>#REF!</v>
          </cell>
          <cell r="C127" t="str">
            <v>1706</v>
          </cell>
          <cell r="D127" t="str">
            <v>1706:SUNDRY GAS METERS &amp; PIPES</v>
          </cell>
          <cell r="E127">
            <v>0</v>
          </cell>
          <cell r="F127">
            <v>0</v>
          </cell>
          <cell r="G127">
            <v>0</v>
          </cell>
          <cell r="H127">
            <v>0</v>
          </cell>
          <cell r="I127">
            <v>0</v>
          </cell>
          <cell r="K127">
            <v>0</v>
          </cell>
          <cell r="M127">
            <v>0</v>
          </cell>
        </row>
        <row r="128">
          <cell r="A128" t="str">
            <v>Non-current Assets</v>
          </cell>
          <cell r="B128" t="e">
            <v>#REF!</v>
          </cell>
          <cell r="C128" t="str">
            <v>1707</v>
          </cell>
          <cell r="D128" t="str">
            <v>1707:ASSET MULTI-BOOK SETTLEMENT ACCOUNT</v>
          </cell>
          <cell r="E128">
            <v>0</v>
          </cell>
          <cell r="F128">
            <v>0</v>
          </cell>
          <cell r="G128">
            <v>0</v>
          </cell>
          <cell r="H128">
            <v>0</v>
          </cell>
          <cell r="I128">
            <v>0</v>
          </cell>
          <cell r="K128">
            <v>0</v>
          </cell>
          <cell r="M128">
            <v>0</v>
          </cell>
        </row>
        <row r="129">
          <cell r="A129" t="str">
            <v>Non-current Assets</v>
          </cell>
          <cell r="B129" t="e">
            <v>#REF!</v>
          </cell>
          <cell r="C129" t="str">
            <v>1729</v>
          </cell>
          <cell r="D129" t="str">
            <v>1729:FIXED ASSET CONVERSION</v>
          </cell>
          <cell r="E129">
            <v>0</v>
          </cell>
          <cell r="F129">
            <v>0</v>
          </cell>
          <cell r="G129">
            <v>0</v>
          </cell>
          <cell r="H129">
            <v>0</v>
          </cell>
          <cell r="I129">
            <v>0</v>
          </cell>
          <cell r="K129">
            <v>0</v>
          </cell>
          <cell r="M129">
            <v>0</v>
          </cell>
        </row>
        <row r="130">
          <cell r="A130" t="str">
            <v>Non-current Assets</v>
          </cell>
          <cell r="B130" t="e">
            <v>#REF!</v>
          </cell>
          <cell r="C130" t="str">
            <v>1760</v>
          </cell>
          <cell r="D130" t="str">
            <v>1760:PPE C LAND &amp; BUILDINGS ROU ASSET - OPENING BALANCE</v>
          </cell>
          <cell r="E130">
            <v>0</v>
          </cell>
          <cell r="F130">
            <v>0</v>
          </cell>
          <cell r="G130">
            <v>0</v>
          </cell>
          <cell r="H130">
            <v>0</v>
          </cell>
          <cell r="I130">
            <v>0</v>
          </cell>
          <cell r="K130">
            <v>0</v>
          </cell>
          <cell r="M130">
            <v>0</v>
          </cell>
        </row>
        <row r="131">
          <cell r="A131" t="str">
            <v>Non-current Assets</v>
          </cell>
          <cell r="B131" t="e">
            <v>#REF!</v>
          </cell>
          <cell r="C131" t="str">
            <v>1761</v>
          </cell>
          <cell r="D131" t="str">
            <v>1761:PPE C LAND &amp; BUILDINGS ROU ASSET - ADDITIONS</v>
          </cell>
          <cell r="E131">
            <v>0</v>
          </cell>
          <cell r="F131">
            <v>0</v>
          </cell>
          <cell r="G131">
            <v>0</v>
          </cell>
          <cell r="H131">
            <v>0</v>
          </cell>
          <cell r="I131">
            <v>0</v>
          </cell>
          <cell r="K131">
            <v>0</v>
          </cell>
          <cell r="M131">
            <v>0</v>
          </cell>
        </row>
        <row r="132">
          <cell r="A132" t="str">
            <v>Non-current Assets</v>
          </cell>
          <cell r="B132" t="e">
            <v>#REF!</v>
          </cell>
          <cell r="C132" t="str">
            <v>1762</v>
          </cell>
          <cell r="D132" t="str">
            <v>1762:PPE C LAND &amp; BUILDINGS ROU ASSET - ADJUSTMENTS</v>
          </cell>
          <cell r="E132">
            <v>0</v>
          </cell>
          <cell r="F132">
            <v>0</v>
          </cell>
          <cell r="G132">
            <v>0</v>
          </cell>
          <cell r="H132">
            <v>0</v>
          </cell>
          <cell r="I132">
            <v>0</v>
          </cell>
          <cell r="K132">
            <v>0</v>
          </cell>
          <cell r="M132">
            <v>0</v>
          </cell>
        </row>
        <row r="133">
          <cell r="A133" t="str">
            <v>Non-current Assets</v>
          </cell>
          <cell r="B133" t="e">
            <v>#REF!</v>
          </cell>
          <cell r="C133" t="str">
            <v>1763</v>
          </cell>
          <cell r="D133" t="str">
            <v>1763:PPE C LAND &amp; BUILDINGS ROU ASSET - TERMINATIONS</v>
          </cell>
          <cell r="E133">
            <v>0</v>
          </cell>
          <cell r="F133">
            <v>0</v>
          </cell>
          <cell r="G133">
            <v>0</v>
          </cell>
          <cell r="H133">
            <v>0</v>
          </cell>
          <cell r="I133">
            <v>0</v>
          </cell>
          <cell r="K133">
            <v>0</v>
          </cell>
          <cell r="M133">
            <v>0</v>
          </cell>
        </row>
        <row r="134">
          <cell r="A134" t="str">
            <v>Non-current Assets</v>
          </cell>
          <cell r="B134" t="e">
            <v>#REF!</v>
          </cell>
          <cell r="C134" t="str">
            <v>1764</v>
          </cell>
          <cell r="D134" t="str">
            <v>1764:PPE D LAND &amp; BUILDINGS ROU ASSET</v>
          </cell>
          <cell r="E134">
            <v>0</v>
          </cell>
          <cell r="F134">
            <v>0</v>
          </cell>
          <cell r="G134">
            <v>0</v>
          </cell>
          <cell r="H134">
            <v>0</v>
          </cell>
          <cell r="I134">
            <v>0</v>
          </cell>
          <cell r="K134">
            <v>0</v>
          </cell>
          <cell r="M134">
            <v>0</v>
          </cell>
        </row>
        <row r="135">
          <cell r="A135" t="str">
            <v>Non-current Assets</v>
          </cell>
          <cell r="B135" t="e">
            <v>#REF!</v>
          </cell>
          <cell r="C135" t="str">
            <v>1740</v>
          </cell>
          <cell r="D135" t="str">
            <v>1740:PPE C PLANT &amp; EQUIPMENT ROU ASSET - OPENING BALANCE</v>
          </cell>
          <cell r="E135">
            <v>0</v>
          </cell>
          <cell r="F135">
            <v>0</v>
          </cell>
          <cell r="G135">
            <v>0</v>
          </cell>
          <cell r="H135">
            <v>0</v>
          </cell>
          <cell r="I135">
            <v>0</v>
          </cell>
          <cell r="K135">
            <v>0</v>
          </cell>
          <cell r="M135">
            <v>0</v>
          </cell>
        </row>
        <row r="136">
          <cell r="A136" t="str">
            <v>Non-current Assets</v>
          </cell>
          <cell r="B136" t="e">
            <v>#REF!</v>
          </cell>
          <cell r="C136" t="str">
            <v>1741</v>
          </cell>
          <cell r="D136" t="str">
            <v>1741:PPE C PLANT &amp; EQUIPMENT ROU ASSET - ADDITIONS</v>
          </cell>
          <cell r="E136">
            <v>0</v>
          </cell>
          <cell r="F136">
            <v>0</v>
          </cell>
          <cell r="G136">
            <v>0</v>
          </cell>
          <cell r="H136">
            <v>0</v>
          </cell>
          <cell r="I136">
            <v>0</v>
          </cell>
          <cell r="K136">
            <v>0</v>
          </cell>
          <cell r="M136">
            <v>0</v>
          </cell>
        </row>
        <row r="137">
          <cell r="A137" t="str">
            <v>Non-current Assets</v>
          </cell>
          <cell r="B137" t="e">
            <v>#REF!</v>
          </cell>
          <cell r="C137" t="str">
            <v>1742</v>
          </cell>
          <cell r="D137" t="str">
            <v>1742:PPE C PLANT &amp; EQUIPMENT ROU ASSET - ADJUSTMENTS</v>
          </cell>
          <cell r="E137">
            <v>0</v>
          </cell>
          <cell r="F137">
            <v>0</v>
          </cell>
          <cell r="G137">
            <v>0</v>
          </cell>
          <cell r="H137">
            <v>0</v>
          </cell>
          <cell r="I137">
            <v>0</v>
          </cell>
          <cell r="K137">
            <v>0</v>
          </cell>
          <cell r="M137">
            <v>0</v>
          </cell>
        </row>
        <row r="138">
          <cell r="A138" t="str">
            <v>Non-current Assets</v>
          </cell>
          <cell r="B138" t="e">
            <v>#REF!</v>
          </cell>
          <cell r="C138" t="str">
            <v>1743</v>
          </cell>
          <cell r="D138" t="str">
            <v>1743:PPE C PLANT &amp; EQUIPMENT ROU ASSET - TERMINATIONS</v>
          </cell>
          <cell r="E138">
            <v>0</v>
          </cell>
          <cell r="F138">
            <v>0</v>
          </cell>
          <cell r="G138">
            <v>0</v>
          </cell>
          <cell r="H138">
            <v>0</v>
          </cell>
          <cell r="I138">
            <v>0</v>
          </cell>
          <cell r="K138">
            <v>0</v>
          </cell>
          <cell r="M138">
            <v>0</v>
          </cell>
        </row>
        <row r="139">
          <cell r="A139" t="str">
            <v>Non-current Assets</v>
          </cell>
          <cell r="B139" t="e">
            <v>#REF!</v>
          </cell>
          <cell r="C139" t="str">
            <v>1744</v>
          </cell>
          <cell r="D139" t="str">
            <v>1744:PPE D PLANT &amp; EQUIPMENT ROU ASSET</v>
          </cell>
          <cell r="E139">
            <v>0</v>
          </cell>
          <cell r="F139">
            <v>0</v>
          </cell>
          <cell r="G139">
            <v>0</v>
          </cell>
          <cell r="H139">
            <v>0</v>
          </cell>
          <cell r="I139">
            <v>0</v>
          </cell>
          <cell r="K139">
            <v>0</v>
          </cell>
          <cell r="M139">
            <v>0</v>
          </cell>
        </row>
        <row r="140">
          <cell r="A140" t="str">
            <v>Non-current Assets</v>
          </cell>
          <cell r="B140" t="e">
            <v>#REF!</v>
          </cell>
          <cell r="C140" t="str">
            <v>1730</v>
          </cell>
          <cell r="D140" t="str">
            <v>1730:CONSTRUCTION IN PROGRESS</v>
          </cell>
          <cell r="E140">
            <v>0</v>
          </cell>
          <cell r="F140">
            <v>0</v>
          </cell>
          <cell r="G140">
            <v>0</v>
          </cell>
          <cell r="H140">
            <v>7365.94</v>
          </cell>
          <cell r="I140">
            <v>0</v>
          </cell>
          <cell r="K140">
            <v>7365.94</v>
          </cell>
          <cell r="M140">
            <v>0</v>
          </cell>
        </row>
        <row r="141">
          <cell r="A141" t="str">
            <v>Non-current Assets</v>
          </cell>
          <cell r="B141" t="e">
            <v>#REF!</v>
          </cell>
          <cell r="C141" t="str">
            <v>1731</v>
          </cell>
          <cell r="D141" t="str">
            <v>1731:CONSTRUCTION IN PROGRESS (CONTRA)</v>
          </cell>
          <cell r="E141">
            <v>0</v>
          </cell>
          <cell r="F141">
            <v>0</v>
          </cell>
          <cell r="G141">
            <v>0</v>
          </cell>
          <cell r="H141">
            <v>8000000</v>
          </cell>
          <cell r="I141">
            <v>0</v>
          </cell>
          <cell r="K141">
            <v>8000000</v>
          </cell>
          <cell r="M141">
            <v>0</v>
          </cell>
        </row>
        <row r="142">
          <cell r="A142" t="str">
            <v>Liabilities</v>
          </cell>
          <cell r="B142" t="e">
            <v>#REF!</v>
          </cell>
          <cell r="C142" t="str">
            <v>2130</v>
          </cell>
          <cell r="D142" t="str">
            <v>2130:BORROWINGS - CURRENT</v>
          </cell>
          <cell r="E142">
            <v>0</v>
          </cell>
          <cell r="F142">
            <v>0</v>
          </cell>
          <cell r="G142">
            <v>0</v>
          </cell>
          <cell r="H142">
            <v>0</v>
          </cell>
          <cell r="I142">
            <v>0</v>
          </cell>
          <cell r="K142">
            <v>0</v>
          </cell>
          <cell r="M142">
            <v>0</v>
          </cell>
        </row>
        <row r="143">
          <cell r="A143" t="str">
            <v>Liabilities</v>
          </cell>
          <cell r="B143" t="e">
            <v>#REF!</v>
          </cell>
          <cell r="C143" t="str">
            <v>2131</v>
          </cell>
          <cell r="D143" t="str">
            <v>2131:PROVISION FOR AMORTISATION - BORROWING COSTS - CURRENT</v>
          </cell>
          <cell r="E143">
            <v>0</v>
          </cell>
          <cell r="F143">
            <v>0</v>
          </cell>
          <cell r="G143">
            <v>0</v>
          </cell>
          <cell r="H143">
            <v>0</v>
          </cell>
          <cell r="I143">
            <v>0</v>
          </cell>
          <cell r="K143">
            <v>0</v>
          </cell>
          <cell r="M143">
            <v>0</v>
          </cell>
        </row>
        <row r="144">
          <cell r="A144" t="str">
            <v>Liabilities</v>
          </cell>
          <cell r="B144" t="e">
            <v>#REF!</v>
          </cell>
          <cell r="C144" t="str">
            <v>2132</v>
          </cell>
          <cell r="D144" t="str">
            <v>2132:BORROWING COSTS - CURRENT BORROWINGS</v>
          </cell>
          <cell r="E144">
            <v>0</v>
          </cell>
          <cell r="F144">
            <v>0</v>
          </cell>
          <cell r="G144">
            <v>0</v>
          </cell>
          <cell r="H144">
            <v>0</v>
          </cell>
          <cell r="I144">
            <v>0</v>
          </cell>
          <cell r="K144">
            <v>0</v>
          </cell>
          <cell r="M144">
            <v>0</v>
          </cell>
        </row>
        <row r="145">
          <cell r="A145" t="str">
            <v>Liabilities</v>
          </cell>
          <cell r="B145" t="e">
            <v>#REF!</v>
          </cell>
          <cell r="C145" t="str">
            <v>2200</v>
          </cell>
          <cell r="D145" t="str">
            <v>2200:PROVISION - EMPLOYEE CURRENT - ANNUAL LEAVE</v>
          </cell>
          <cell r="E145">
            <v>0</v>
          </cell>
          <cell r="F145">
            <v>0</v>
          </cell>
          <cell r="G145">
            <v>0</v>
          </cell>
          <cell r="H145">
            <v>0</v>
          </cell>
          <cell r="I145">
            <v>0</v>
          </cell>
          <cell r="K145">
            <v>0</v>
          </cell>
          <cell r="M145">
            <v>0</v>
          </cell>
        </row>
        <row r="146">
          <cell r="A146" t="str">
            <v>Liabilities</v>
          </cell>
          <cell r="B146" t="e">
            <v>#REF!</v>
          </cell>
          <cell r="C146" t="str">
            <v>2201</v>
          </cell>
          <cell r="D146" t="str">
            <v>2201:PROVISION - OTHER CURRENT</v>
          </cell>
          <cell r="E146">
            <v>0</v>
          </cell>
          <cell r="F146">
            <v>0</v>
          </cell>
          <cell r="G146">
            <v>0</v>
          </cell>
          <cell r="H146">
            <v>0</v>
          </cell>
          <cell r="I146">
            <v>0</v>
          </cell>
          <cell r="K146">
            <v>0</v>
          </cell>
          <cell r="M146">
            <v>0</v>
          </cell>
        </row>
        <row r="147">
          <cell r="A147" t="str">
            <v>Liabilities</v>
          </cell>
          <cell r="B147" t="e">
            <v>#REF!</v>
          </cell>
          <cell r="C147" t="str">
            <v>2202</v>
          </cell>
          <cell r="D147" t="str">
            <v>2202:PROVISION - MAKE GOOD CURRENT</v>
          </cell>
          <cell r="E147">
            <v>0</v>
          </cell>
          <cell r="F147">
            <v>0</v>
          </cell>
          <cell r="G147">
            <v>0</v>
          </cell>
          <cell r="H147">
            <v>0</v>
          </cell>
          <cell r="I147">
            <v>0</v>
          </cell>
          <cell r="K147">
            <v>0</v>
          </cell>
          <cell r="M147">
            <v>0</v>
          </cell>
        </row>
        <row r="148">
          <cell r="A148" t="str">
            <v>Liabilities</v>
          </cell>
          <cell r="B148" t="e">
            <v>#REF!</v>
          </cell>
          <cell r="C148" t="str">
            <v>2203</v>
          </cell>
          <cell r="D148" t="str">
            <v>2203:PROVISION - MINE SUBSIDENCE CURRENT</v>
          </cell>
          <cell r="E148">
            <v>0</v>
          </cell>
          <cell r="F148">
            <v>0</v>
          </cell>
          <cell r="G148">
            <v>0</v>
          </cell>
          <cell r="H148">
            <v>0</v>
          </cell>
          <cell r="I148">
            <v>0</v>
          </cell>
          <cell r="K148">
            <v>0</v>
          </cell>
          <cell r="M148">
            <v>0</v>
          </cell>
        </row>
        <row r="149">
          <cell r="A149" t="str">
            <v>Liabilities</v>
          </cell>
          <cell r="B149" t="e">
            <v>#REF!</v>
          </cell>
          <cell r="C149" t="str">
            <v>2204</v>
          </cell>
          <cell r="D149" t="str">
            <v>2204:PROVISION - MAKE GOOD CURRENT (PAYMENT)</v>
          </cell>
          <cell r="E149">
            <v>0</v>
          </cell>
          <cell r="F149">
            <v>0</v>
          </cell>
          <cell r="G149">
            <v>0</v>
          </cell>
          <cell r="H149">
            <v>0</v>
          </cell>
          <cell r="I149">
            <v>0</v>
          </cell>
          <cell r="K149">
            <v>0</v>
          </cell>
          <cell r="M149">
            <v>0</v>
          </cell>
        </row>
        <row r="150">
          <cell r="A150" t="str">
            <v>Liabilities</v>
          </cell>
          <cell r="B150" t="e">
            <v>#REF!</v>
          </cell>
          <cell r="C150" t="str">
            <v>2205</v>
          </cell>
          <cell r="D150" t="str">
            <v>2205:PROVISION - EMPLOYEE CURRENT - LSL</v>
          </cell>
          <cell r="E150">
            <v>0</v>
          </cell>
          <cell r="F150">
            <v>0</v>
          </cell>
          <cell r="G150">
            <v>0</v>
          </cell>
          <cell r="H150">
            <v>0</v>
          </cell>
          <cell r="I150">
            <v>0</v>
          </cell>
          <cell r="K150">
            <v>0</v>
          </cell>
          <cell r="M150">
            <v>0</v>
          </cell>
        </row>
        <row r="151">
          <cell r="A151" t="str">
            <v>Liabilities</v>
          </cell>
          <cell r="B151" t="e">
            <v>#REF!</v>
          </cell>
          <cell r="C151" t="str">
            <v>2206</v>
          </cell>
          <cell r="D151" t="str">
            <v>2206:PROVISION - EMPLOYEE CURRENT - STAFF INCENTIVE STI</v>
          </cell>
          <cell r="E151">
            <v>0</v>
          </cell>
          <cell r="F151">
            <v>0</v>
          </cell>
          <cell r="G151">
            <v>0</v>
          </cell>
          <cell r="H151">
            <v>0</v>
          </cell>
          <cell r="I151">
            <v>0</v>
          </cell>
          <cell r="K151">
            <v>0</v>
          </cell>
          <cell r="M151">
            <v>0</v>
          </cell>
        </row>
        <row r="152">
          <cell r="A152" t="str">
            <v>Liabilities</v>
          </cell>
          <cell r="B152" t="e">
            <v>#REF!</v>
          </cell>
          <cell r="C152" t="str">
            <v>2207</v>
          </cell>
          <cell r="D152" t="str">
            <v>2207:PROVISION - EMPLOYEE CURRENT - TPOI</v>
          </cell>
          <cell r="E152">
            <v>0</v>
          </cell>
          <cell r="F152">
            <v>0</v>
          </cell>
          <cell r="G152">
            <v>0</v>
          </cell>
          <cell r="H152">
            <v>0</v>
          </cell>
          <cell r="I152">
            <v>0</v>
          </cell>
          <cell r="K152">
            <v>0</v>
          </cell>
          <cell r="M152">
            <v>0</v>
          </cell>
        </row>
        <row r="153">
          <cell r="A153" t="str">
            <v>Liabilities</v>
          </cell>
          <cell r="B153" t="e">
            <v>#REF!</v>
          </cell>
          <cell r="C153" t="str">
            <v>2208</v>
          </cell>
          <cell r="D153" t="str">
            <v>2208:PROVISION - EMPLOYEE CURRENT - STAFF SHARE ALLOCATION</v>
          </cell>
          <cell r="E153">
            <v>0</v>
          </cell>
          <cell r="F153">
            <v>0</v>
          </cell>
          <cell r="G153">
            <v>0</v>
          </cell>
          <cell r="H153">
            <v>0</v>
          </cell>
          <cell r="I153">
            <v>0</v>
          </cell>
          <cell r="K153">
            <v>0</v>
          </cell>
          <cell r="M153">
            <v>0</v>
          </cell>
        </row>
        <row r="154">
          <cell r="A154" t="str">
            <v>Liabilities</v>
          </cell>
          <cell r="B154" t="e">
            <v>#REF!</v>
          </cell>
          <cell r="C154" t="str">
            <v>2250</v>
          </cell>
          <cell r="D154" t="str">
            <v>2250:LIABILITIES HELD FOR SALE</v>
          </cell>
          <cell r="E154">
            <v>0</v>
          </cell>
          <cell r="F154">
            <v>0</v>
          </cell>
          <cell r="G154">
            <v>0</v>
          </cell>
          <cell r="H154">
            <v>0</v>
          </cell>
          <cell r="I154">
            <v>0</v>
          </cell>
          <cell r="K154">
            <v>0</v>
          </cell>
          <cell r="M154">
            <v>0</v>
          </cell>
        </row>
        <row r="155">
          <cell r="A155" t="str">
            <v>Liabilities</v>
          </cell>
          <cell r="B155" t="e">
            <v>#REF!</v>
          </cell>
          <cell r="C155" t="str">
            <v>2150</v>
          </cell>
          <cell r="D155" t="str">
            <v>2150:SWAPS LIABILITIES - INTEREST ACCRUAL</v>
          </cell>
          <cell r="E155">
            <v>0</v>
          </cell>
          <cell r="F155">
            <v>0</v>
          </cell>
          <cell r="G155">
            <v>0</v>
          </cell>
          <cell r="H155">
            <v>0</v>
          </cell>
          <cell r="I155">
            <v>0</v>
          </cell>
          <cell r="K155">
            <v>0</v>
          </cell>
          <cell r="M155">
            <v>0</v>
          </cell>
        </row>
        <row r="156">
          <cell r="A156" t="str">
            <v>Liabilities</v>
          </cell>
          <cell r="B156" t="e">
            <v>#REF!</v>
          </cell>
          <cell r="C156" t="str">
            <v>2151</v>
          </cell>
          <cell r="D156" t="str">
            <v>2151:IR HEDGE LIABILITY CURRENT</v>
          </cell>
          <cell r="E156">
            <v>0</v>
          </cell>
          <cell r="F156">
            <v>0</v>
          </cell>
          <cell r="G156">
            <v>0</v>
          </cell>
          <cell r="H156">
            <v>0</v>
          </cell>
          <cell r="I156">
            <v>0</v>
          </cell>
          <cell r="K156">
            <v>0</v>
          </cell>
          <cell r="M156">
            <v>0</v>
          </cell>
        </row>
        <row r="157">
          <cell r="A157" t="str">
            <v>Liabilities</v>
          </cell>
          <cell r="B157" t="e">
            <v>#REF!</v>
          </cell>
          <cell r="C157" t="str">
            <v>2152</v>
          </cell>
          <cell r="D157" t="str">
            <v>2152:LTI HEDGE LIABILITY FVTPL - CURRENT</v>
          </cell>
          <cell r="E157">
            <v>0</v>
          </cell>
          <cell r="F157">
            <v>0</v>
          </cell>
          <cell r="G157">
            <v>0</v>
          </cell>
          <cell r="H157">
            <v>0</v>
          </cell>
          <cell r="I157">
            <v>0</v>
          </cell>
          <cell r="K157">
            <v>0</v>
          </cell>
          <cell r="M157">
            <v>0</v>
          </cell>
        </row>
        <row r="158">
          <cell r="A158" t="str">
            <v>Liabilities</v>
          </cell>
          <cell r="B158" t="e">
            <v>#REF!</v>
          </cell>
          <cell r="C158" t="str">
            <v>2153</v>
          </cell>
          <cell r="D158" t="str">
            <v>2153:FEC HEDGE LIABILITY CURRENT</v>
          </cell>
          <cell r="E158">
            <v>0</v>
          </cell>
          <cell r="F158">
            <v>0</v>
          </cell>
          <cell r="G158">
            <v>0</v>
          </cell>
          <cell r="H158">
            <v>0</v>
          </cell>
          <cell r="I158">
            <v>0</v>
          </cell>
          <cell r="K158">
            <v>0</v>
          </cell>
          <cell r="M158">
            <v>0</v>
          </cell>
        </row>
        <row r="159">
          <cell r="A159" t="str">
            <v>Liabilities</v>
          </cell>
          <cell r="B159" t="e">
            <v>#REF!</v>
          </cell>
          <cell r="C159" t="str">
            <v>2180</v>
          </cell>
          <cell r="D159" t="str">
            <v>2180:IE FINANCE LEASE PAYABLE - CURRENT</v>
          </cell>
          <cell r="E159">
            <v>0</v>
          </cell>
          <cell r="F159">
            <v>0</v>
          </cell>
          <cell r="G159">
            <v>0</v>
          </cell>
          <cell r="H159">
            <v>0</v>
          </cell>
          <cell r="I159">
            <v>0</v>
          </cell>
          <cell r="K159">
            <v>0</v>
          </cell>
          <cell r="M159">
            <v>0</v>
          </cell>
        </row>
        <row r="160">
          <cell r="A160" t="str">
            <v>Liabilities</v>
          </cell>
          <cell r="B160" t="e">
            <v>#REF!</v>
          </cell>
          <cell r="C160" t="str">
            <v>2170</v>
          </cell>
          <cell r="D160" t="str">
            <v>2170:REDEEMABLE SHARES - CURRENT</v>
          </cell>
          <cell r="E160">
            <v>0</v>
          </cell>
          <cell r="F160">
            <v>0</v>
          </cell>
          <cell r="G160">
            <v>0</v>
          </cell>
          <cell r="H160">
            <v>0</v>
          </cell>
          <cell r="I160">
            <v>0</v>
          </cell>
          <cell r="K160">
            <v>0</v>
          </cell>
          <cell r="M160">
            <v>0</v>
          </cell>
        </row>
        <row r="161">
          <cell r="A161" t="str">
            <v>Liabilities</v>
          </cell>
          <cell r="B161" t="e">
            <v>#REF!</v>
          </cell>
          <cell r="C161" t="str">
            <v>2230</v>
          </cell>
          <cell r="D161" t="str">
            <v>2230:UNEARNED REVENUE - CURRENT</v>
          </cell>
          <cell r="E161">
            <v>0</v>
          </cell>
          <cell r="F161">
            <v>0</v>
          </cell>
          <cell r="G161">
            <v>0</v>
          </cell>
          <cell r="H161">
            <v>0</v>
          </cell>
          <cell r="I161">
            <v>0</v>
          </cell>
          <cell r="K161">
            <v>0</v>
          </cell>
          <cell r="M161">
            <v>0</v>
          </cell>
        </row>
        <row r="162">
          <cell r="A162" t="str">
            <v>Liabilities</v>
          </cell>
          <cell r="B162" t="e">
            <v>#REF!</v>
          </cell>
          <cell r="C162" t="str">
            <v>2110</v>
          </cell>
          <cell r="D162" t="str">
            <v>2110:AASB 16 LEASE LIABILITY (CURRENT) L&amp;B</v>
          </cell>
          <cell r="E162">
            <v>0</v>
          </cell>
          <cell r="F162">
            <v>0</v>
          </cell>
          <cell r="G162">
            <v>0</v>
          </cell>
          <cell r="H162">
            <v>0</v>
          </cell>
          <cell r="I162">
            <v>0</v>
          </cell>
          <cell r="K162">
            <v>0</v>
          </cell>
          <cell r="M162">
            <v>0</v>
          </cell>
        </row>
        <row r="163">
          <cell r="A163" t="str">
            <v>Liabilities</v>
          </cell>
          <cell r="B163" t="e">
            <v>#REF!</v>
          </cell>
          <cell r="C163" t="str">
            <v>2111</v>
          </cell>
          <cell r="D163" t="str">
            <v>2111:AASB 16 LEASE LIABILITY (CURRENT) P&amp;E</v>
          </cell>
          <cell r="E163">
            <v>0</v>
          </cell>
          <cell r="F163">
            <v>0</v>
          </cell>
          <cell r="G163">
            <v>0</v>
          </cell>
          <cell r="H163">
            <v>0</v>
          </cell>
          <cell r="I163">
            <v>0</v>
          </cell>
          <cell r="K163">
            <v>0</v>
          </cell>
          <cell r="M163">
            <v>0</v>
          </cell>
        </row>
        <row r="164">
          <cell r="A164" t="str">
            <v>Liabilities</v>
          </cell>
          <cell r="B164" t="e">
            <v>#REF!</v>
          </cell>
          <cell r="C164" t="str">
            <v>2100</v>
          </cell>
          <cell r="D164" t="str">
            <v>2100:PROVISION - INCOME TAX</v>
          </cell>
          <cell r="E164">
            <v>0</v>
          </cell>
          <cell r="F164">
            <v>0</v>
          </cell>
          <cell r="G164">
            <v>0</v>
          </cell>
          <cell r="H164">
            <v>0</v>
          </cell>
          <cell r="I164">
            <v>0</v>
          </cell>
          <cell r="K164">
            <v>0</v>
          </cell>
          <cell r="M164">
            <v>0</v>
          </cell>
        </row>
        <row r="165">
          <cell r="A165" t="str">
            <v>Liabilities</v>
          </cell>
          <cell r="B165" t="e">
            <v>#REF!</v>
          </cell>
          <cell r="C165" t="str">
            <v>2030</v>
          </cell>
          <cell r="D165" t="str">
            <v>2030:CUSTOMER REFUNDS CLEARING</v>
          </cell>
          <cell r="E165">
            <v>0</v>
          </cell>
          <cell r="F165">
            <v>0</v>
          </cell>
          <cell r="G165">
            <v>0</v>
          </cell>
          <cell r="H165">
            <v>0</v>
          </cell>
          <cell r="I165">
            <v>0</v>
          </cell>
          <cell r="K165">
            <v>0</v>
          </cell>
          <cell r="M165">
            <v>0</v>
          </cell>
        </row>
        <row r="166">
          <cell r="A166" t="str">
            <v>Liabilities</v>
          </cell>
          <cell r="B166" t="e">
            <v>#REF!</v>
          </cell>
          <cell r="C166" t="str">
            <v>2031</v>
          </cell>
          <cell r="D166" t="str">
            <v>2031:GRNI ACCRUALS (CONTROL)</v>
          </cell>
          <cell r="E166">
            <v>0</v>
          </cell>
          <cell r="F166">
            <v>0</v>
          </cell>
          <cell r="G166">
            <v>0</v>
          </cell>
          <cell r="H166">
            <v>0</v>
          </cell>
          <cell r="I166">
            <v>0</v>
          </cell>
          <cell r="K166">
            <v>0</v>
          </cell>
          <cell r="M166">
            <v>0</v>
          </cell>
        </row>
        <row r="167">
          <cell r="A167" t="str">
            <v>Liabilities</v>
          </cell>
          <cell r="B167" t="e">
            <v>#REF!</v>
          </cell>
          <cell r="C167" t="str">
            <v>2032</v>
          </cell>
          <cell r="D167" t="str">
            <v>2032:GRNI ACCRUALS (CONTRA)</v>
          </cell>
          <cell r="E167">
            <v>0</v>
          </cell>
          <cell r="F167">
            <v>0</v>
          </cell>
          <cell r="G167">
            <v>0</v>
          </cell>
          <cell r="H167">
            <v>0</v>
          </cell>
          <cell r="I167">
            <v>0</v>
          </cell>
          <cell r="K167">
            <v>0</v>
          </cell>
          <cell r="M167">
            <v>0</v>
          </cell>
        </row>
        <row r="168">
          <cell r="A168" t="str">
            <v>Liabilities</v>
          </cell>
          <cell r="B168" t="e">
            <v>#REF!</v>
          </cell>
          <cell r="C168" t="str">
            <v>2033</v>
          </cell>
          <cell r="D168" t="str">
            <v>2033:OTHER CREDITORS</v>
          </cell>
          <cell r="E168">
            <v>0</v>
          </cell>
          <cell r="F168">
            <v>0</v>
          </cell>
          <cell r="G168">
            <v>0</v>
          </cell>
          <cell r="H168">
            <v>0</v>
          </cell>
          <cell r="I168">
            <v>0</v>
          </cell>
          <cell r="K168">
            <v>0</v>
          </cell>
          <cell r="M168">
            <v>0</v>
          </cell>
        </row>
        <row r="169">
          <cell r="A169" t="str">
            <v>Liabilities</v>
          </cell>
          <cell r="B169" t="e">
            <v>#REF!</v>
          </cell>
          <cell r="C169" t="str">
            <v>2034</v>
          </cell>
          <cell r="D169" t="str">
            <v>2034:CREDITOR - UNCLAIMED MONIES</v>
          </cell>
          <cell r="E169">
            <v>0</v>
          </cell>
          <cell r="F169">
            <v>0</v>
          </cell>
          <cell r="G169">
            <v>0</v>
          </cell>
          <cell r="H169">
            <v>0</v>
          </cell>
          <cell r="I169">
            <v>0</v>
          </cell>
          <cell r="K169">
            <v>0</v>
          </cell>
          <cell r="M169">
            <v>0</v>
          </cell>
        </row>
        <row r="170">
          <cell r="A170" t="str">
            <v>Liabilities</v>
          </cell>
          <cell r="B170" t="e">
            <v>#REF!</v>
          </cell>
          <cell r="C170" t="str">
            <v>2035</v>
          </cell>
          <cell r="D170" t="str">
            <v>2035:ACCRUED EXPENSES - OPEX - CURRENT</v>
          </cell>
          <cell r="E170">
            <v>0</v>
          </cell>
          <cell r="F170">
            <v>0</v>
          </cell>
          <cell r="G170">
            <v>0</v>
          </cell>
          <cell r="H170">
            <v>-212065.19</v>
          </cell>
          <cell r="I170">
            <v>0</v>
          </cell>
          <cell r="K170">
            <v>-212065.19</v>
          </cell>
          <cell r="M170">
            <v>0</v>
          </cell>
        </row>
        <row r="171">
          <cell r="A171" t="str">
            <v>Liabilities</v>
          </cell>
          <cell r="B171" t="e">
            <v>#REF!</v>
          </cell>
          <cell r="C171" t="str">
            <v>2036</v>
          </cell>
          <cell r="D171" t="str">
            <v>2036:ACCRUED EXPENSES - CAPEX - CURRENT</v>
          </cell>
          <cell r="E171">
            <v>0</v>
          </cell>
          <cell r="F171">
            <v>0</v>
          </cell>
          <cell r="G171">
            <v>0</v>
          </cell>
          <cell r="H171">
            <v>-8000000</v>
          </cell>
          <cell r="I171">
            <v>0</v>
          </cell>
          <cell r="K171">
            <v>-8000000</v>
          </cell>
          <cell r="M171">
            <v>0</v>
          </cell>
        </row>
        <row r="172">
          <cell r="A172" t="str">
            <v>Liabilities</v>
          </cell>
          <cell r="B172" t="e">
            <v>#REF!</v>
          </cell>
          <cell r="C172" t="str">
            <v>2037</v>
          </cell>
          <cell r="D172" t="str">
            <v>2037:CUSTOMER GUARANTEE DEPOSIT - CURRENT</v>
          </cell>
          <cell r="E172">
            <v>0</v>
          </cell>
          <cell r="F172">
            <v>0</v>
          </cell>
          <cell r="G172">
            <v>0</v>
          </cell>
          <cell r="H172">
            <v>0</v>
          </cell>
          <cell r="I172">
            <v>0</v>
          </cell>
          <cell r="K172">
            <v>0</v>
          </cell>
          <cell r="M172">
            <v>0</v>
          </cell>
        </row>
        <row r="173">
          <cell r="A173" t="str">
            <v>Liabilities</v>
          </cell>
          <cell r="B173" t="e">
            <v>#REF!</v>
          </cell>
          <cell r="C173" t="str">
            <v>2038</v>
          </cell>
          <cell r="D173" t="str">
            <v>2038:AASB 16 LEASE CLEARING L&amp;B</v>
          </cell>
          <cell r="E173">
            <v>0</v>
          </cell>
          <cell r="F173">
            <v>0</v>
          </cell>
          <cell r="G173">
            <v>0</v>
          </cell>
          <cell r="H173">
            <v>0</v>
          </cell>
          <cell r="I173">
            <v>0</v>
          </cell>
          <cell r="K173">
            <v>0</v>
          </cell>
          <cell r="M173">
            <v>0</v>
          </cell>
        </row>
        <row r="174">
          <cell r="A174" t="str">
            <v>Liabilities</v>
          </cell>
          <cell r="B174" t="e">
            <v>#REF!</v>
          </cell>
          <cell r="C174" t="str">
            <v>2039</v>
          </cell>
          <cell r="D174" t="str">
            <v>2039:AASB 16 LEASE CLEARING P&amp;E</v>
          </cell>
          <cell r="E174">
            <v>0</v>
          </cell>
          <cell r="F174">
            <v>0</v>
          </cell>
          <cell r="G174">
            <v>0</v>
          </cell>
          <cell r="H174">
            <v>0</v>
          </cell>
          <cell r="I174">
            <v>0</v>
          </cell>
          <cell r="K174">
            <v>0</v>
          </cell>
          <cell r="M174">
            <v>0</v>
          </cell>
        </row>
        <row r="175">
          <cell r="A175" t="str">
            <v>Liabilities</v>
          </cell>
          <cell r="B175" t="e">
            <v>#REF!</v>
          </cell>
          <cell r="C175" t="str">
            <v>2040</v>
          </cell>
          <cell r="D175" t="str">
            <v>2040:NET GST PAYABLE/RECEIVABLE</v>
          </cell>
          <cell r="E175">
            <v>0</v>
          </cell>
          <cell r="F175">
            <v>0</v>
          </cell>
          <cell r="G175">
            <v>0</v>
          </cell>
          <cell r="H175">
            <v>0</v>
          </cell>
          <cell r="I175">
            <v>0</v>
          </cell>
          <cell r="K175">
            <v>0</v>
          </cell>
          <cell r="M175">
            <v>0</v>
          </cell>
        </row>
        <row r="176">
          <cell r="A176" t="str">
            <v>Liabilities</v>
          </cell>
          <cell r="B176" t="e">
            <v>#REF!</v>
          </cell>
          <cell r="C176" t="str">
            <v>2041</v>
          </cell>
          <cell r="D176" t="str">
            <v>2041:INPUT TAX CREDITS CLAIMED IN ADVANCE</v>
          </cell>
          <cell r="E176">
            <v>0</v>
          </cell>
          <cell r="F176">
            <v>0</v>
          </cell>
          <cell r="G176">
            <v>0</v>
          </cell>
          <cell r="H176">
            <v>0</v>
          </cell>
          <cell r="I176">
            <v>0</v>
          </cell>
          <cell r="K176">
            <v>0</v>
          </cell>
          <cell r="M176">
            <v>0</v>
          </cell>
        </row>
        <row r="177">
          <cell r="A177" t="str">
            <v>Liabilities</v>
          </cell>
          <cell r="B177" t="e">
            <v>#REF!</v>
          </cell>
          <cell r="C177" t="str">
            <v>2042</v>
          </cell>
          <cell r="D177" t="str">
            <v>2042:BAS - FUEL TAX CREDITS</v>
          </cell>
          <cell r="E177">
            <v>0</v>
          </cell>
          <cell r="F177">
            <v>0</v>
          </cell>
          <cell r="G177">
            <v>0</v>
          </cell>
          <cell r="H177">
            <v>0</v>
          </cell>
          <cell r="I177">
            <v>0</v>
          </cell>
          <cell r="K177">
            <v>0</v>
          </cell>
          <cell r="M177">
            <v>0</v>
          </cell>
        </row>
        <row r="178">
          <cell r="A178" t="str">
            <v>Liabilities</v>
          </cell>
          <cell r="B178" t="e">
            <v>#REF!</v>
          </cell>
          <cell r="C178" t="str">
            <v>2043</v>
          </cell>
          <cell r="D178" t="str">
            <v>2043:PAYG INCOME TAX INSTALMENT PAID</v>
          </cell>
          <cell r="E178">
            <v>0</v>
          </cell>
          <cell r="F178">
            <v>0</v>
          </cell>
          <cell r="G178">
            <v>0</v>
          </cell>
          <cell r="H178">
            <v>0</v>
          </cell>
          <cell r="I178">
            <v>0</v>
          </cell>
          <cell r="K178">
            <v>0</v>
          </cell>
          <cell r="M178">
            <v>0</v>
          </cell>
        </row>
        <row r="179">
          <cell r="A179" t="str">
            <v>Liabilities</v>
          </cell>
          <cell r="B179" t="e">
            <v>#REF!</v>
          </cell>
          <cell r="C179" t="str">
            <v>2044</v>
          </cell>
          <cell r="D179" t="str">
            <v>2044:OTHER PAYROLL - PAYROLL/PAYG CLEARING</v>
          </cell>
          <cell r="E179">
            <v>0</v>
          </cell>
          <cell r="F179">
            <v>0</v>
          </cell>
          <cell r="G179">
            <v>0</v>
          </cell>
          <cell r="H179">
            <v>0</v>
          </cell>
          <cell r="I179">
            <v>0</v>
          </cell>
          <cell r="K179">
            <v>0</v>
          </cell>
          <cell r="M179">
            <v>0</v>
          </cell>
        </row>
        <row r="180">
          <cell r="A180" t="str">
            <v>Liabilities</v>
          </cell>
          <cell r="B180" t="e">
            <v>#REF!</v>
          </cell>
          <cell r="C180" t="str">
            <v>2045</v>
          </cell>
          <cell r="D180" t="str">
            <v>2045:OTHER PAYROLL - SUPERANNUATION CLEARING</v>
          </cell>
          <cell r="E180">
            <v>0</v>
          </cell>
          <cell r="F180">
            <v>0</v>
          </cell>
          <cell r="G180">
            <v>0</v>
          </cell>
          <cell r="H180">
            <v>0</v>
          </cell>
          <cell r="I180">
            <v>0</v>
          </cell>
          <cell r="K180">
            <v>0</v>
          </cell>
          <cell r="M180">
            <v>0</v>
          </cell>
        </row>
        <row r="181">
          <cell r="A181" t="str">
            <v>Liabilities</v>
          </cell>
          <cell r="B181" t="e">
            <v>#REF!</v>
          </cell>
          <cell r="C181" t="str">
            <v>2046</v>
          </cell>
          <cell r="D181" t="str">
            <v>2046:OTHER PAYROLL - PAID PARENTAL CLEARING</v>
          </cell>
          <cell r="E181">
            <v>0</v>
          </cell>
          <cell r="F181">
            <v>0</v>
          </cell>
          <cell r="G181">
            <v>0</v>
          </cell>
          <cell r="H181">
            <v>0</v>
          </cell>
          <cell r="I181">
            <v>0</v>
          </cell>
          <cell r="K181">
            <v>0</v>
          </cell>
          <cell r="M181">
            <v>0</v>
          </cell>
        </row>
        <row r="182">
          <cell r="A182" t="str">
            <v>Liabilities</v>
          </cell>
          <cell r="B182" t="e">
            <v>#REF!</v>
          </cell>
          <cell r="C182" t="str">
            <v>2047</v>
          </cell>
          <cell r="D182" t="str">
            <v>2047:OTHER PAYROLL - CLEARING</v>
          </cell>
          <cell r="E182">
            <v>0</v>
          </cell>
          <cell r="F182">
            <v>0</v>
          </cell>
          <cell r="G182">
            <v>0</v>
          </cell>
          <cell r="H182">
            <v>0</v>
          </cell>
          <cell r="I182">
            <v>0</v>
          </cell>
          <cell r="K182">
            <v>0</v>
          </cell>
          <cell r="M182">
            <v>0</v>
          </cell>
        </row>
        <row r="183">
          <cell r="A183" t="str">
            <v>Liabilities</v>
          </cell>
          <cell r="B183" t="e">
            <v>#REF!</v>
          </cell>
          <cell r="C183" t="str">
            <v>2048</v>
          </cell>
          <cell r="D183" t="str">
            <v>2048:OTHER PAYROLL - WORKERS COMP PREMIUMS</v>
          </cell>
          <cell r="E183">
            <v>0</v>
          </cell>
          <cell r="F183">
            <v>0</v>
          </cell>
          <cell r="G183">
            <v>0</v>
          </cell>
          <cell r="H183">
            <v>0</v>
          </cell>
          <cell r="I183">
            <v>0</v>
          </cell>
          <cell r="K183">
            <v>0</v>
          </cell>
          <cell r="M183">
            <v>0</v>
          </cell>
        </row>
        <row r="184">
          <cell r="A184" t="str">
            <v>Liabilities</v>
          </cell>
          <cell r="B184" t="e">
            <v>#REF!</v>
          </cell>
          <cell r="C184" t="str">
            <v>2049</v>
          </cell>
          <cell r="D184" t="str">
            <v>2049:OTHER PAYROLL - PAYROLL TAX</v>
          </cell>
          <cell r="E184">
            <v>0</v>
          </cell>
          <cell r="F184">
            <v>0</v>
          </cell>
          <cell r="G184">
            <v>0</v>
          </cell>
          <cell r="H184">
            <v>0</v>
          </cell>
          <cell r="I184">
            <v>0</v>
          </cell>
          <cell r="K184">
            <v>0</v>
          </cell>
          <cell r="M184">
            <v>0</v>
          </cell>
        </row>
        <row r="185">
          <cell r="A185" t="str">
            <v>Liabilities</v>
          </cell>
          <cell r="B185" t="e">
            <v>#REF!</v>
          </cell>
          <cell r="C185" t="str">
            <v>2050</v>
          </cell>
          <cell r="D185" t="str">
            <v>2050:OTHER PAYROLL - DBO SYSTEM CLEARING</v>
          </cell>
          <cell r="E185">
            <v>0</v>
          </cell>
          <cell r="F185">
            <v>0</v>
          </cell>
          <cell r="G185">
            <v>0</v>
          </cell>
          <cell r="H185">
            <v>0</v>
          </cell>
          <cell r="I185">
            <v>0</v>
          </cell>
          <cell r="K185">
            <v>0</v>
          </cell>
          <cell r="M185">
            <v>0</v>
          </cell>
        </row>
        <row r="186">
          <cell r="A186" t="str">
            <v>Liabilities</v>
          </cell>
          <cell r="B186" t="e">
            <v>#REF!</v>
          </cell>
          <cell r="C186" t="str">
            <v>2051</v>
          </cell>
          <cell r="D186" t="str">
            <v>2051:OTHER PAYROLL - DBO SYSTEM CLEARING CONTRA</v>
          </cell>
          <cell r="E186">
            <v>0</v>
          </cell>
          <cell r="F186">
            <v>0</v>
          </cell>
          <cell r="G186">
            <v>0</v>
          </cell>
          <cell r="H186">
            <v>0</v>
          </cell>
          <cell r="I186">
            <v>0</v>
          </cell>
          <cell r="K186">
            <v>0</v>
          </cell>
          <cell r="M186">
            <v>0</v>
          </cell>
        </row>
        <row r="187">
          <cell r="A187" t="str">
            <v>Liabilities</v>
          </cell>
          <cell r="B187" t="e">
            <v>#REF!</v>
          </cell>
          <cell r="C187" t="str">
            <v>2052</v>
          </cell>
          <cell r="D187" t="str">
            <v>2052:CREDIT CARD PAYABLE - MASTERCARD (CONTROL)</v>
          </cell>
          <cell r="E187">
            <v>0</v>
          </cell>
          <cell r="F187">
            <v>0</v>
          </cell>
          <cell r="G187">
            <v>0</v>
          </cell>
          <cell r="H187">
            <v>0</v>
          </cell>
          <cell r="I187">
            <v>0</v>
          </cell>
          <cell r="K187">
            <v>0</v>
          </cell>
          <cell r="M187">
            <v>0</v>
          </cell>
        </row>
        <row r="188">
          <cell r="A188" t="str">
            <v>Liabilities</v>
          </cell>
          <cell r="B188" t="e">
            <v>#REF!</v>
          </cell>
          <cell r="C188" t="str">
            <v>2053</v>
          </cell>
          <cell r="D188" t="str">
            <v>2053:CREDIT CARD CLEARING - MASTERCARD</v>
          </cell>
          <cell r="E188">
            <v>0</v>
          </cell>
          <cell r="F188">
            <v>0</v>
          </cell>
          <cell r="G188">
            <v>0</v>
          </cell>
          <cell r="H188">
            <v>0</v>
          </cell>
          <cell r="I188">
            <v>0</v>
          </cell>
          <cell r="K188">
            <v>0</v>
          </cell>
          <cell r="M188">
            <v>0</v>
          </cell>
        </row>
        <row r="189">
          <cell r="A189" t="str">
            <v>Liabilities</v>
          </cell>
          <cell r="B189" t="e">
            <v>#REF!</v>
          </cell>
          <cell r="C189" t="str">
            <v>2054</v>
          </cell>
          <cell r="D189" t="str">
            <v>2054:NOVATED LEASE CLEARING</v>
          </cell>
          <cell r="E189">
            <v>0</v>
          </cell>
          <cell r="F189">
            <v>0</v>
          </cell>
          <cell r="G189">
            <v>0</v>
          </cell>
          <cell r="H189">
            <v>0</v>
          </cell>
          <cell r="I189">
            <v>0</v>
          </cell>
          <cell r="K189">
            <v>0</v>
          </cell>
          <cell r="M189">
            <v>0</v>
          </cell>
        </row>
        <row r="190">
          <cell r="A190" t="str">
            <v>Liabilities</v>
          </cell>
          <cell r="B190" t="e">
            <v>#REF!</v>
          </cell>
          <cell r="C190" t="str">
            <v>2055</v>
          </cell>
          <cell r="D190" t="str">
            <v>2055:LOAN FROM ASSOCIATES - CURRENT</v>
          </cell>
          <cell r="E190">
            <v>0</v>
          </cell>
          <cell r="F190">
            <v>0</v>
          </cell>
          <cell r="G190">
            <v>0</v>
          </cell>
          <cell r="H190">
            <v>0</v>
          </cell>
          <cell r="I190">
            <v>0</v>
          </cell>
          <cell r="K190">
            <v>0</v>
          </cell>
          <cell r="M190">
            <v>0</v>
          </cell>
        </row>
        <row r="191">
          <cell r="A191" t="str">
            <v>Liabilities</v>
          </cell>
          <cell r="B191" t="e">
            <v>#REF!</v>
          </cell>
          <cell r="C191" t="str">
            <v>2056</v>
          </cell>
          <cell r="D191" t="str">
            <v>2056:ACCRUED FINANCE COSTS</v>
          </cell>
          <cell r="E191">
            <v>0</v>
          </cell>
          <cell r="F191">
            <v>0</v>
          </cell>
          <cell r="G191">
            <v>0</v>
          </cell>
          <cell r="H191">
            <v>0</v>
          </cell>
          <cell r="I191">
            <v>0</v>
          </cell>
          <cell r="K191">
            <v>0</v>
          </cell>
          <cell r="M191">
            <v>0</v>
          </cell>
        </row>
        <row r="192">
          <cell r="A192" t="str">
            <v>Liabilities</v>
          </cell>
          <cell r="B192" t="e">
            <v>#REF!</v>
          </cell>
          <cell r="C192" t="str">
            <v>2057</v>
          </cell>
          <cell r="D192" t="str">
            <v>2057:INTER-ENTITY LOAN PAYABLE - CURRENT</v>
          </cell>
          <cell r="E192">
            <v>0</v>
          </cell>
          <cell r="F192">
            <v>0</v>
          </cell>
          <cell r="G192">
            <v>0</v>
          </cell>
          <cell r="H192">
            <v>0</v>
          </cell>
          <cell r="I192">
            <v>0</v>
          </cell>
          <cell r="K192">
            <v>0</v>
          </cell>
          <cell r="M192">
            <v>0</v>
          </cell>
        </row>
        <row r="193">
          <cell r="A193" t="str">
            <v>Liabilities</v>
          </cell>
          <cell r="B193" t="e">
            <v>#REF!</v>
          </cell>
          <cell r="C193" t="str">
            <v>2058</v>
          </cell>
          <cell r="D193" t="str">
            <v>2058:INTER-ENTITY INTEREST PAYABLE - CURRENT</v>
          </cell>
          <cell r="E193">
            <v>0</v>
          </cell>
          <cell r="F193">
            <v>0</v>
          </cell>
          <cell r="G193">
            <v>0</v>
          </cell>
          <cell r="H193">
            <v>0</v>
          </cell>
          <cell r="I193">
            <v>0</v>
          </cell>
          <cell r="K193">
            <v>0</v>
          </cell>
          <cell r="M193">
            <v>0</v>
          </cell>
        </row>
        <row r="194">
          <cell r="A194" t="str">
            <v>Liabilities</v>
          </cell>
          <cell r="B194" t="e">
            <v>#REF!</v>
          </cell>
          <cell r="C194" t="str">
            <v>2059</v>
          </cell>
          <cell r="D194" t="str">
            <v>2059:ACCRUED DIVIDEND PAYABLE</v>
          </cell>
          <cell r="E194">
            <v>0</v>
          </cell>
          <cell r="F194">
            <v>0</v>
          </cell>
          <cell r="G194">
            <v>0</v>
          </cell>
          <cell r="H194">
            <v>0</v>
          </cell>
          <cell r="I194">
            <v>0</v>
          </cell>
          <cell r="K194">
            <v>0</v>
          </cell>
          <cell r="M194">
            <v>0</v>
          </cell>
        </row>
        <row r="195">
          <cell r="A195" t="str">
            <v>Liabilities</v>
          </cell>
          <cell r="B195" t="e">
            <v>#REF!</v>
          </cell>
          <cell r="C195" t="str">
            <v>2060</v>
          </cell>
          <cell r="D195" t="str">
            <v>2060:ACCRUED DIVIDEND PAYABLE - MINITORY INTEREST</v>
          </cell>
          <cell r="E195">
            <v>0</v>
          </cell>
          <cell r="F195">
            <v>0</v>
          </cell>
          <cell r="G195">
            <v>0</v>
          </cell>
          <cell r="H195">
            <v>0</v>
          </cell>
          <cell r="I195">
            <v>0</v>
          </cell>
          <cell r="K195">
            <v>0</v>
          </cell>
          <cell r="M195">
            <v>0</v>
          </cell>
        </row>
        <row r="196">
          <cell r="A196" t="str">
            <v>Liabilities</v>
          </cell>
          <cell r="B196" t="e">
            <v>#REF!</v>
          </cell>
          <cell r="C196" t="str">
            <v>2062</v>
          </cell>
          <cell r="D196" t="str">
            <v>2062:EMPLOYEE REIMBUSEMENT PAYABLE</v>
          </cell>
          <cell r="E196">
            <v>0</v>
          </cell>
          <cell r="F196">
            <v>0</v>
          </cell>
          <cell r="G196">
            <v>0</v>
          </cell>
          <cell r="H196">
            <v>0</v>
          </cell>
          <cell r="I196">
            <v>0</v>
          </cell>
          <cell r="K196">
            <v>0</v>
          </cell>
          <cell r="M196">
            <v>0</v>
          </cell>
        </row>
        <row r="197">
          <cell r="A197" t="str">
            <v>Liabilities</v>
          </cell>
          <cell r="B197" t="e">
            <v>#REF!</v>
          </cell>
          <cell r="C197" t="str">
            <v>2064</v>
          </cell>
          <cell r="D197" t="str">
            <v>2064:FBT PAYABLE / RECEIVABLE</v>
          </cell>
          <cell r="E197">
            <v>0</v>
          </cell>
          <cell r="F197">
            <v>0</v>
          </cell>
          <cell r="G197">
            <v>0</v>
          </cell>
          <cell r="H197">
            <v>0</v>
          </cell>
          <cell r="I197">
            <v>0</v>
          </cell>
          <cell r="K197">
            <v>0</v>
          </cell>
          <cell r="M197">
            <v>0</v>
          </cell>
        </row>
        <row r="198">
          <cell r="A198" t="str">
            <v>Liabilities</v>
          </cell>
          <cell r="B198" t="e">
            <v>#REF!</v>
          </cell>
          <cell r="C198" t="str">
            <v>2065</v>
          </cell>
          <cell r="D198" t="str">
            <v>2065:OTHER AD HOC PAYMENT CLEARING</v>
          </cell>
          <cell r="E198">
            <v>0</v>
          </cell>
          <cell r="F198">
            <v>0</v>
          </cell>
          <cell r="G198">
            <v>0</v>
          </cell>
          <cell r="H198">
            <v>0</v>
          </cell>
          <cell r="I198">
            <v>0</v>
          </cell>
          <cell r="K198">
            <v>0</v>
          </cell>
          <cell r="M198">
            <v>0</v>
          </cell>
        </row>
        <row r="199">
          <cell r="A199" t="str">
            <v>Liabilities</v>
          </cell>
          <cell r="B199" t="e">
            <v>#REF!</v>
          </cell>
          <cell r="C199" t="str">
            <v>2066</v>
          </cell>
          <cell r="D199" t="str">
            <v>2066:GRNI - CAPEX TANGIBLE RECLASS</v>
          </cell>
          <cell r="E199">
            <v>0</v>
          </cell>
          <cell r="F199">
            <v>0</v>
          </cell>
          <cell r="G199">
            <v>0</v>
          </cell>
          <cell r="H199">
            <v>0</v>
          </cell>
          <cell r="I199">
            <v>0</v>
          </cell>
          <cell r="K199">
            <v>0</v>
          </cell>
          <cell r="M199">
            <v>0</v>
          </cell>
        </row>
        <row r="200">
          <cell r="A200" t="str">
            <v>Liabilities</v>
          </cell>
          <cell r="B200" t="e">
            <v>#REF!</v>
          </cell>
          <cell r="C200" t="str">
            <v>2067</v>
          </cell>
          <cell r="D200" t="str">
            <v>2067:GRNI - CAPEX INTANGIBLE RECLASS</v>
          </cell>
          <cell r="E200">
            <v>0</v>
          </cell>
          <cell r="F200">
            <v>0</v>
          </cell>
          <cell r="G200">
            <v>0</v>
          </cell>
          <cell r="H200">
            <v>0</v>
          </cell>
          <cell r="I200">
            <v>0</v>
          </cell>
          <cell r="K200">
            <v>0</v>
          </cell>
          <cell r="M200">
            <v>0</v>
          </cell>
        </row>
        <row r="201">
          <cell r="A201" t="str">
            <v>Liabilities</v>
          </cell>
          <cell r="B201" t="e">
            <v>#REF!</v>
          </cell>
          <cell r="C201" t="str">
            <v>2068</v>
          </cell>
          <cell r="D201" t="str">
            <v>2068:ACCRUED EXPENSES - INTANGIBLES - CURRENT</v>
          </cell>
          <cell r="E201">
            <v>0</v>
          </cell>
          <cell r="F201">
            <v>0</v>
          </cell>
          <cell r="G201">
            <v>0</v>
          </cell>
          <cell r="H201">
            <v>0</v>
          </cell>
          <cell r="I201">
            <v>0</v>
          </cell>
          <cell r="K201">
            <v>0</v>
          </cell>
          <cell r="M201">
            <v>0</v>
          </cell>
        </row>
        <row r="202">
          <cell r="A202" t="str">
            <v>Liabilities</v>
          </cell>
          <cell r="B202" t="e">
            <v>#REF!</v>
          </cell>
          <cell r="C202" t="str">
            <v>2069</v>
          </cell>
          <cell r="D202" t="str">
            <v>2069:ACCRUED EXPENSES - BORROWING COSTS (OCF)</v>
          </cell>
          <cell r="E202">
            <v>0</v>
          </cell>
          <cell r="F202">
            <v>0</v>
          </cell>
          <cell r="G202">
            <v>0</v>
          </cell>
          <cell r="H202">
            <v>0</v>
          </cell>
          <cell r="I202">
            <v>0</v>
          </cell>
          <cell r="K202">
            <v>0</v>
          </cell>
          <cell r="M202">
            <v>0</v>
          </cell>
        </row>
        <row r="203">
          <cell r="A203" t="str">
            <v>Liabilities</v>
          </cell>
          <cell r="B203" t="e">
            <v>#REF!</v>
          </cell>
          <cell r="C203" t="str">
            <v>2070</v>
          </cell>
          <cell r="D203" t="str">
            <v>2070:ACCRUED EXPENSES - AUDIT FEE</v>
          </cell>
          <cell r="E203">
            <v>0</v>
          </cell>
          <cell r="F203">
            <v>0</v>
          </cell>
          <cell r="G203">
            <v>0</v>
          </cell>
          <cell r="H203">
            <v>0</v>
          </cell>
          <cell r="I203">
            <v>0</v>
          </cell>
          <cell r="K203">
            <v>0</v>
          </cell>
          <cell r="M203">
            <v>0</v>
          </cell>
        </row>
        <row r="204">
          <cell r="A204" t="str">
            <v>Liabilities</v>
          </cell>
          <cell r="B204" t="e">
            <v>#REF!</v>
          </cell>
          <cell r="C204" t="str">
            <v>2071</v>
          </cell>
          <cell r="D204" t="str">
            <v>2071:ENVIRONMENTAL INSTRUMENTS LIABILITY - STC &amp; LGC</v>
          </cell>
          <cell r="E204">
            <v>0</v>
          </cell>
          <cell r="F204">
            <v>0</v>
          </cell>
          <cell r="G204">
            <v>0</v>
          </cell>
          <cell r="H204">
            <v>0</v>
          </cell>
          <cell r="I204">
            <v>0</v>
          </cell>
          <cell r="K204">
            <v>0</v>
          </cell>
          <cell r="M204">
            <v>0</v>
          </cell>
        </row>
        <row r="205">
          <cell r="A205" t="str">
            <v>Liabilities</v>
          </cell>
          <cell r="B205" t="e">
            <v>#REF!</v>
          </cell>
          <cell r="C205" t="str">
            <v>2072</v>
          </cell>
          <cell r="D205" t="str">
            <v>2072:ACCRUED EXPENSES - BORROWING COSTS (FCF)</v>
          </cell>
          <cell r="E205">
            <v>0</v>
          </cell>
          <cell r="F205">
            <v>0</v>
          </cell>
          <cell r="G205">
            <v>0</v>
          </cell>
          <cell r="H205">
            <v>0</v>
          </cell>
          <cell r="I205">
            <v>0</v>
          </cell>
          <cell r="K205">
            <v>0</v>
          </cell>
          <cell r="M205">
            <v>0</v>
          </cell>
        </row>
        <row r="206">
          <cell r="A206" t="str">
            <v>Liabilities</v>
          </cell>
          <cell r="B206" t="e">
            <v>#REF!</v>
          </cell>
          <cell r="C206" t="str">
            <v>2099</v>
          </cell>
          <cell r="D206" t="str">
            <v>2099:ON-ACCOUNT CONVERSION</v>
          </cell>
          <cell r="E206">
            <v>0</v>
          </cell>
          <cell r="F206">
            <v>0</v>
          </cell>
          <cell r="G206">
            <v>0</v>
          </cell>
          <cell r="H206">
            <v>0</v>
          </cell>
          <cell r="I206">
            <v>0</v>
          </cell>
          <cell r="K206">
            <v>0</v>
          </cell>
          <cell r="M206">
            <v>0</v>
          </cell>
        </row>
        <row r="207">
          <cell r="A207" t="str">
            <v>Liabilities</v>
          </cell>
          <cell r="B207" t="e">
            <v>#REF!</v>
          </cell>
          <cell r="C207" t="str">
            <v>2000</v>
          </cell>
          <cell r="D207" t="str">
            <v>2000:TRADE CREDITORS (CONTROL)</v>
          </cell>
          <cell r="E207">
            <v>0</v>
          </cell>
          <cell r="F207">
            <v>0</v>
          </cell>
          <cell r="G207">
            <v>0</v>
          </cell>
          <cell r="H207">
            <v>0</v>
          </cell>
          <cell r="I207">
            <v>0</v>
          </cell>
          <cell r="K207">
            <v>0</v>
          </cell>
          <cell r="M207">
            <v>0</v>
          </cell>
        </row>
        <row r="208">
          <cell r="A208" t="str">
            <v>Liabilities</v>
          </cell>
          <cell r="B208" t="e">
            <v>#REF!</v>
          </cell>
          <cell r="C208" t="str">
            <v>2001</v>
          </cell>
          <cell r="D208" t="str">
            <v>2001:TRADE CREDITORS (CONTRA)</v>
          </cell>
          <cell r="E208">
            <v>0</v>
          </cell>
          <cell r="F208">
            <v>0</v>
          </cell>
          <cell r="G208">
            <v>0</v>
          </cell>
          <cell r="H208">
            <v>0</v>
          </cell>
          <cell r="I208">
            <v>0</v>
          </cell>
          <cell r="K208">
            <v>0</v>
          </cell>
          <cell r="M208">
            <v>0</v>
          </cell>
        </row>
        <row r="209">
          <cell r="A209" t="str">
            <v>Liabilities</v>
          </cell>
          <cell r="B209" t="e">
            <v>#REF!</v>
          </cell>
          <cell r="C209" t="str">
            <v>2002</v>
          </cell>
          <cell r="D209" t="str">
            <v>2002:TRADE CREDITORS - BORROWING COSTS RECLASS</v>
          </cell>
          <cell r="E209">
            <v>0</v>
          </cell>
          <cell r="F209">
            <v>0</v>
          </cell>
          <cell r="G209">
            <v>0</v>
          </cell>
          <cell r="H209">
            <v>0</v>
          </cell>
          <cell r="I209">
            <v>0</v>
          </cell>
          <cell r="K209">
            <v>0</v>
          </cell>
          <cell r="M209">
            <v>0</v>
          </cell>
        </row>
        <row r="210">
          <cell r="A210" t="str">
            <v>Liabilities</v>
          </cell>
          <cell r="B210" t="e">
            <v>#REF!</v>
          </cell>
          <cell r="C210" t="str">
            <v>2003</v>
          </cell>
          <cell r="D210" t="str">
            <v>2003:TRADE CREDITORS - CAPEX TANGIBLE RECLASS</v>
          </cell>
          <cell r="E210">
            <v>0</v>
          </cell>
          <cell r="F210">
            <v>0</v>
          </cell>
          <cell r="G210">
            <v>0</v>
          </cell>
          <cell r="H210">
            <v>0</v>
          </cell>
          <cell r="I210">
            <v>0</v>
          </cell>
          <cell r="K210">
            <v>0</v>
          </cell>
          <cell r="M210">
            <v>0</v>
          </cell>
        </row>
        <row r="211">
          <cell r="A211" t="str">
            <v>Liabilities</v>
          </cell>
          <cell r="B211" t="e">
            <v>#REF!</v>
          </cell>
          <cell r="C211" t="str">
            <v>2004</v>
          </cell>
          <cell r="D211" t="str">
            <v>2004:TRADE CREDITORS - CAPEX INTANGIBLE RECLASS</v>
          </cell>
          <cell r="E211">
            <v>0</v>
          </cell>
          <cell r="F211">
            <v>0</v>
          </cell>
          <cell r="G211">
            <v>0</v>
          </cell>
          <cell r="H211">
            <v>0</v>
          </cell>
          <cell r="I211">
            <v>0</v>
          </cell>
          <cell r="K211">
            <v>0</v>
          </cell>
          <cell r="M211">
            <v>0</v>
          </cell>
        </row>
        <row r="212">
          <cell r="A212" t="str">
            <v>Non-current Assets</v>
          </cell>
          <cell r="B212" t="e">
            <v>#REF!</v>
          </cell>
          <cell r="C212" t="str">
            <v>2580</v>
          </cell>
          <cell r="D212" t="str">
            <v>2580:DEFERRED TAX LIABILITIES</v>
          </cell>
          <cell r="E212">
            <v>0</v>
          </cell>
          <cell r="F212">
            <v>0</v>
          </cell>
          <cell r="G212">
            <v>0</v>
          </cell>
          <cell r="H212">
            <v>-133142700.13</v>
          </cell>
          <cell r="I212">
            <v>0</v>
          </cell>
          <cell r="K212">
            <v>-133142700.13</v>
          </cell>
          <cell r="M212">
            <v>0</v>
          </cell>
        </row>
        <row r="213">
          <cell r="A213" t="str">
            <v>Liabilities</v>
          </cell>
          <cell r="B213" t="e">
            <v>#REF!</v>
          </cell>
          <cell r="C213" t="str">
            <v>2450</v>
          </cell>
          <cell r="D213" t="str">
            <v>2450:BORROWINGS - NON-CURRENT</v>
          </cell>
          <cell r="E213">
            <v>0</v>
          </cell>
          <cell r="F213">
            <v>0</v>
          </cell>
          <cell r="G213">
            <v>0</v>
          </cell>
          <cell r="H213">
            <v>0</v>
          </cell>
          <cell r="I213">
            <v>0</v>
          </cell>
          <cell r="K213">
            <v>0</v>
          </cell>
          <cell r="M213">
            <v>0</v>
          </cell>
        </row>
        <row r="214">
          <cell r="A214" t="str">
            <v>Liabilities</v>
          </cell>
          <cell r="B214" t="e">
            <v>#REF!</v>
          </cell>
          <cell r="C214" t="str">
            <v>2451</v>
          </cell>
          <cell r="D214" t="str">
            <v>2451:BORROWING COSTS - NON-CURRENT BORROWINGS</v>
          </cell>
          <cell r="E214">
            <v>0</v>
          </cell>
          <cell r="F214">
            <v>0</v>
          </cell>
          <cell r="G214">
            <v>0</v>
          </cell>
          <cell r="H214">
            <v>0</v>
          </cell>
          <cell r="I214">
            <v>0</v>
          </cell>
          <cell r="K214">
            <v>0</v>
          </cell>
          <cell r="M214">
            <v>0</v>
          </cell>
        </row>
        <row r="215">
          <cell r="A215" t="str">
            <v>Liabilities</v>
          </cell>
          <cell r="B215" t="e">
            <v>#REF!</v>
          </cell>
          <cell r="C215" t="str">
            <v>2452</v>
          </cell>
          <cell r="D215" t="str">
            <v>2452:PROVISION FOR AMORTISATION - BORROWING COSTS - NON-CURRENT</v>
          </cell>
          <cell r="E215">
            <v>0</v>
          </cell>
          <cell r="F215">
            <v>0</v>
          </cell>
          <cell r="G215">
            <v>0</v>
          </cell>
          <cell r="H215">
            <v>0</v>
          </cell>
          <cell r="I215">
            <v>0</v>
          </cell>
          <cell r="K215">
            <v>0</v>
          </cell>
          <cell r="M215">
            <v>0</v>
          </cell>
        </row>
        <row r="216">
          <cell r="A216" t="str">
            <v>Liabilities</v>
          </cell>
          <cell r="B216" t="e">
            <v>#REF!</v>
          </cell>
          <cell r="C216" t="str">
            <v>2550</v>
          </cell>
          <cell r="D216" t="str">
            <v>2550:PROV - EMPLOYEE - NON CURRENT - LSL</v>
          </cell>
          <cell r="E216">
            <v>0</v>
          </cell>
          <cell r="F216">
            <v>0</v>
          </cell>
          <cell r="G216">
            <v>0</v>
          </cell>
          <cell r="H216">
            <v>0</v>
          </cell>
          <cell r="I216">
            <v>0</v>
          </cell>
          <cell r="K216">
            <v>0</v>
          </cell>
          <cell r="M216">
            <v>0</v>
          </cell>
        </row>
        <row r="217">
          <cell r="A217" t="str">
            <v>Liabilities</v>
          </cell>
          <cell r="B217" t="e">
            <v>#REF!</v>
          </cell>
          <cell r="C217" t="str">
            <v>2551</v>
          </cell>
          <cell r="D217" t="str">
            <v>2551:DEFINED BENEFIT SUPER OBLIGATION LIABILITY NC</v>
          </cell>
          <cell r="E217">
            <v>0</v>
          </cell>
          <cell r="F217">
            <v>0</v>
          </cell>
          <cell r="G217">
            <v>0</v>
          </cell>
          <cell r="H217">
            <v>0</v>
          </cell>
          <cell r="I217">
            <v>0</v>
          </cell>
          <cell r="K217">
            <v>0</v>
          </cell>
          <cell r="M217">
            <v>0</v>
          </cell>
        </row>
        <row r="218">
          <cell r="A218" t="str">
            <v>Liabilities</v>
          </cell>
          <cell r="B218" t="e">
            <v>#REF!</v>
          </cell>
          <cell r="C218" t="str">
            <v>2530</v>
          </cell>
          <cell r="D218" t="str">
            <v>2530:PROV - OTHER NON CURRENT</v>
          </cell>
          <cell r="E218">
            <v>0</v>
          </cell>
          <cell r="F218">
            <v>0</v>
          </cell>
          <cell r="G218">
            <v>0</v>
          </cell>
          <cell r="H218">
            <v>0</v>
          </cell>
          <cell r="I218">
            <v>0</v>
          </cell>
          <cell r="K218">
            <v>0</v>
          </cell>
          <cell r="M218">
            <v>0</v>
          </cell>
        </row>
        <row r="219">
          <cell r="A219" t="str">
            <v>Liabilities</v>
          </cell>
          <cell r="B219" t="e">
            <v>#REF!</v>
          </cell>
          <cell r="C219" t="str">
            <v>2531</v>
          </cell>
          <cell r="D219" t="str">
            <v>2531:PROV - ABANDONMENT / MAKE GOOD NON-CURRENT</v>
          </cell>
          <cell r="E219">
            <v>0</v>
          </cell>
          <cell r="F219">
            <v>0</v>
          </cell>
          <cell r="G219">
            <v>0</v>
          </cell>
          <cell r="H219">
            <v>-2661809.21</v>
          </cell>
          <cell r="I219">
            <v>0</v>
          </cell>
          <cell r="K219">
            <v>-2661809.21</v>
          </cell>
          <cell r="M219">
            <v>0</v>
          </cell>
        </row>
        <row r="220">
          <cell r="A220" t="str">
            <v>Liabilities</v>
          </cell>
          <cell r="B220" t="e">
            <v>#REF!</v>
          </cell>
          <cell r="C220" t="str">
            <v>2532</v>
          </cell>
          <cell r="D220" t="str">
            <v>2532:PROV -  NC ABANDONMENT / MAKE GOOD (INIT RECOG &amp; REMEASUREMENT)</v>
          </cell>
          <cell r="E220">
            <v>0</v>
          </cell>
          <cell r="F220">
            <v>0</v>
          </cell>
          <cell r="G220">
            <v>0</v>
          </cell>
          <cell r="H220">
            <v>0</v>
          </cell>
          <cell r="I220">
            <v>0</v>
          </cell>
          <cell r="K220">
            <v>0</v>
          </cell>
          <cell r="M220">
            <v>0</v>
          </cell>
        </row>
        <row r="221">
          <cell r="A221" t="str">
            <v>Liabilities</v>
          </cell>
          <cell r="B221" t="e">
            <v>#REF!</v>
          </cell>
          <cell r="C221" t="str">
            <v>2490</v>
          </cell>
          <cell r="D221" t="str">
            <v>2490:IR HEDGE LIABILITY - NON-CURRENT</v>
          </cell>
          <cell r="E221">
            <v>0</v>
          </cell>
          <cell r="F221">
            <v>0</v>
          </cell>
          <cell r="G221">
            <v>0</v>
          </cell>
          <cell r="H221">
            <v>0</v>
          </cell>
          <cell r="I221">
            <v>0</v>
          </cell>
          <cell r="K221">
            <v>0</v>
          </cell>
          <cell r="M221">
            <v>0</v>
          </cell>
        </row>
        <row r="222">
          <cell r="A222" t="str">
            <v>Liabilities</v>
          </cell>
          <cell r="B222" t="e">
            <v>#REF!</v>
          </cell>
          <cell r="C222" t="str">
            <v>2491</v>
          </cell>
          <cell r="D222" t="str">
            <v>2491:LTI HEDGE LIABILITY FVTPL - NON-CURRENT</v>
          </cell>
          <cell r="E222">
            <v>0</v>
          </cell>
          <cell r="F222">
            <v>0</v>
          </cell>
          <cell r="G222">
            <v>0</v>
          </cell>
          <cell r="H222">
            <v>0</v>
          </cell>
          <cell r="I222">
            <v>0</v>
          </cell>
          <cell r="K222">
            <v>0</v>
          </cell>
          <cell r="M222">
            <v>0</v>
          </cell>
        </row>
        <row r="223">
          <cell r="A223" t="str">
            <v>Liabilities</v>
          </cell>
          <cell r="B223" t="e">
            <v>#REF!</v>
          </cell>
          <cell r="C223" t="str">
            <v>2492</v>
          </cell>
          <cell r="D223" t="str">
            <v>2492:FEC HEDGE LIABILITY - NON-CURRENT</v>
          </cell>
          <cell r="E223">
            <v>0</v>
          </cell>
          <cell r="F223">
            <v>0</v>
          </cell>
          <cell r="G223">
            <v>0</v>
          </cell>
          <cell r="H223">
            <v>0</v>
          </cell>
          <cell r="I223">
            <v>0</v>
          </cell>
          <cell r="K223">
            <v>0</v>
          </cell>
          <cell r="M223">
            <v>0</v>
          </cell>
        </row>
        <row r="224">
          <cell r="A224" t="str">
            <v>Current Assets</v>
          </cell>
          <cell r="B224" t="e">
            <v>#REF!</v>
          </cell>
          <cell r="C224" t="str">
            <v>2510</v>
          </cell>
          <cell r="D224" t="str">
            <v>2510:INTERCOMPANY NC RECEIVABLE / PAYABLE</v>
          </cell>
          <cell r="E224">
            <v>-790060.19</v>
          </cell>
          <cell r="F224">
            <v>-5490</v>
          </cell>
          <cell r="G224">
            <v>-10.08</v>
          </cell>
          <cell r="H224">
            <v>-399098161.33999997</v>
          </cell>
          <cell r="I224">
            <v>-41079473.219999999</v>
          </cell>
          <cell r="K224">
            <v>-440973194.82999998</v>
          </cell>
          <cell r="M224">
            <v>0</v>
          </cell>
        </row>
        <row r="225">
          <cell r="A225" t="str">
            <v>Liabilities</v>
          </cell>
          <cell r="B225" t="e">
            <v>#REF!</v>
          </cell>
          <cell r="C225" t="str">
            <v>2511</v>
          </cell>
          <cell r="D225" t="str">
            <v>2511:INTRA-ENTITY NC SUB-LOAN</v>
          </cell>
          <cell r="E225">
            <v>0</v>
          </cell>
          <cell r="F225">
            <v>0</v>
          </cell>
          <cell r="G225">
            <v>0</v>
          </cell>
          <cell r="H225">
            <v>0</v>
          </cell>
          <cell r="I225">
            <v>0</v>
          </cell>
          <cell r="K225">
            <v>0</v>
          </cell>
          <cell r="M225">
            <v>0</v>
          </cell>
        </row>
        <row r="226">
          <cell r="A226" t="str">
            <v>Liabilities</v>
          </cell>
          <cell r="B226" t="e">
            <v>#REF!</v>
          </cell>
          <cell r="C226" t="str">
            <v>2512</v>
          </cell>
          <cell r="D226" t="str">
            <v>2512:NON-CURRENT LOAN - ASSOCIATE</v>
          </cell>
          <cell r="E226">
            <v>0</v>
          </cell>
          <cell r="F226">
            <v>0</v>
          </cell>
          <cell r="G226">
            <v>0</v>
          </cell>
          <cell r="H226">
            <v>0</v>
          </cell>
          <cell r="I226">
            <v>0</v>
          </cell>
          <cell r="K226">
            <v>0</v>
          </cell>
          <cell r="M226">
            <v>0</v>
          </cell>
        </row>
        <row r="227">
          <cell r="A227" t="str">
            <v>Current Assets</v>
          </cell>
          <cell r="B227" t="e">
            <v>#REF!</v>
          </cell>
          <cell r="C227" t="str">
            <v>2513</v>
          </cell>
          <cell r="D227" t="str">
            <v>2513:INTERWORK TAG RECEIVABLE / PAYABLE</v>
          </cell>
          <cell r="E227">
            <v>790060.18</v>
          </cell>
          <cell r="F227">
            <v>5490</v>
          </cell>
          <cell r="G227">
            <v>10.08</v>
          </cell>
          <cell r="H227">
            <v>-41875033.479999997</v>
          </cell>
          <cell r="I227">
            <v>41079473.219999999</v>
          </cell>
          <cell r="K227">
            <v>0</v>
          </cell>
          <cell r="M227">
            <v>0</v>
          </cell>
        </row>
        <row r="228">
          <cell r="A228" t="str">
            <v>Liabilities</v>
          </cell>
          <cell r="B228" t="e">
            <v>#REF!</v>
          </cell>
          <cell r="C228" t="str">
            <v>2500</v>
          </cell>
          <cell r="D228" t="str">
            <v>2500:REDEEMABLE SHARES - NON-CURRENT</v>
          </cell>
          <cell r="E228">
            <v>0</v>
          </cell>
          <cell r="F228">
            <v>0</v>
          </cell>
          <cell r="G228">
            <v>0</v>
          </cell>
          <cell r="H228">
            <v>0</v>
          </cell>
          <cell r="I228">
            <v>0</v>
          </cell>
          <cell r="K228">
            <v>0</v>
          </cell>
          <cell r="M228">
            <v>0</v>
          </cell>
        </row>
        <row r="229">
          <cell r="A229" t="str">
            <v>Liabilities</v>
          </cell>
          <cell r="B229" t="e">
            <v>#REF!</v>
          </cell>
          <cell r="C229" t="str">
            <v>2470</v>
          </cell>
          <cell r="D229" t="str">
            <v>2470:IE FINANCE LEASE - NET INVESTMENT IN LEASE</v>
          </cell>
          <cell r="E229">
            <v>0</v>
          </cell>
          <cell r="F229">
            <v>0</v>
          </cell>
          <cell r="G229">
            <v>0</v>
          </cell>
          <cell r="H229">
            <v>0</v>
          </cell>
          <cell r="I229">
            <v>0</v>
          </cell>
          <cell r="K229">
            <v>0</v>
          </cell>
          <cell r="M229">
            <v>0</v>
          </cell>
        </row>
        <row r="230">
          <cell r="A230" t="str">
            <v>Liabilities</v>
          </cell>
          <cell r="B230" t="e">
            <v>#REF!</v>
          </cell>
          <cell r="C230" t="str">
            <v>2471</v>
          </cell>
          <cell r="D230" t="str">
            <v>2471:IE FINANCE LEASE - PAYMENTS RECEIVED</v>
          </cell>
          <cell r="E230">
            <v>0</v>
          </cell>
          <cell r="F230">
            <v>0</v>
          </cell>
          <cell r="G230">
            <v>0</v>
          </cell>
          <cell r="H230">
            <v>0</v>
          </cell>
          <cell r="I230">
            <v>0</v>
          </cell>
          <cell r="K230">
            <v>0</v>
          </cell>
          <cell r="M230">
            <v>0</v>
          </cell>
        </row>
        <row r="231">
          <cell r="A231" t="str">
            <v>Liabilities</v>
          </cell>
          <cell r="B231" t="e">
            <v>#REF!</v>
          </cell>
          <cell r="C231" t="str">
            <v>2472</v>
          </cell>
          <cell r="D231" t="str">
            <v>2472:IE FINANCE LEASE - INTEREST RECOGNISED (CUM.)</v>
          </cell>
          <cell r="E231">
            <v>0</v>
          </cell>
          <cell r="F231">
            <v>0</v>
          </cell>
          <cell r="G231">
            <v>0</v>
          </cell>
          <cell r="H231">
            <v>0</v>
          </cell>
          <cell r="I231">
            <v>0</v>
          </cell>
          <cell r="K231">
            <v>0</v>
          </cell>
          <cell r="M231">
            <v>0</v>
          </cell>
        </row>
        <row r="232">
          <cell r="A232" t="str">
            <v>Liabilities</v>
          </cell>
          <cell r="B232" t="e">
            <v>#REF!</v>
          </cell>
          <cell r="C232" t="str">
            <v>2473</v>
          </cell>
          <cell r="D232" t="str">
            <v>2473:IE FINANCE LEASE - TRSFR TO CURRENT (1171)</v>
          </cell>
          <cell r="E232">
            <v>0</v>
          </cell>
          <cell r="F232">
            <v>0</v>
          </cell>
          <cell r="G232">
            <v>0</v>
          </cell>
          <cell r="H232">
            <v>0</v>
          </cell>
          <cell r="I232">
            <v>0</v>
          </cell>
          <cell r="K232">
            <v>0</v>
          </cell>
          <cell r="M232">
            <v>0</v>
          </cell>
        </row>
        <row r="233">
          <cell r="A233" t="str">
            <v>Liabilities</v>
          </cell>
          <cell r="B233" t="e">
            <v>#REF!</v>
          </cell>
          <cell r="C233" t="str">
            <v>2474</v>
          </cell>
          <cell r="D233" t="str">
            <v>2474:IE FINANCE LEASE - NET LIABILITY IN LEASE</v>
          </cell>
          <cell r="E233">
            <v>0</v>
          </cell>
          <cell r="F233">
            <v>0</v>
          </cell>
          <cell r="G233">
            <v>0</v>
          </cell>
          <cell r="H233">
            <v>0</v>
          </cell>
          <cell r="I233">
            <v>0</v>
          </cell>
          <cell r="K233">
            <v>0</v>
          </cell>
          <cell r="M233">
            <v>0</v>
          </cell>
        </row>
        <row r="234">
          <cell r="A234" t="str">
            <v>Liabilities</v>
          </cell>
          <cell r="B234" t="e">
            <v>#REF!</v>
          </cell>
          <cell r="C234" t="str">
            <v>2475</v>
          </cell>
          <cell r="D234" t="str">
            <v>2475:IE FINANCE LEASE - PAYMENTS MADE</v>
          </cell>
          <cell r="E234">
            <v>0</v>
          </cell>
          <cell r="F234">
            <v>0</v>
          </cell>
          <cell r="G234">
            <v>0</v>
          </cell>
          <cell r="H234">
            <v>0</v>
          </cell>
          <cell r="I234">
            <v>0</v>
          </cell>
          <cell r="K234">
            <v>0</v>
          </cell>
          <cell r="M234">
            <v>0</v>
          </cell>
        </row>
        <row r="235">
          <cell r="A235" t="str">
            <v>Liabilities</v>
          </cell>
          <cell r="B235" t="e">
            <v>#REF!</v>
          </cell>
          <cell r="C235" t="str">
            <v>2476</v>
          </cell>
          <cell r="D235" t="str">
            <v>2476:IE FINANCE LEASE - INTEREST PAID (CUMULATIVE)</v>
          </cell>
          <cell r="E235">
            <v>0</v>
          </cell>
          <cell r="F235">
            <v>0</v>
          </cell>
          <cell r="G235">
            <v>0</v>
          </cell>
          <cell r="H235">
            <v>0</v>
          </cell>
          <cell r="I235">
            <v>0</v>
          </cell>
          <cell r="K235">
            <v>0</v>
          </cell>
          <cell r="M235">
            <v>0</v>
          </cell>
        </row>
        <row r="236">
          <cell r="A236" t="str">
            <v>Liabilities</v>
          </cell>
          <cell r="B236" t="e">
            <v>#REF!</v>
          </cell>
          <cell r="C236" t="str">
            <v>2477</v>
          </cell>
          <cell r="D236" t="str">
            <v>2477:IE FINANCE LEASE - TRANSFER TO CURRENT (2180)</v>
          </cell>
          <cell r="E236">
            <v>0</v>
          </cell>
          <cell r="F236">
            <v>0</v>
          </cell>
          <cell r="G236">
            <v>0</v>
          </cell>
          <cell r="H236">
            <v>0</v>
          </cell>
          <cell r="I236">
            <v>0</v>
          </cell>
          <cell r="K236">
            <v>0</v>
          </cell>
          <cell r="M236">
            <v>0</v>
          </cell>
        </row>
        <row r="237">
          <cell r="A237" t="str">
            <v>Liabilities</v>
          </cell>
          <cell r="B237" t="e">
            <v>#REF!</v>
          </cell>
          <cell r="C237" t="str">
            <v>2560</v>
          </cell>
          <cell r="D237" t="str">
            <v>2560:UNEARNED REVENUE - NON-CURRENT</v>
          </cell>
          <cell r="E237">
            <v>0</v>
          </cell>
          <cell r="F237">
            <v>0</v>
          </cell>
          <cell r="G237">
            <v>0</v>
          </cell>
          <cell r="H237">
            <v>0</v>
          </cell>
          <cell r="I237">
            <v>0</v>
          </cell>
          <cell r="K237">
            <v>0</v>
          </cell>
          <cell r="M237">
            <v>0</v>
          </cell>
        </row>
        <row r="238">
          <cell r="A238" t="str">
            <v>Liabilities</v>
          </cell>
          <cell r="B238" t="e">
            <v>#REF!</v>
          </cell>
          <cell r="C238" t="str">
            <v>2998</v>
          </cell>
          <cell r="D238" t="str">
            <v>2998:AP CONVERSION</v>
          </cell>
          <cell r="E238">
            <v>0</v>
          </cell>
          <cell r="F238">
            <v>0</v>
          </cell>
          <cell r="G238">
            <v>0</v>
          </cell>
          <cell r="H238">
            <v>0</v>
          </cell>
          <cell r="I238">
            <v>0</v>
          </cell>
          <cell r="K238">
            <v>0</v>
          </cell>
          <cell r="M238">
            <v>0</v>
          </cell>
        </row>
        <row r="239">
          <cell r="A239" t="str">
            <v>Liabilities</v>
          </cell>
          <cell r="B239" t="e">
            <v>#REF!</v>
          </cell>
          <cell r="C239" t="str">
            <v>2999</v>
          </cell>
          <cell r="D239" t="str">
            <v>2999:CONVERSION BALANCE</v>
          </cell>
          <cell r="E239">
            <v>0</v>
          </cell>
          <cell r="F239">
            <v>0</v>
          </cell>
          <cell r="G239">
            <v>0</v>
          </cell>
          <cell r="H239">
            <v>0</v>
          </cell>
          <cell r="I239">
            <v>0</v>
          </cell>
          <cell r="K239">
            <v>0</v>
          </cell>
          <cell r="M239">
            <v>0</v>
          </cell>
        </row>
        <row r="240">
          <cell r="A240" t="str">
            <v>Liabilities</v>
          </cell>
          <cell r="B240" t="e">
            <v>#REF!</v>
          </cell>
          <cell r="C240" t="str">
            <v>2430</v>
          </cell>
          <cell r="D240" t="str">
            <v>2430:AASB 16 LEASE LIABILITY GROSS L&amp;B</v>
          </cell>
          <cell r="E240">
            <v>0</v>
          </cell>
          <cell r="F240">
            <v>0</v>
          </cell>
          <cell r="G240">
            <v>0</v>
          </cell>
          <cell r="H240">
            <v>0</v>
          </cell>
          <cell r="I240">
            <v>0</v>
          </cell>
          <cell r="K240">
            <v>0</v>
          </cell>
          <cell r="M240">
            <v>0</v>
          </cell>
        </row>
        <row r="241">
          <cell r="A241" t="str">
            <v>Liabilities</v>
          </cell>
          <cell r="B241" t="e">
            <v>#REF!</v>
          </cell>
          <cell r="C241" t="str">
            <v>2431</v>
          </cell>
          <cell r="D241" t="str">
            <v>2431:AASB 16 LEASE LIABILITY PRINCIPAL PAYMENTS L&amp;B</v>
          </cell>
          <cell r="E241">
            <v>0</v>
          </cell>
          <cell r="F241">
            <v>0</v>
          </cell>
          <cell r="G241">
            <v>0</v>
          </cell>
          <cell r="H241">
            <v>0</v>
          </cell>
          <cell r="I241">
            <v>0</v>
          </cell>
          <cell r="K241">
            <v>0</v>
          </cell>
          <cell r="M241">
            <v>0</v>
          </cell>
        </row>
        <row r="242">
          <cell r="A242" t="str">
            <v>Liabilities</v>
          </cell>
          <cell r="B242" t="e">
            <v>#REF!</v>
          </cell>
          <cell r="C242" t="str">
            <v>2432</v>
          </cell>
          <cell r="D242" t="str">
            <v>2432:AASB 16 LEASE LIABILITY ADJUSTMENTS L&amp;B</v>
          </cell>
          <cell r="E242">
            <v>0</v>
          </cell>
          <cell r="F242">
            <v>0</v>
          </cell>
          <cell r="G242">
            <v>0</v>
          </cell>
          <cell r="H242">
            <v>0</v>
          </cell>
          <cell r="I242">
            <v>0</v>
          </cell>
          <cell r="K242">
            <v>0</v>
          </cell>
          <cell r="M242">
            <v>0</v>
          </cell>
        </row>
        <row r="243">
          <cell r="A243" t="str">
            <v>Liabilities</v>
          </cell>
          <cell r="B243" t="e">
            <v>#REF!</v>
          </cell>
          <cell r="C243" t="str">
            <v>2433</v>
          </cell>
          <cell r="D243" t="str">
            <v>2433:AASB 16 LEASE LIABILITY ADDITIONS L&amp;B</v>
          </cell>
          <cell r="E243">
            <v>0</v>
          </cell>
          <cell r="F243">
            <v>0</v>
          </cell>
          <cell r="G243">
            <v>0</v>
          </cell>
          <cell r="H243">
            <v>0</v>
          </cell>
          <cell r="I243">
            <v>0</v>
          </cell>
          <cell r="K243">
            <v>0</v>
          </cell>
          <cell r="M243">
            <v>0</v>
          </cell>
        </row>
        <row r="244">
          <cell r="A244" t="str">
            <v>Liabilities</v>
          </cell>
          <cell r="B244" t="e">
            <v>#REF!</v>
          </cell>
          <cell r="C244" t="str">
            <v>2434</v>
          </cell>
          <cell r="D244" t="str">
            <v>2434:AASB 16 LEASE LIABILITY TERMINATIONS L&amp;B</v>
          </cell>
          <cell r="E244">
            <v>0</v>
          </cell>
          <cell r="F244">
            <v>0</v>
          </cell>
          <cell r="G244">
            <v>0</v>
          </cell>
          <cell r="H244">
            <v>0</v>
          </cell>
          <cell r="I244">
            <v>0</v>
          </cell>
          <cell r="K244">
            <v>0</v>
          </cell>
          <cell r="M244">
            <v>0</v>
          </cell>
        </row>
        <row r="245">
          <cell r="A245" t="str">
            <v>Liabilities</v>
          </cell>
          <cell r="B245" t="e">
            <v>#REF!</v>
          </cell>
          <cell r="C245" t="str">
            <v>2435</v>
          </cell>
          <cell r="D245" t="str">
            <v>2435:AASB 16 LEASE LIABILITY - TRANSFER TO CURRENT (2110) L&amp;B</v>
          </cell>
          <cell r="E245">
            <v>0</v>
          </cell>
          <cell r="F245">
            <v>0</v>
          </cell>
          <cell r="G245">
            <v>0</v>
          </cell>
          <cell r="H245">
            <v>0</v>
          </cell>
          <cell r="I245">
            <v>0</v>
          </cell>
          <cell r="K245">
            <v>0</v>
          </cell>
          <cell r="M245">
            <v>0</v>
          </cell>
        </row>
        <row r="246">
          <cell r="A246" t="str">
            <v>Liabilities</v>
          </cell>
          <cell r="B246" t="e">
            <v>#REF!</v>
          </cell>
          <cell r="C246" t="str">
            <v>2436</v>
          </cell>
          <cell r="D246" t="str">
            <v>2436:AASB 16 LEASE LIABILITY GROSS P&amp;E</v>
          </cell>
          <cell r="E246">
            <v>0</v>
          </cell>
          <cell r="F246">
            <v>0</v>
          </cell>
          <cell r="G246">
            <v>0</v>
          </cell>
          <cell r="H246">
            <v>0</v>
          </cell>
          <cell r="I246">
            <v>0</v>
          </cell>
          <cell r="K246">
            <v>0</v>
          </cell>
          <cell r="M246">
            <v>0</v>
          </cell>
        </row>
        <row r="247">
          <cell r="A247" t="str">
            <v>Liabilities</v>
          </cell>
          <cell r="B247" t="e">
            <v>#REF!</v>
          </cell>
          <cell r="C247" t="str">
            <v>2437</v>
          </cell>
          <cell r="D247" t="str">
            <v>2437:AASB 16 LEASE LIABILITY PRINCIPAL PAYMENTS P&amp;E</v>
          </cell>
          <cell r="E247">
            <v>0</v>
          </cell>
          <cell r="F247">
            <v>0</v>
          </cell>
          <cell r="G247">
            <v>0</v>
          </cell>
          <cell r="H247">
            <v>0</v>
          </cell>
          <cell r="I247">
            <v>0</v>
          </cell>
          <cell r="K247">
            <v>0</v>
          </cell>
          <cell r="M247">
            <v>0</v>
          </cell>
        </row>
        <row r="248">
          <cell r="A248" t="str">
            <v>Liabilities</v>
          </cell>
          <cell r="B248" t="e">
            <v>#REF!</v>
          </cell>
          <cell r="C248" t="str">
            <v>2438</v>
          </cell>
          <cell r="D248" t="str">
            <v>2438:AASB 16 LEASE LIABILITY ADJUSTMENTS P&amp;E</v>
          </cell>
          <cell r="E248">
            <v>0</v>
          </cell>
          <cell r="F248">
            <v>0</v>
          </cell>
          <cell r="G248">
            <v>0</v>
          </cell>
          <cell r="H248">
            <v>0</v>
          </cell>
          <cell r="I248">
            <v>0</v>
          </cell>
          <cell r="K248">
            <v>0</v>
          </cell>
          <cell r="M248">
            <v>0</v>
          </cell>
        </row>
        <row r="249">
          <cell r="A249" t="str">
            <v>Liabilities</v>
          </cell>
          <cell r="B249" t="e">
            <v>#REF!</v>
          </cell>
          <cell r="C249" t="str">
            <v>2439</v>
          </cell>
          <cell r="D249" t="str">
            <v>2439:AASB 16 LEASE LIABILITY ADDITIONS P&amp;E</v>
          </cell>
          <cell r="E249">
            <v>0</v>
          </cell>
          <cell r="F249">
            <v>0</v>
          </cell>
          <cell r="G249">
            <v>0</v>
          </cell>
          <cell r="H249">
            <v>0</v>
          </cell>
          <cell r="I249">
            <v>0</v>
          </cell>
          <cell r="K249">
            <v>0</v>
          </cell>
          <cell r="M249">
            <v>0</v>
          </cell>
        </row>
        <row r="250">
          <cell r="A250" t="str">
            <v>Liabilities</v>
          </cell>
          <cell r="B250" t="e">
            <v>#REF!</v>
          </cell>
          <cell r="C250" t="str">
            <v>2440</v>
          </cell>
          <cell r="D250" t="str">
            <v>2440:AASB 16 LEASE LIABILITY TERMINATIONS P&amp;E</v>
          </cell>
          <cell r="E250">
            <v>0</v>
          </cell>
          <cell r="F250">
            <v>0</v>
          </cell>
          <cell r="G250">
            <v>0</v>
          </cell>
          <cell r="H250">
            <v>0</v>
          </cell>
          <cell r="I250">
            <v>0</v>
          </cell>
          <cell r="K250">
            <v>0</v>
          </cell>
          <cell r="M250">
            <v>0</v>
          </cell>
        </row>
        <row r="251">
          <cell r="A251" t="str">
            <v>Liabilities</v>
          </cell>
          <cell r="B251" t="e">
            <v>#REF!</v>
          </cell>
          <cell r="C251" t="str">
            <v>2441</v>
          </cell>
          <cell r="D251" t="str">
            <v>2441:AASB 16 LEASE LIABILITY - TRANSFER TO CURRENT (2111) P&amp;E</v>
          </cell>
          <cell r="E251">
            <v>0</v>
          </cell>
          <cell r="F251">
            <v>0</v>
          </cell>
          <cell r="G251">
            <v>0</v>
          </cell>
          <cell r="H251">
            <v>0</v>
          </cell>
          <cell r="I251">
            <v>0</v>
          </cell>
          <cell r="K251">
            <v>0</v>
          </cell>
          <cell r="M251">
            <v>0</v>
          </cell>
        </row>
        <row r="252">
          <cell r="A252" t="str">
            <v>Liabilities</v>
          </cell>
          <cell r="B252" t="e">
            <v>#REF!</v>
          </cell>
          <cell r="C252" t="str">
            <v>2400</v>
          </cell>
          <cell r="D252" t="str">
            <v>2400:ACCRUED EXPENSES - OPEX - NON-CURRENT</v>
          </cell>
          <cell r="E252">
            <v>0</v>
          </cell>
          <cell r="F252">
            <v>0</v>
          </cell>
          <cell r="G252">
            <v>0</v>
          </cell>
          <cell r="H252">
            <v>0</v>
          </cell>
          <cell r="I252">
            <v>0</v>
          </cell>
          <cell r="K252">
            <v>0</v>
          </cell>
          <cell r="M252">
            <v>0</v>
          </cell>
        </row>
        <row r="253">
          <cell r="A253" t="str">
            <v>Liabilities</v>
          </cell>
          <cell r="B253" t="e">
            <v>#REF!</v>
          </cell>
          <cell r="C253" t="str">
            <v>2401</v>
          </cell>
          <cell r="D253" t="str">
            <v>2401:ACCRUED EXPENSES - CAPEX - NON-CURRENT</v>
          </cell>
          <cell r="E253">
            <v>0</v>
          </cell>
          <cell r="F253">
            <v>0</v>
          </cell>
          <cell r="G253">
            <v>0</v>
          </cell>
          <cell r="H253">
            <v>0</v>
          </cell>
          <cell r="I253">
            <v>0</v>
          </cell>
          <cell r="K253">
            <v>0</v>
          </cell>
          <cell r="M253">
            <v>0</v>
          </cell>
        </row>
        <row r="254">
          <cell r="A254" t="str">
            <v>Liabilities</v>
          </cell>
          <cell r="B254" t="e">
            <v>#REF!</v>
          </cell>
          <cell r="C254" t="str">
            <v>2402</v>
          </cell>
          <cell r="D254" t="str">
            <v>2402:CUSTOMER GUARANTEE DEPOSIT - NON-CURRENT</v>
          </cell>
          <cell r="E254">
            <v>0</v>
          </cell>
          <cell r="F254">
            <v>0</v>
          </cell>
          <cell r="G254">
            <v>0</v>
          </cell>
          <cell r="H254">
            <v>0</v>
          </cell>
          <cell r="I254">
            <v>0</v>
          </cell>
          <cell r="K254">
            <v>0</v>
          </cell>
          <cell r="M254">
            <v>0</v>
          </cell>
        </row>
        <row r="255">
          <cell r="A255" t="str">
            <v>Equity</v>
          </cell>
          <cell r="B255" t="e">
            <v>#REF!</v>
          </cell>
          <cell r="C255" t="str">
            <v>3300</v>
          </cell>
          <cell r="D255" t="str">
            <v>3300:OEI PRIMARY - ISSUED CAPITAL</v>
          </cell>
          <cell r="E255">
            <v>0</v>
          </cell>
          <cell r="F255">
            <v>0</v>
          </cell>
          <cell r="G255">
            <v>0</v>
          </cell>
          <cell r="H255">
            <v>0</v>
          </cell>
          <cell r="I255">
            <v>0</v>
          </cell>
          <cell r="K255">
            <v>0</v>
          </cell>
          <cell r="M255">
            <v>0</v>
          </cell>
        </row>
        <row r="256">
          <cell r="A256" t="str">
            <v>Equity</v>
          </cell>
          <cell r="B256" t="e">
            <v>#REF!</v>
          </cell>
          <cell r="C256" t="str">
            <v>3301</v>
          </cell>
          <cell r="D256" t="str">
            <v>3301:OEI PRIMARY - ISSUED CAPITAL - ISSUE COSTS</v>
          </cell>
          <cell r="E256">
            <v>0</v>
          </cell>
          <cell r="F256">
            <v>0</v>
          </cell>
          <cell r="G256">
            <v>0</v>
          </cell>
          <cell r="H256">
            <v>0</v>
          </cell>
          <cell r="I256">
            <v>0</v>
          </cell>
          <cell r="K256">
            <v>0</v>
          </cell>
          <cell r="M256">
            <v>0</v>
          </cell>
        </row>
        <row r="257">
          <cell r="A257" t="str">
            <v>Equity</v>
          </cell>
          <cell r="B257" t="e">
            <v>#REF!</v>
          </cell>
          <cell r="C257" t="str">
            <v>3302</v>
          </cell>
          <cell r="D257" t="str">
            <v>3302:OEI PRIMARY - ISSUED CAPITAL - CAPITAL DISTRIBUTION</v>
          </cell>
          <cell r="E257">
            <v>0</v>
          </cell>
          <cell r="F257">
            <v>0</v>
          </cell>
          <cell r="G257">
            <v>0</v>
          </cell>
          <cell r="H257">
            <v>0</v>
          </cell>
          <cell r="I257">
            <v>0</v>
          </cell>
          <cell r="K257">
            <v>0</v>
          </cell>
          <cell r="M257">
            <v>0</v>
          </cell>
        </row>
        <row r="258">
          <cell r="A258" t="str">
            <v>Equity</v>
          </cell>
          <cell r="B258" t="e">
            <v>#REF!</v>
          </cell>
          <cell r="C258" t="str">
            <v>3303</v>
          </cell>
          <cell r="D258" t="str">
            <v>3303:OEI PRIMARY - ISSUED CAPITAL - ISSUE COSTS - TAX</v>
          </cell>
          <cell r="E258">
            <v>0</v>
          </cell>
          <cell r="F258">
            <v>0</v>
          </cell>
          <cell r="G258">
            <v>0</v>
          </cell>
          <cell r="H258">
            <v>0</v>
          </cell>
          <cell r="I258">
            <v>0</v>
          </cell>
          <cell r="K258">
            <v>0</v>
          </cell>
          <cell r="M258">
            <v>0</v>
          </cell>
        </row>
        <row r="259">
          <cell r="A259" t="str">
            <v>Equity</v>
          </cell>
          <cell r="B259" t="e">
            <v>#REF!</v>
          </cell>
          <cell r="C259" t="str">
            <v>3304</v>
          </cell>
          <cell r="D259" t="str">
            <v>3304:OEI PRIMARY - ISSUED CAPITAL - DRP</v>
          </cell>
          <cell r="E259">
            <v>0</v>
          </cell>
          <cell r="F259">
            <v>0</v>
          </cell>
          <cell r="G259">
            <v>0</v>
          </cell>
          <cell r="H259">
            <v>0</v>
          </cell>
          <cell r="I259">
            <v>0</v>
          </cell>
          <cell r="K259">
            <v>0</v>
          </cell>
          <cell r="M259">
            <v>0</v>
          </cell>
        </row>
        <row r="260">
          <cell r="A260" t="str">
            <v>Equity</v>
          </cell>
          <cell r="B260" t="e">
            <v>#REF!</v>
          </cell>
          <cell r="C260" t="str">
            <v>3320</v>
          </cell>
          <cell r="D260" t="str">
            <v>3320:OEI PRIMARY - RETAINED PROFIT - BROUGHT FORWARD</v>
          </cell>
          <cell r="E260">
            <v>0</v>
          </cell>
          <cell r="F260">
            <v>0</v>
          </cell>
          <cell r="G260">
            <v>0</v>
          </cell>
          <cell r="H260">
            <v>0</v>
          </cell>
          <cell r="I260">
            <v>0</v>
          </cell>
          <cell r="K260">
            <v>0</v>
          </cell>
          <cell r="M260">
            <v>0</v>
          </cell>
        </row>
        <row r="261">
          <cell r="A261" t="str">
            <v>Equity</v>
          </cell>
          <cell r="B261" t="e">
            <v>#REF!</v>
          </cell>
          <cell r="C261" t="str">
            <v>3321</v>
          </cell>
          <cell r="D261" t="str">
            <v>3321:OEI PRIMARY - RETAINED PROFIT - CY OEI RECLASS</v>
          </cell>
          <cell r="E261">
            <v>0</v>
          </cell>
          <cell r="F261">
            <v>0</v>
          </cell>
          <cell r="G261">
            <v>0</v>
          </cell>
          <cell r="H261">
            <v>0</v>
          </cell>
          <cell r="I261">
            <v>0</v>
          </cell>
          <cell r="K261">
            <v>0</v>
          </cell>
          <cell r="M261">
            <v>0</v>
          </cell>
        </row>
        <row r="262">
          <cell r="A262" t="str">
            <v>Equity</v>
          </cell>
          <cell r="B262" t="e">
            <v>#REF!</v>
          </cell>
          <cell r="C262" t="str">
            <v>3322</v>
          </cell>
          <cell r="D262" t="str">
            <v>3322:UNITHOLDER DISTRIBUTION - APA INVESTMENT TRUST</v>
          </cell>
          <cell r="E262">
            <v>0</v>
          </cell>
          <cell r="F262">
            <v>0</v>
          </cell>
          <cell r="G262">
            <v>0</v>
          </cell>
          <cell r="H262">
            <v>0</v>
          </cell>
          <cell r="I262">
            <v>0</v>
          </cell>
          <cell r="K262">
            <v>0</v>
          </cell>
          <cell r="M262">
            <v>0</v>
          </cell>
        </row>
        <row r="263">
          <cell r="A263" t="str">
            <v>Equity</v>
          </cell>
          <cell r="B263" t="e">
            <v>#REF!</v>
          </cell>
          <cell r="C263" t="str">
            <v>3000</v>
          </cell>
          <cell r="D263" t="str">
            <v>3000:ISSUED CAPITAL</v>
          </cell>
          <cell r="E263">
            <v>0</v>
          </cell>
          <cell r="F263">
            <v>0</v>
          </cell>
          <cell r="G263">
            <v>0</v>
          </cell>
          <cell r="H263">
            <v>0</v>
          </cell>
          <cell r="I263">
            <v>0</v>
          </cell>
          <cell r="K263">
            <v>0</v>
          </cell>
          <cell r="M263">
            <v>0</v>
          </cell>
        </row>
        <row r="264">
          <cell r="A264" t="str">
            <v>Equity</v>
          </cell>
          <cell r="B264" t="e">
            <v>#REF!</v>
          </cell>
          <cell r="C264" t="str">
            <v>3001</v>
          </cell>
          <cell r="D264" t="str">
            <v>3001:SHARE PREMIUM RESERVE</v>
          </cell>
          <cell r="E264">
            <v>0</v>
          </cell>
          <cell r="F264">
            <v>0</v>
          </cell>
          <cell r="G264">
            <v>0</v>
          </cell>
          <cell r="H264">
            <v>0</v>
          </cell>
          <cell r="I264">
            <v>0</v>
          </cell>
          <cell r="K264">
            <v>0</v>
          </cell>
          <cell r="M264">
            <v>0</v>
          </cell>
        </row>
        <row r="265">
          <cell r="A265" t="str">
            <v>Equity</v>
          </cell>
          <cell r="B265" t="e">
            <v>#REF!</v>
          </cell>
          <cell r="C265" t="str">
            <v>3002</v>
          </cell>
          <cell r="D265" t="str">
            <v>3002:ISSUED CAPITAL - ISSUE COSTS</v>
          </cell>
          <cell r="E265">
            <v>0</v>
          </cell>
          <cell r="F265">
            <v>0</v>
          </cell>
          <cell r="G265">
            <v>0</v>
          </cell>
          <cell r="H265">
            <v>0</v>
          </cell>
          <cell r="I265">
            <v>0</v>
          </cell>
          <cell r="K265">
            <v>0</v>
          </cell>
          <cell r="M265">
            <v>0</v>
          </cell>
        </row>
        <row r="266">
          <cell r="A266" t="str">
            <v>Equity</v>
          </cell>
          <cell r="B266" t="e">
            <v>#REF!</v>
          </cell>
          <cell r="C266" t="str">
            <v>3003</v>
          </cell>
          <cell r="D266" t="str">
            <v>3003:ISSUED CAPITAL - CAPITAL DISTRIBUTION</v>
          </cell>
          <cell r="E266">
            <v>0</v>
          </cell>
          <cell r="F266">
            <v>0</v>
          </cell>
          <cell r="G266">
            <v>0</v>
          </cell>
          <cell r="H266">
            <v>0</v>
          </cell>
          <cell r="I266">
            <v>0</v>
          </cell>
          <cell r="K266">
            <v>0</v>
          </cell>
          <cell r="M266">
            <v>0</v>
          </cell>
        </row>
        <row r="267">
          <cell r="A267" t="str">
            <v>Equity</v>
          </cell>
          <cell r="B267" t="e">
            <v>#REF!</v>
          </cell>
          <cell r="C267" t="str">
            <v>3004</v>
          </cell>
          <cell r="D267" t="str">
            <v>3004:SHARE BUYBACK PREMIUM</v>
          </cell>
          <cell r="E267">
            <v>0</v>
          </cell>
          <cell r="F267">
            <v>0</v>
          </cell>
          <cell r="G267">
            <v>0</v>
          </cell>
          <cell r="H267">
            <v>0</v>
          </cell>
          <cell r="I267">
            <v>0</v>
          </cell>
          <cell r="K267">
            <v>0</v>
          </cell>
          <cell r="M267">
            <v>0</v>
          </cell>
        </row>
        <row r="268">
          <cell r="A268" t="str">
            <v>Equity</v>
          </cell>
          <cell r="B268" t="e">
            <v>#REF!</v>
          </cell>
          <cell r="C268" t="str">
            <v>3005</v>
          </cell>
          <cell r="D268" t="str">
            <v>3005:PARTICIPANTS CONTRIBUTIONS - WESMINCO</v>
          </cell>
          <cell r="E268">
            <v>0</v>
          </cell>
          <cell r="F268">
            <v>0</v>
          </cell>
          <cell r="G268">
            <v>0</v>
          </cell>
          <cell r="H268">
            <v>0</v>
          </cell>
          <cell r="I268">
            <v>0</v>
          </cell>
          <cell r="K268">
            <v>0</v>
          </cell>
          <cell r="M268">
            <v>0</v>
          </cell>
        </row>
        <row r="269">
          <cell r="A269" t="str">
            <v>Equity</v>
          </cell>
          <cell r="B269" t="e">
            <v>#REF!</v>
          </cell>
          <cell r="C269" t="str">
            <v>3006</v>
          </cell>
          <cell r="D269" t="str">
            <v>3006:PARTICIPANTS CONTRIBUTIONS - NPL</v>
          </cell>
          <cell r="E269">
            <v>0</v>
          </cell>
          <cell r="F269">
            <v>0</v>
          </cell>
          <cell r="G269">
            <v>0</v>
          </cell>
          <cell r="H269">
            <v>0</v>
          </cell>
          <cell r="I269">
            <v>0</v>
          </cell>
          <cell r="K269">
            <v>0</v>
          </cell>
          <cell r="M269">
            <v>0</v>
          </cell>
        </row>
        <row r="270">
          <cell r="A270" t="str">
            <v>Equity</v>
          </cell>
          <cell r="B270" t="e">
            <v>#REF!</v>
          </cell>
          <cell r="C270" t="str">
            <v>3007</v>
          </cell>
          <cell r="D270" t="str">
            <v>3007:PARTICIPANTS CONTRIBUTIONS - PEPL</v>
          </cell>
          <cell r="E270">
            <v>0</v>
          </cell>
          <cell r="F270">
            <v>0</v>
          </cell>
          <cell r="G270">
            <v>0</v>
          </cell>
          <cell r="H270">
            <v>0</v>
          </cell>
          <cell r="I270">
            <v>0</v>
          </cell>
          <cell r="K270">
            <v>0</v>
          </cell>
          <cell r="M270">
            <v>0</v>
          </cell>
        </row>
        <row r="271">
          <cell r="A271" t="str">
            <v>Equity</v>
          </cell>
          <cell r="B271" t="e">
            <v>#REF!</v>
          </cell>
          <cell r="C271" t="str">
            <v>3008</v>
          </cell>
          <cell r="D271" t="str">
            <v>3008:PARTICIPANTS CONTRIBUTIONS - SCPA</v>
          </cell>
          <cell r="E271">
            <v>0</v>
          </cell>
          <cell r="F271">
            <v>0</v>
          </cell>
          <cell r="G271">
            <v>0</v>
          </cell>
          <cell r="H271">
            <v>0</v>
          </cell>
          <cell r="I271">
            <v>0</v>
          </cell>
          <cell r="K271">
            <v>0</v>
          </cell>
          <cell r="M271">
            <v>0</v>
          </cell>
        </row>
        <row r="272">
          <cell r="A272" t="str">
            <v>Equity</v>
          </cell>
          <cell r="B272" t="e">
            <v>#REF!</v>
          </cell>
          <cell r="C272" t="str">
            <v>3009</v>
          </cell>
          <cell r="D272" t="str">
            <v>3009:PARTICIPANTS CONTRIBUTIONS - SCPNPL</v>
          </cell>
          <cell r="E272">
            <v>0</v>
          </cell>
          <cell r="F272">
            <v>0</v>
          </cell>
          <cell r="G272">
            <v>0</v>
          </cell>
          <cell r="H272">
            <v>0</v>
          </cell>
          <cell r="I272">
            <v>0</v>
          </cell>
          <cell r="K272">
            <v>0</v>
          </cell>
          <cell r="M272">
            <v>0</v>
          </cell>
        </row>
        <row r="273">
          <cell r="A273" t="str">
            <v>Equity</v>
          </cell>
          <cell r="B273" t="e">
            <v>#REF!</v>
          </cell>
          <cell r="C273" t="str">
            <v>3010</v>
          </cell>
          <cell r="D273" t="str">
            <v>3010:PARTICIPANTS CONTRIBUTIONS - ALINTA</v>
          </cell>
          <cell r="E273">
            <v>0</v>
          </cell>
          <cell r="F273">
            <v>0</v>
          </cell>
          <cell r="G273">
            <v>0</v>
          </cell>
          <cell r="H273">
            <v>0</v>
          </cell>
          <cell r="I273">
            <v>0</v>
          </cell>
          <cell r="K273">
            <v>0</v>
          </cell>
          <cell r="M273">
            <v>0</v>
          </cell>
        </row>
        <row r="274">
          <cell r="A274" t="str">
            <v>Equity</v>
          </cell>
          <cell r="B274" t="e">
            <v>#REF!</v>
          </cell>
          <cell r="C274" t="str">
            <v>3011</v>
          </cell>
          <cell r="D274" t="str">
            <v>3011:ISSUED CAPITAL - ISSUE COSTS - TAX</v>
          </cell>
          <cell r="E274">
            <v>0</v>
          </cell>
          <cell r="F274">
            <v>0</v>
          </cell>
          <cell r="G274">
            <v>0</v>
          </cell>
          <cell r="H274">
            <v>0</v>
          </cell>
          <cell r="I274">
            <v>0</v>
          </cell>
          <cell r="K274">
            <v>0</v>
          </cell>
          <cell r="M274">
            <v>0</v>
          </cell>
        </row>
        <row r="275">
          <cell r="A275" t="str">
            <v>Equity</v>
          </cell>
          <cell r="B275" t="e">
            <v>#REF!</v>
          </cell>
          <cell r="C275" t="str">
            <v>3012</v>
          </cell>
          <cell r="D275" t="str">
            <v>3012:ISSUE CAPITAL - DRP</v>
          </cell>
          <cell r="E275">
            <v>0</v>
          </cell>
          <cell r="F275">
            <v>0</v>
          </cell>
          <cell r="G275">
            <v>0</v>
          </cell>
          <cell r="H275">
            <v>0</v>
          </cell>
          <cell r="I275">
            <v>0</v>
          </cell>
          <cell r="K275">
            <v>0</v>
          </cell>
          <cell r="M275">
            <v>0</v>
          </cell>
        </row>
        <row r="276">
          <cell r="A276" t="str">
            <v>Equity</v>
          </cell>
          <cell r="B276" t="e">
            <v>#REF!</v>
          </cell>
          <cell r="C276" t="str">
            <v>3100</v>
          </cell>
          <cell r="D276" t="str">
            <v>3100:ASSET REVALUATION RESERVE</v>
          </cell>
          <cell r="E276">
            <v>0</v>
          </cell>
          <cell r="F276">
            <v>0</v>
          </cell>
          <cell r="G276">
            <v>0</v>
          </cell>
          <cell r="H276">
            <v>0</v>
          </cell>
          <cell r="I276">
            <v>0</v>
          </cell>
          <cell r="K276">
            <v>0</v>
          </cell>
          <cell r="M276">
            <v>0</v>
          </cell>
        </row>
        <row r="277">
          <cell r="A277" t="str">
            <v>Equity</v>
          </cell>
          <cell r="B277" t="e">
            <v>#REF!</v>
          </cell>
          <cell r="C277" t="str">
            <v>3101</v>
          </cell>
          <cell r="D277" t="str">
            <v>3101:ASSET REVALUATION RESERVE - TAX</v>
          </cell>
          <cell r="E277">
            <v>0</v>
          </cell>
          <cell r="F277">
            <v>0</v>
          </cell>
          <cell r="G277">
            <v>0</v>
          </cell>
          <cell r="H277">
            <v>0</v>
          </cell>
          <cell r="I277">
            <v>0</v>
          </cell>
          <cell r="K277">
            <v>0</v>
          </cell>
          <cell r="M277">
            <v>0</v>
          </cell>
        </row>
        <row r="278">
          <cell r="A278" t="str">
            <v>Equity</v>
          </cell>
          <cell r="B278" t="e">
            <v>#REF!</v>
          </cell>
          <cell r="C278" t="str">
            <v>3170</v>
          </cell>
          <cell r="D278" t="str">
            <v>3170:FOREIGN CURRENCY TRANSLATION RESERVE (FCTR)</v>
          </cell>
          <cell r="E278">
            <v>0</v>
          </cell>
          <cell r="F278">
            <v>0</v>
          </cell>
          <cell r="G278">
            <v>0</v>
          </cell>
          <cell r="H278">
            <v>0</v>
          </cell>
          <cell r="I278">
            <v>0</v>
          </cell>
          <cell r="K278">
            <v>0</v>
          </cell>
          <cell r="M278">
            <v>0</v>
          </cell>
        </row>
        <row r="279">
          <cell r="A279" t="str">
            <v>Equity</v>
          </cell>
          <cell r="B279" t="e">
            <v>#REF!</v>
          </cell>
          <cell r="C279" t="str">
            <v>3105</v>
          </cell>
          <cell r="D279" t="str">
            <v>3105:HEDGING RESERVE - IR</v>
          </cell>
          <cell r="E279">
            <v>0</v>
          </cell>
          <cell r="F279">
            <v>0</v>
          </cell>
          <cell r="G279">
            <v>0</v>
          </cell>
          <cell r="H279">
            <v>0</v>
          </cell>
          <cell r="I279">
            <v>0</v>
          </cell>
          <cell r="K279">
            <v>0</v>
          </cell>
          <cell r="M279">
            <v>0</v>
          </cell>
        </row>
        <row r="280">
          <cell r="A280" t="str">
            <v>Equity</v>
          </cell>
          <cell r="B280" t="e">
            <v>#REF!</v>
          </cell>
          <cell r="C280" t="str">
            <v>3106</v>
          </cell>
          <cell r="D280" t="str">
            <v>3106:HEDGING RESERVE - IR - TAX</v>
          </cell>
          <cell r="E280">
            <v>0</v>
          </cell>
          <cell r="F280">
            <v>0</v>
          </cell>
          <cell r="G280">
            <v>0</v>
          </cell>
          <cell r="H280">
            <v>0</v>
          </cell>
          <cell r="I280">
            <v>0</v>
          </cell>
          <cell r="K280">
            <v>0</v>
          </cell>
          <cell r="M280">
            <v>0</v>
          </cell>
        </row>
        <row r="281">
          <cell r="A281" t="str">
            <v>Equity</v>
          </cell>
          <cell r="B281" t="e">
            <v>#REF!</v>
          </cell>
          <cell r="C281" t="str">
            <v>3107</v>
          </cell>
          <cell r="D281" t="str">
            <v>3107:HEDGING RESERVE - ASSOCIATE</v>
          </cell>
          <cell r="E281">
            <v>0</v>
          </cell>
          <cell r="F281">
            <v>0</v>
          </cell>
          <cell r="G281">
            <v>0</v>
          </cell>
          <cell r="H281">
            <v>0</v>
          </cell>
          <cell r="I281">
            <v>0</v>
          </cell>
          <cell r="K281">
            <v>0</v>
          </cell>
          <cell r="M281">
            <v>0</v>
          </cell>
        </row>
        <row r="282">
          <cell r="A282" t="str">
            <v>Equity</v>
          </cell>
          <cell r="B282" t="e">
            <v>#REF!</v>
          </cell>
          <cell r="C282" t="str">
            <v>3108</v>
          </cell>
          <cell r="D282" t="str">
            <v>3108:HEDGING RESERVE - ASSOCIATE - TAX</v>
          </cell>
          <cell r="E282">
            <v>0</v>
          </cell>
          <cell r="F282">
            <v>0</v>
          </cell>
          <cell r="G282">
            <v>0</v>
          </cell>
          <cell r="H282">
            <v>0</v>
          </cell>
          <cell r="I282">
            <v>0</v>
          </cell>
          <cell r="K282">
            <v>0</v>
          </cell>
          <cell r="M282">
            <v>0</v>
          </cell>
        </row>
        <row r="283">
          <cell r="A283" t="str">
            <v>Equity</v>
          </cell>
          <cell r="B283" t="e">
            <v>#REF!</v>
          </cell>
          <cell r="C283" t="str">
            <v>3109</v>
          </cell>
          <cell r="D283" t="str">
            <v>3109:HEDGING RESERVE - FEC</v>
          </cell>
          <cell r="E283">
            <v>0</v>
          </cell>
          <cell r="F283">
            <v>0</v>
          </cell>
          <cell r="G283">
            <v>0</v>
          </cell>
          <cell r="H283">
            <v>0</v>
          </cell>
          <cell r="I283">
            <v>0</v>
          </cell>
          <cell r="K283">
            <v>0</v>
          </cell>
          <cell r="M283">
            <v>0</v>
          </cell>
        </row>
        <row r="284">
          <cell r="A284" t="str">
            <v>Equity</v>
          </cell>
          <cell r="B284" t="e">
            <v>#REF!</v>
          </cell>
          <cell r="C284" t="str">
            <v>3110</v>
          </cell>
          <cell r="D284" t="str">
            <v>3110:HEDGING RESERVE - FEC - TAX</v>
          </cell>
          <cell r="E284">
            <v>0</v>
          </cell>
          <cell r="F284">
            <v>0</v>
          </cell>
          <cell r="G284">
            <v>0</v>
          </cell>
          <cell r="H284">
            <v>0</v>
          </cell>
          <cell r="I284">
            <v>0</v>
          </cell>
          <cell r="K284">
            <v>0</v>
          </cell>
          <cell r="M284">
            <v>0</v>
          </cell>
        </row>
        <row r="285">
          <cell r="A285" t="str">
            <v>Equity</v>
          </cell>
          <cell r="B285" t="e">
            <v>#REF!</v>
          </cell>
          <cell r="C285" t="str">
            <v>3111</v>
          </cell>
          <cell r="D285" t="str">
            <v>3111:HEDGING RESERVE - DEBT</v>
          </cell>
          <cell r="E285">
            <v>0</v>
          </cell>
          <cell r="F285">
            <v>0</v>
          </cell>
          <cell r="G285">
            <v>0</v>
          </cell>
          <cell r="H285">
            <v>0</v>
          </cell>
          <cell r="I285">
            <v>0</v>
          </cell>
          <cell r="K285">
            <v>0</v>
          </cell>
          <cell r="M285">
            <v>0</v>
          </cell>
        </row>
        <row r="286">
          <cell r="A286" t="str">
            <v>Equity</v>
          </cell>
          <cell r="B286" t="e">
            <v>#REF!</v>
          </cell>
          <cell r="C286" t="str">
            <v>3112</v>
          </cell>
          <cell r="D286" t="str">
            <v>3112:HEDGING RESERVE - DEBT - TAX</v>
          </cell>
          <cell r="E286">
            <v>0</v>
          </cell>
          <cell r="F286">
            <v>0</v>
          </cell>
          <cell r="G286">
            <v>0</v>
          </cell>
          <cell r="H286">
            <v>0</v>
          </cell>
          <cell r="I286">
            <v>0</v>
          </cell>
          <cell r="K286">
            <v>0</v>
          </cell>
          <cell r="M286">
            <v>0</v>
          </cell>
        </row>
        <row r="287">
          <cell r="A287" t="str">
            <v>Equity</v>
          </cell>
          <cell r="B287" t="e">
            <v>#REF!</v>
          </cell>
          <cell r="C287" t="str">
            <v>3113</v>
          </cell>
          <cell r="D287" t="str">
            <v>3113:HEDGING RESERVE - IR - REVENUE UNWIND</v>
          </cell>
          <cell r="E287">
            <v>0</v>
          </cell>
          <cell r="F287">
            <v>0</v>
          </cell>
          <cell r="G287">
            <v>0</v>
          </cell>
          <cell r="H287">
            <v>0</v>
          </cell>
          <cell r="I287">
            <v>0</v>
          </cell>
          <cell r="K287">
            <v>0</v>
          </cell>
          <cell r="M287">
            <v>0</v>
          </cell>
        </row>
        <row r="288">
          <cell r="A288" t="str">
            <v>Equity</v>
          </cell>
          <cell r="B288" t="e">
            <v>#REF!</v>
          </cell>
          <cell r="C288" t="str">
            <v>3114</v>
          </cell>
          <cell r="D288" t="str">
            <v>3114:HEDGING RESERVE - ASSOCIATE - RECLASS TO SUB</v>
          </cell>
          <cell r="E288">
            <v>0</v>
          </cell>
          <cell r="F288">
            <v>0</v>
          </cell>
          <cell r="G288">
            <v>0</v>
          </cell>
          <cell r="H288">
            <v>0</v>
          </cell>
          <cell r="I288">
            <v>0</v>
          </cell>
          <cell r="K288">
            <v>0</v>
          </cell>
          <cell r="M288">
            <v>0</v>
          </cell>
        </row>
        <row r="289">
          <cell r="A289" t="str">
            <v>Equity</v>
          </cell>
          <cell r="B289" t="e">
            <v>#REF!</v>
          </cell>
          <cell r="C289" t="str">
            <v>3115</v>
          </cell>
          <cell r="D289" t="str">
            <v>3115:HEDGING RESERVE - FX CASH</v>
          </cell>
          <cell r="E289">
            <v>0</v>
          </cell>
          <cell r="F289">
            <v>0</v>
          </cell>
          <cell r="G289">
            <v>0</v>
          </cell>
          <cell r="H289">
            <v>0</v>
          </cell>
          <cell r="I289">
            <v>0</v>
          </cell>
          <cell r="K289">
            <v>0</v>
          </cell>
          <cell r="M289">
            <v>0</v>
          </cell>
        </row>
        <row r="290">
          <cell r="A290" t="str">
            <v>Equity</v>
          </cell>
          <cell r="B290" t="e">
            <v>#REF!</v>
          </cell>
          <cell r="C290" t="str">
            <v>3116</v>
          </cell>
          <cell r="D290" t="str">
            <v>3116:HEDGING RESERVE - FX CASH - TAX</v>
          </cell>
          <cell r="E290">
            <v>0</v>
          </cell>
          <cell r="F290">
            <v>0</v>
          </cell>
          <cell r="G290">
            <v>0</v>
          </cell>
          <cell r="H290">
            <v>0</v>
          </cell>
          <cell r="I290">
            <v>0</v>
          </cell>
          <cell r="K290">
            <v>0</v>
          </cell>
          <cell r="M290">
            <v>0</v>
          </cell>
        </row>
        <row r="291">
          <cell r="A291" t="str">
            <v>Equity</v>
          </cell>
          <cell r="B291" t="e">
            <v>#REF!</v>
          </cell>
          <cell r="C291" t="str">
            <v>3150</v>
          </cell>
          <cell r="D291" t="str">
            <v>3150:OTHER GENERAL RESERVE</v>
          </cell>
          <cell r="E291">
            <v>0</v>
          </cell>
          <cell r="F291">
            <v>0</v>
          </cell>
          <cell r="G291">
            <v>0</v>
          </cell>
          <cell r="H291">
            <v>0</v>
          </cell>
          <cell r="I291">
            <v>0</v>
          </cell>
          <cell r="K291">
            <v>0</v>
          </cell>
          <cell r="M291">
            <v>0</v>
          </cell>
        </row>
        <row r="292">
          <cell r="A292" t="str">
            <v>Equity</v>
          </cell>
          <cell r="B292" t="e">
            <v>#REF!</v>
          </cell>
          <cell r="C292" t="str">
            <v>3151</v>
          </cell>
          <cell r="D292" t="str">
            <v>3151:OTHER GENERAL RESERVE - TRANSFER TO R/E</v>
          </cell>
          <cell r="E292">
            <v>0</v>
          </cell>
          <cell r="F292">
            <v>0</v>
          </cell>
          <cell r="G292">
            <v>0</v>
          </cell>
          <cell r="H292">
            <v>0</v>
          </cell>
          <cell r="I292">
            <v>0</v>
          </cell>
          <cell r="K292">
            <v>0</v>
          </cell>
          <cell r="M292">
            <v>0</v>
          </cell>
        </row>
        <row r="293">
          <cell r="A293" t="str">
            <v>Equity</v>
          </cell>
          <cell r="B293" t="e">
            <v>#REF!</v>
          </cell>
          <cell r="C293" t="str">
            <v>3152</v>
          </cell>
          <cell r="D293" t="str">
            <v>3152:TREASURY SHARE RESERVE</v>
          </cell>
          <cell r="E293">
            <v>0</v>
          </cell>
          <cell r="F293">
            <v>0</v>
          </cell>
          <cell r="G293">
            <v>0</v>
          </cell>
          <cell r="H293">
            <v>0</v>
          </cell>
          <cell r="I293">
            <v>0</v>
          </cell>
          <cell r="K293">
            <v>0</v>
          </cell>
          <cell r="M293">
            <v>0</v>
          </cell>
        </row>
        <row r="294">
          <cell r="A294" t="str">
            <v>Equity</v>
          </cell>
          <cell r="B294" t="e">
            <v>#REF!</v>
          </cell>
          <cell r="C294" t="str">
            <v>3140</v>
          </cell>
          <cell r="D294" t="str">
            <v>3140:RESERVE - SHARE BASED PAYMENTS</v>
          </cell>
          <cell r="E294">
            <v>0</v>
          </cell>
          <cell r="F294">
            <v>0</v>
          </cell>
          <cell r="G294">
            <v>0</v>
          </cell>
          <cell r="H294">
            <v>0</v>
          </cell>
          <cell r="I294">
            <v>0</v>
          </cell>
          <cell r="K294">
            <v>0</v>
          </cell>
          <cell r="M294">
            <v>0</v>
          </cell>
        </row>
        <row r="295">
          <cell r="A295" t="str">
            <v>Equity</v>
          </cell>
          <cell r="B295" t="e">
            <v>#REF!</v>
          </cell>
          <cell r="C295" t="str">
            <v>3141</v>
          </cell>
          <cell r="D295" t="str">
            <v>3141:RESERVE - SHARE BASED PAYMENTS - TAX</v>
          </cell>
          <cell r="E295">
            <v>0</v>
          </cell>
          <cell r="F295">
            <v>0</v>
          </cell>
          <cell r="G295">
            <v>0</v>
          </cell>
          <cell r="H295">
            <v>0</v>
          </cell>
          <cell r="I295">
            <v>0</v>
          </cell>
          <cell r="K295">
            <v>0</v>
          </cell>
          <cell r="M295">
            <v>0</v>
          </cell>
        </row>
        <row r="296">
          <cell r="A296" t="str">
            <v>Equity</v>
          </cell>
          <cell r="B296" t="e">
            <v>#REF!</v>
          </cell>
          <cell r="C296" t="str">
            <v>3200</v>
          </cell>
          <cell r="D296" t="str">
            <v>3200:RETAINED PROFITS - BROUGHT FORWARD</v>
          </cell>
          <cell r="E296">
            <v>0</v>
          </cell>
          <cell r="F296">
            <v>0</v>
          </cell>
          <cell r="G296">
            <v>0</v>
          </cell>
          <cell r="H296">
            <v>26261866.050000001</v>
          </cell>
          <cell r="I296">
            <v>0</v>
          </cell>
          <cell r="K296">
            <v>26261866.050000001</v>
          </cell>
          <cell r="M296">
            <v>0</v>
          </cell>
        </row>
        <row r="297">
          <cell r="A297" t="str">
            <v>Equity</v>
          </cell>
          <cell r="B297" t="e">
            <v>#REF!</v>
          </cell>
          <cell r="C297" t="str">
            <v>3201</v>
          </cell>
          <cell r="D297" t="str">
            <v>3201:RETAINED PROFITS - PRE-ACQUISITION</v>
          </cell>
          <cell r="E297">
            <v>0</v>
          </cell>
          <cell r="F297">
            <v>0</v>
          </cell>
          <cell r="G297">
            <v>0</v>
          </cell>
          <cell r="H297">
            <v>0</v>
          </cell>
          <cell r="I297">
            <v>0</v>
          </cell>
          <cell r="K297">
            <v>0</v>
          </cell>
          <cell r="M297">
            <v>0</v>
          </cell>
        </row>
        <row r="298">
          <cell r="A298" t="str">
            <v>Equity</v>
          </cell>
          <cell r="B298" t="e">
            <v>#REF!</v>
          </cell>
          <cell r="C298" t="str">
            <v>3202</v>
          </cell>
          <cell r="D298" t="str">
            <v>3202:RETAINED PROFITS - CURRENT YEAR</v>
          </cell>
          <cell r="E298">
            <v>0</v>
          </cell>
          <cell r="F298">
            <v>0</v>
          </cell>
          <cell r="G298">
            <v>0</v>
          </cell>
          <cell r="H298">
            <v>0</v>
          </cell>
          <cell r="I298">
            <v>0</v>
          </cell>
          <cell r="K298">
            <v>0</v>
          </cell>
          <cell r="M298">
            <v>0</v>
          </cell>
        </row>
        <row r="299">
          <cell r="A299" t="str">
            <v>Equity</v>
          </cell>
          <cell r="B299" t="e">
            <v>#REF!</v>
          </cell>
          <cell r="C299" t="str">
            <v>3203</v>
          </cell>
          <cell r="D299" t="str">
            <v>3203:RETAINED PROFITS - CURRENT YEAR - OEI RECLASS</v>
          </cell>
          <cell r="E299">
            <v>0</v>
          </cell>
          <cell r="F299">
            <v>0</v>
          </cell>
          <cell r="G299">
            <v>0</v>
          </cell>
          <cell r="H299">
            <v>0</v>
          </cell>
          <cell r="I299">
            <v>0</v>
          </cell>
          <cell r="K299">
            <v>0</v>
          </cell>
          <cell r="M299">
            <v>0</v>
          </cell>
        </row>
        <row r="300">
          <cell r="A300" t="str">
            <v>Equity</v>
          </cell>
          <cell r="B300" t="e">
            <v>#REF!</v>
          </cell>
          <cell r="C300" t="str">
            <v>3204</v>
          </cell>
          <cell r="D300" t="str">
            <v>3204:RETAINED PROFITS - DEFINED BENEFIT MOVEMENT</v>
          </cell>
          <cell r="E300">
            <v>0</v>
          </cell>
          <cell r="F300">
            <v>0</v>
          </cell>
          <cell r="G300">
            <v>0</v>
          </cell>
          <cell r="H300">
            <v>0</v>
          </cell>
          <cell r="I300">
            <v>0</v>
          </cell>
          <cell r="K300">
            <v>0</v>
          </cell>
          <cell r="M300">
            <v>0</v>
          </cell>
        </row>
        <row r="301">
          <cell r="A301" t="str">
            <v>Equity</v>
          </cell>
          <cell r="B301" t="e">
            <v>#REF!</v>
          </cell>
          <cell r="C301" t="str">
            <v>3205</v>
          </cell>
          <cell r="D301" t="str">
            <v>3205:RETAINED PROFITS - DEFINED BENEFIT MOVEMENT TAX</v>
          </cell>
          <cell r="E301">
            <v>0</v>
          </cell>
          <cell r="F301">
            <v>0</v>
          </cell>
          <cell r="G301">
            <v>0</v>
          </cell>
          <cell r="H301">
            <v>0</v>
          </cell>
          <cell r="I301">
            <v>0</v>
          </cell>
          <cell r="K301">
            <v>0</v>
          </cell>
          <cell r="M301">
            <v>0</v>
          </cell>
        </row>
        <row r="302">
          <cell r="A302" t="str">
            <v>Equity</v>
          </cell>
          <cell r="B302" t="e">
            <v>#REF!</v>
          </cell>
          <cell r="C302" t="str">
            <v>3206</v>
          </cell>
          <cell r="D302" t="str">
            <v>3206:IE DIVIDEND DECLARED</v>
          </cell>
          <cell r="E302">
            <v>0</v>
          </cell>
          <cell r="F302">
            <v>0</v>
          </cell>
          <cell r="G302">
            <v>0</v>
          </cell>
          <cell r="H302">
            <v>0</v>
          </cell>
          <cell r="I302">
            <v>0</v>
          </cell>
          <cell r="K302">
            <v>0</v>
          </cell>
          <cell r="M302">
            <v>0</v>
          </cell>
        </row>
        <row r="303">
          <cell r="A303" t="str">
            <v>Equity</v>
          </cell>
          <cell r="B303" t="e">
            <v>#REF!</v>
          </cell>
          <cell r="C303" t="str">
            <v>3207</v>
          </cell>
          <cell r="D303" t="str">
            <v>3207:UNITHOLDER DISTRIBUTION - APA INFRASTRUCTURE TRUST</v>
          </cell>
          <cell r="E303">
            <v>0</v>
          </cell>
          <cell r="F303">
            <v>0</v>
          </cell>
          <cell r="G303">
            <v>0</v>
          </cell>
          <cell r="H303">
            <v>0</v>
          </cell>
          <cell r="I303">
            <v>0</v>
          </cell>
          <cell r="K303">
            <v>0</v>
          </cell>
          <cell r="M303">
            <v>0</v>
          </cell>
        </row>
        <row r="304">
          <cell r="A304" t="str">
            <v>Equity</v>
          </cell>
          <cell r="B304" t="e">
            <v>#REF!</v>
          </cell>
          <cell r="C304" t="str">
            <v>3208</v>
          </cell>
          <cell r="D304" t="str">
            <v>3208:RETAINED PROFIT - TRANSFER FROM RESERVE</v>
          </cell>
          <cell r="E304">
            <v>0</v>
          </cell>
          <cell r="F304">
            <v>0</v>
          </cell>
          <cell r="G304">
            <v>0</v>
          </cell>
          <cell r="H304">
            <v>0</v>
          </cell>
          <cell r="I304">
            <v>0</v>
          </cell>
          <cell r="K304">
            <v>0</v>
          </cell>
          <cell r="M304">
            <v>0</v>
          </cell>
        </row>
        <row r="305">
          <cell r="A305" t="str">
            <v>Equity</v>
          </cell>
          <cell r="B305" t="e">
            <v>#REF!</v>
          </cell>
          <cell r="C305" t="str">
            <v>3209</v>
          </cell>
          <cell r="D305" t="str">
            <v>3209:DIVIDEND DECLARED (JV)</v>
          </cell>
          <cell r="E305">
            <v>0</v>
          </cell>
          <cell r="F305">
            <v>0</v>
          </cell>
          <cell r="G305">
            <v>0</v>
          </cell>
          <cell r="H305">
            <v>0</v>
          </cell>
          <cell r="I305">
            <v>0</v>
          </cell>
          <cell r="K305">
            <v>0</v>
          </cell>
          <cell r="M305">
            <v>0</v>
          </cell>
        </row>
        <row r="306">
          <cell r="A306" t="str">
            <v>Revenue</v>
          </cell>
          <cell r="B306" t="e">
            <v>#REF!</v>
          </cell>
          <cell r="C306" t="str">
            <v>4300</v>
          </cell>
          <cell r="D306" t="str">
            <v>4300:EQUITY ACCOUNTED PROFITS</v>
          </cell>
          <cell r="E306">
            <v>0</v>
          </cell>
          <cell r="F306">
            <v>0</v>
          </cell>
          <cell r="G306">
            <v>0</v>
          </cell>
          <cell r="H306">
            <v>0</v>
          </cell>
          <cell r="I306">
            <v>0</v>
          </cell>
          <cell r="K306">
            <v>0</v>
          </cell>
          <cell r="M306">
            <v>0</v>
          </cell>
        </row>
        <row r="307">
          <cell r="A307" t="str">
            <v>Revenue</v>
          </cell>
          <cell r="B307" t="e">
            <v>#REF!</v>
          </cell>
          <cell r="C307" t="str">
            <v>4090</v>
          </cell>
          <cell r="D307" t="str">
            <v>4090:HAULAGE REVENUE</v>
          </cell>
          <cell r="E307">
            <v>0</v>
          </cell>
          <cell r="F307">
            <v>0</v>
          </cell>
          <cell r="G307">
            <v>0</v>
          </cell>
          <cell r="H307">
            <v>0</v>
          </cell>
          <cell r="I307">
            <v>0</v>
          </cell>
          <cell r="K307">
            <v>0</v>
          </cell>
          <cell r="M307">
            <v>0</v>
          </cell>
        </row>
        <row r="308">
          <cell r="A308" t="str">
            <v>Revenue</v>
          </cell>
          <cell r="B308" t="e">
            <v>#REF!</v>
          </cell>
          <cell r="C308" t="str">
            <v>4091</v>
          </cell>
          <cell r="D308" t="str">
            <v>4091:NETWORKS FRC REVENUE</v>
          </cell>
          <cell r="E308">
            <v>0</v>
          </cell>
          <cell r="F308">
            <v>0</v>
          </cell>
          <cell r="G308">
            <v>0</v>
          </cell>
          <cell r="H308">
            <v>0</v>
          </cell>
          <cell r="I308">
            <v>0</v>
          </cell>
          <cell r="K308">
            <v>0</v>
          </cell>
          <cell r="M308">
            <v>0</v>
          </cell>
        </row>
        <row r="309">
          <cell r="A309" t="str">
            <v>Revenue</v>
          </cell>
          <cell r="B309" t="e">
            <v>#REF!</v>
          </cell>
          <cell r="C309" t="str">
            <v>4092</v>
          </cell>
          <cell r="D309" t="str">
            <v>4092:OTHER NETWORKS REVENUE</v>
          </cell>
          <cell r="E309">
            <v>0</v>
          </cell>
          <cell r="F309">
            <v>0</v>
          </cell>
          <cell r="G309">
            <v>0</v>
          </cell>
          <cell r="H309">
            <v>0</v>
          </cell>
          <cell r="I309">
            <v>0</v>
          </cell>
          <cell r="K309">
            <v>0</v>
          </cell>
          <cell r="M309">
            <v>0</v>
          </cell>
        </row>
        <row r="310">
          <cell r="A310" t="str">
            <v>Revenue</v>
          </cell>
          <cell r="B310" t="e">
            <v>#REF!</v>
          </cell>
          <cell r="C310" t="str">
            <v>4000</v>
          </cell>
          <cell r="D310" t="str">
            <v>4000:OPERATING REVENUE</v>
          </cell>
          <cell r="E310">
            <v>0</v>
          </cell>
          <cell r="F310">
            <v>0</v>
          </cell>
          <cell r="G310">
            <v>0</v>
          </cell>
          <cell r="H310">
            <v>-17538896.280000001</v>
          </cell>
          <cell r="I310">
            <v>0</v>
          </cell>
          <cell r="K310">
            <v>-17538896.280000001</v>
          </cell>
          <cell r="M310">
            <v>0</v>
          </cell>
        </row>
        <row r="311">
          <cell r="A311" t="str">
            <v>Revenue</v>
          </cell>
          <cell r="B311" t="e">
            <v>#REF!</v>
          </cell>
          <cell r="C311" t="str">
            <v>4001</v>
          </cell>
          <cell r="D311" t="str">
            <v>4001:REVENUE FROM ASSOCIATE</v>
          </cell>
          <cell r="E311">
            <v>0</v>
          </cell>
          <cell r="F311">
            <v>0</v>
          </cell>
          <cell r="G311">
            <v>0</v>
          </cell>
          <cell r="H311">
            <v>0</v>
          </cell>
          <cell r="I311">
            <v>0</v>
          </cell>
          <cell r="K311">
            <v>0</v>
          </cell>
          <cell r="M311">
            <v>0</v>
          </cell>
        </row>
        <row r="312">
          <cell r="A312" t="str">
            <v>Revenue</v>
          </cell>
          <cell r="B312" t="e">
            <v>#REF!</v>
          </cell>
          <cell r="C312" t="str">
            <v>4002</v>
          </cell>
          <cell r="D312" t="str">
            <v>4002:OTHER REVENUE</v>
          </cell>
          <cell r="E312">
            <v>0</v>
          </cell>
          <cell r="F312">
            <v>0</v>
          </cell>
          <cell r="G312">
            <v>0</v>
          </cell>
          <cell r="H312">
            <v>-185000</v>
          </cell>
          <cell r="I312">
            <v>0</v>
          </cell>
          <cell r="K312">
            <v>-185000</v>
          </cell>
          <cell r="M312">
            <v>0</v>
          </cell>
        </row>
        <row r="313">
          <cell r="A313" t="str">
            <v>Revenue</v>
          </cell>
          <cell r="B313" t="e">
            <v>#REF!</v>
          </cell>
          <cell r="C313" t="str">
            <v>4003</v>
          </cell>
          <cell r="D313" t="str">
            <v>4003:DIVIDENDS INCOME</v>
          </cell>
          <cell r="E313">
            <v>0</v>
          </cell>
          <cell r="F313">
            <v>0</v>
          </cell>
          <cell r="G313">
            <v>0</v>
          </cell>
          <cell r="H313">
            <v>0</v>
          </cell>
          <cell r="I313">
            <v>0</v>
          </cell>
          <cell r="K313">
            <v>0</v>
          </cell>
          <cell r="M313">
            <v>0</v>
          </cell>
        </row>
        <row r="314">
          <cell r="A314" t="str">
            <v>Revenue</v>
          </cell>
          <cell r="B314" t="e">
            <v>#REF!</v>
          </cell>
          <cell r="C314" t="str">
            <v>4004</v>
          </cell>
          <cell r="D314" t="str">
            <v>4004:INTER-ENTITY SALES</v>
          </cell>
          <cell r="E314">
            <v>0</v>
          </cell>
          <cell r="F314">
            <v>0</v>
          </cell>
          <cell r="G314">
            <v>0</v>
          </cell>
          <cell r="H314">
            <v>-141164.87</v>
          </cell>
          <cell r="I314">
            <v>0</v>
          </cell>
          <cell r="K314">
            <v>-141164.87</v>
          </cell>
          <cell r="M314">
            <v>0</v>
          </cell>
        </row>
        <row r="315">
          <cell r="A315" t="str">
            <v>Revenue</v>
          </cell>
          <cell r="B315" t="e">
            <v>#REF!</v>
          </cell>
          <cell r="C315" t="str">
            <v>4005</v>
          </cell>
          <cell r="D315" t="str">
            <v>4005:REALISED FX GAINS/LOSSES (CUSTOMER RECEIPTS)</v>
          </cell>
          <cell r="E315">
            <v>0</v>
          </cell>
          <cell r="F315">
            <v>0</v>
          </cell>
          <cell r="G315">
            <v>0</v>
          </cell>
          <cell r="H315">
            <v>0</v>
          </cell>
          <cell r="I315">
            <v>0</v>
          </cell>
          <cell r="K315">
            <v>0</v>
          </cell>
          <cell r="M315">
            <v>0</v>
          </cell>
        </row>
        <row r="316">
          <cell r="A316" t="str">
            <v>Revenue</v>
          </cell>
          <cell r="B316" t="e">
            <v>#REF!</v>
          </cell>
          <cell r="C316" t="str">
            <v>4006</v>
          </cell>
          <cell r="D316" t="str">
            <v>4006:UNREALISED FX GAINS/LOSSES (CUSTOMER RECEIPTS)</v>
          </cell>
          <cell r="E316">
            <v>0</v>
          </cell>
          <cell r="F316">
            <v>0</v>
          </cell>
          <cell r="G316">
            <v>0</v>
          </cell>
          <cell r="H316">
            <v>0</v>
          </cell>
          <cell r="I316">
            <v>0</v>
          </cell>
          <cell r="K316">
            <v>0</v>
          </cell>
          <cell r="M316">
            <v>0</v>
          </cell>
        </row>
        <row r="317">
          <cell r="A317" t="str">
            <v>Revenue</v>
          </cell>
          <cell r="B317" t="e">
            <v>#REF!</v>
          </cell>
          <cell r="C317" t="str">
            <v>4007</v>
          </cell>
          <cell r="D317" t="str">
            <v>4007:INTER-ENTITY DIVIDEND</v>
          </cell>
          <cell r="E317">
            <v>0</v>
          </cell>
          <cell r="F317">
            <v>0</v>
          </cell>
          <cell r="G317">
            <v>0</v>
          </cell>
          <cell r="H317">
            <v>0</v>
          </cell>
          <cell r="I317">
            <v>0</v>
          </cell>
          <cell r="K317">
            <v>0</v>
          </cell>
          <cell r="M317">
            <v>0</v>
          </cell>
        </row>
        <row r="318">
          <cell r="A318" t="str">
            <v>Revenue</v>
          </cell>
          <cell r="B318" t="e">
            <v>#REF!</v>
          </cell>
          <cell r="C318" t="str">
            <v>4008</v>
          </cell>
          <cell r="D318" t="str">
            <v>4008:FX REALISED GAIN/LOSS (REVENUE HEDGING)</v>
          </cell>
          <cell r="E318">
            <v>0</v>
          </cell>
          <cell r="F318">
            <v>0</v>
          </cell>
          <cell r="G318">
            <v>0</v>
          </cell>
          <cell r="H318">
            <v>0</v>
          </cell>
          <cell r="I318">
            <v>0</v>
          </cell>
          <cell r="K318">
            <v>0</v>
          </cell>
          <cell r="M318">
            <v>0</v>
          </cell>
        </row>
        <row r="319">
          <cell r="A319" t="str">
            <v>Revenue</v>
          </cell>
          <cell r="B319" t="e">
            <v>#REF!</v>
          </cell>
          <cell r="C319" t="str">
            <v>4009</v>
          </cell>
          <cell r="D319" t="str">
            <v>4009:FX UNREALISED GAIN/LOSS (REVENUE HEDGING)</v>
          </cell>
          <cell r="E319">
            <v>0</v>
          </cell>
          <cell r="F319">
            <v>0</v>
          </cell>
          <cell r="G319">
            <v>0</v>
          </cell>
          <cell r="H319">
            <v>0</v>
          </cell>
          <cell r="I319">
            <v>0</v>
          </cell>
          <cell r="K319">
            <v>0</v>
          </cell>
          <cell r="M319">
            <v>0</v>
          </cell>
        </row>
        <row r="320">
          <cell r="A320" t="str">
            <v>Revenue</v>
          </cell>
          <cell r="B320" t="e">
            <v>#REF!</v>
          </cell>
          <cell r="C320" t="str">
            <v>4010</v>
          </cell>
          <cell r="D320" t="str">
            <v>4010:WGP REVENUE UNWIND DUE TO DE-DESIGNATION</v>
          </cell>
          <cell r="E320">
            <v>0</v>
          </cell>
          <cell r="F320">
            <v>0</v>
          </cell>
          <cell r="G320">
            <v>0</v>
          </cell>
          <cell r="H320">
            <v>0</v>
          </cell>
          <cell r="I320">
            <v>0</v>
          </cell>
          <cell r="K320">
            <v>0</v>
          </cell>
          <cell r="M320">
            <v>0</v>
          </cell>
        </row>
        <row r="321">
          <cell r="A321" t="str">
            <v>Revenue</v>
          </cell>
          <cell r="B321" t="e">
            <v>#REF!</v>
          </cell>
          <cell r="C321" t="str">
            <v>4100</v>
          </cell>
          <cell r="D321" t="str">
            <v>4100:PASSTHROUGH REVENUE</v>
          </cell>
          <cell r="E321">
            <v>0</v>
          </cell>
          <cell r="F321">
            <v>0</v>
          </cell>
          <cell r="G321">
            <v>0</v>
          </cell>
          <cell r="H321">
            <v>-28513.38</v>
          </cell>
          <cell r="I321">
            <v>0</v>
          </cell>
          <cell r="K321">
            <v>-28513.38</v>
          </cell>
          <cell r="M321">
            <v>0</v>
          </cell>
        </row>
        <row r="322">
          <cell r="A322" t="str">
            <v>Revenue</v>
          </cell>
          <cell r="B322" t="e">
            <v>#REF!</v>
          </cell>
          <cell r="C322" t="str">
            <v>4200</v>
          </cell>
          <cell r="D322" t="str">
            <v>4200:FINANCE LEASE INCOME</v>
          </cell>
          <cell r="E322">
            <v>0</v>
          </cell>
          <cell r="F322">
            <v>0</v>
          </cell>
          <cell r="G322">
            <v>0</v>
          </cell>
          <cell r="H322">
            <v>0</v>
          </cell>
          <cell r="I322">
            <v>0</v>
          </cell>
          <cell r="K322">
            <v>0</v>
          </cell>
          <cell r="M322">
            <v>0</v>
          </cell>
        </row>
        <row r="323">
          <cell r="A323" t="str">
            <v>Revenue</v>
          </cell>
          <cell r="B323" t="e">
            <v>#REF!</v>
          </cell>
          <cell r="C323" t="str">
            <v>4201</v>
          </cell>
          <cell r="D323" t="str">
            <v>4201:INTEREST INCOME ON GDI REDEEMBALE PREFERANCE SHARES</v>
          </cell>
          <cell r="E323">
            <v>0</v>
          </cell>
          <cell r="F323">
            <v>0</v>
          </cell>
          <cell r="G323">
            <v>0</v>
          </cell>
          <cell r="H323">
            <v>0</v>
          </cell>
          <cell r="I323">
            <v>0</v>
          </cell>
          <cell r="K323">
            <v>0</v>
          </cell>
          <cell r="M323">
            <v>0</v>
          </cell>
        </row>
        <row r="324">
          <cell r="A324" t="str">
            <v>Revenue</v>
          </cell>
          <cell r="B324" t="e">
            <v>#REF!</v>
          </cell>
          <cell r="C324" t="str">
            <v>4202</v>
          </cell>
          <cell r="D324" t="str">
            <v>4202:INTEREST INCOME - OTHER INVESTMENTS</v>
          </cell>
          <cell r="E324">
            <v>0</v>
          </cell>
          <cell r="F324">
            <v>0</v>
          </cell>
          <cell r="G324">
            <v>0</v>
          </cell>
          <cell r="H324">
            <v>0</v>
          </cell>
          <cell r="I324">
            <v>0</v>
          </cell>
          <cell r="K324">
            <v>0</v>
          </cell>
          <cell r="M324">
            <v>0</v>
          </cell>
        </row>
        <row r="325">
          <cell r="A325" t="str">
            <v>Revenue</v>
          </cell>
          <cell r="B325" t="e">
            <v>#REF!</v>
          </cell>
          <cell r="C325" t="str">
            <v>4203</v>
          </cell>
          <cell r="D325" t="str">
            <v>4203:INTEREST INCOME - 3RD PARTY / BANK</v>
          </cell>
          <cell r="E325">
            <v>0</v>
          </cell>
          <cell r="F325">
            <v>0</v>
          </cell>
          <cell r="G325">
            <v>0</v>
          </cell>
          <cell r="H325">
            <v>0</v>
          </cell>
          <cell r="I325">
            <v>0</v>
          </cell>
          <cell r="K325">
            <v>0</v>
          </cell>
          <cell r="M325">
            <v>0</v>
          </cell>
        </row>
        <row r="326">
          <cell r="A326" t="str">
            <v>Revenue</v>
          </cell>
          <cell r="B326" t="e">
            <v>#REF!</v>
          </cell>
          <cell r="C326" t="str">
            <v>4204</v>
          </cell>
          <cell r="D326" t="str">
            <v>4204:REALISED FX GAINS/LOSSES - INTEREST INCOME</v>
          </cell>
          <cell r="E326">
            <v>0</v>
          </cell>
          <cell r="F326">
            <v>0</v>
          </cell>
          <cell r="G326">
            <v>0</v>
          </cell>
          <cell r="H326">
            <v>0</v>
          </cell>
          <cell r="I326">
            <v>0</v>
          </cell>
          <cell r="K326">
            <v>0</v>
          </cell>
          <cell r="M326">
            <v>0</v>
          </cell>
        </row>
        <row r="327">
          <cell r="A327" t="str">
            <v>Revenue</v>
          </cell>
          <cell r="B327" t="e">
            <v>#REF!</v>
          </cell>
          <cell r="C327" t="str">
            <v>4205</v>
          </cell>
          <cell r="D327" t="str">
            <v>4205:UNREALISED FX GAINS/LOSSES - INTEREST INCOME</v>
          </cell>
          <cell r="E327">
            <v>0</v>
          </cell>
          <cell r="F327">
            <v>0</v>
          </cell>
          <cell r="G327">
            <v>0</v>
          </cell>
          <cell r="H327">
            <v>0</v>
          </cell>
          <cell r="I327">
            <v>0</v>
          </cell>
          <cell r="K327">
            <v>0</v>
          </cell>
          <cell r="M327">
            <v>0</v>
          </cell>
        </row>
        <row r="328">
          <cell r="A328" t="str">
            <v>Expenses</v>
          </cell>
          <cell r="B328" t="e">
            <v>#REF!</v>
          </cell>
          <cell r="C328" t="str">
            <v>5100</v>
          </cell>
          <cell r="D328" t="str">
            <v>5100:TIME SHEET COSTS - OPEX</v>
          </cell>
          <cell r="E328">
            <v>0</v>
          </cell>
          <cell r="F328">
            <v>0</v>
          </cell>
          <cell r="G328">
            <v>0</v>
          </cell>
          <cell r="H328">
            <v>613151.03</v>
          </cell>
          <cell r="I328">
            <v>0</v>
          </cell>
          <cell r="K328">
            <v>613151.03</v>
          </cell>
          <cell r="M328">
            <v>0</v>
          </cell>
        </row>
        <row r="329">
          <cell r="A329" t="str">
            <v>Expenses</v>
          </cell>
          <cell r="B329" t="e">
            <v>#REF!</v>
          </cell>
          <cell r="C329" t="str">
            <v>5101</v>
          </cell>
          <cell r="D329" t="str">
            <v>5101:EMPLOYEE TIMESHEET COST RECOVERIES - OPEX BAU</v>
          </cell>
          <cell r="E329">
            <v>0</v>
          </cell>
          <cell r="F329">
            <v>0</v>
          </cell>
          <cell r="G329">
            <v>0</v>
          </cell>
          <cell r="H329">
            <v>0</v>
          </cell>
          <cell r="I329">
            <v>0</v>
          </cell>
          <cell r="K329">
            <v>0</v>
          </cell>
          <cell r="M329">
            <v>0</v>
          </cell>
        </row>
        <row r="330">
          <cell r="A330" t="str">
            <v>Expenses</v>
          </cell>
          <cell r="B330" t="e">
            <v>#REF!</v>
          </cell>
          <cell r="C330" t="str">
            <v>5102</v>
          </cell>
          <cell r="D330" t="str">
            <v>5102:CONTRACT/TEMP STAFF</v>
          </cell>
          <cell r="E330">
            <v>0</v>
          </cell>
          <cell r="F330">
            <v>0</v>
          </cell>
          <cell r="G330">
            <v>0</v>
          </cell>
          <cell r="H330">
            <v>0</v>
          </cell>
          <cell r="I330">
            <v>0</v>
          </cell>
          <cell r="K330">
            <v>0</v>
          </cell>
          <cell r="M330">
            <v>0</v>
          </cell>
        </row>
        <row r="331">
          <cell r="A331" t="str">
            <v>Expenses</v>
          </cell>
          <cell r="B331" t="e">
            <v>#REF!</v>
          </cell>
          <cell r="C331" t="str">
            <v>5103</v>
          </cell>
          <cell r="D331" t="str">
            <v>5103:CONTINGENT LABOUR</v>
          </cell>
          <cell r="E331">
            <v>0</v>
          </cell>
          <cell r="F331">
            <v>0</v>
          </cell>
          <cell r="G331">
            <v>0</v>
          </cell>
          <cell r="H331">
            <v>0</v>
          </cell>
          <cell r="I331">
            <v>0</v>
          </cell>
          <cell r="K331">
            <v>0</v>
          </cell>
          <cell r="M331">
            <v>0</v>
          </cell>
        </row>
        <row r="332">
          <cell r="A332" t="str">
            <v>Expenses</v>
          </cell>
          <cell r="B332" t="e">
            <v>#REF!</v>
          </cell>
          <cell r="C332" t="str">
            <v>5104</v>
          </cell>
          <cell r="D332" t="str">
            <v>5104:FACILITIES CHARGE</v>
          </cell>
          <cell r="E332">
            <v>0</v>
          </cell>
          <cell r="F332">
            <v>0</v>
          </cell>
          <cell r="G332">
            <v>0</v>
          </cell>
          <cell r="H332">
            <v>0</v>
          </cell>
          <cell r="I332">
            <v>0</v>
          </cell>
          <cell r="K332">
            <v>0</v>
          </cell>
          <cell r="M332">
            <v>0</v>
          </cell>
        </row>
        <row r="333">
          <cell r="A333" t="str">
            <v>Expenses</v>
          </cell>
          <cell r="B333" t="e">
            <v>#REF!</v>
          </cell>
          <cell r="C333" t="str">
            <v>5105</v>
          </cell>
          <cell r="D333" t="str">
            <v>5105:CONTRACTORS - O&amp;M</v>
          </cell>
          <cell r="E333">
            <v>0</v>
          </cell>
          <cell r="F333">
            <v>0</v>
          </cell>
          <cell r="G333">
            <v>0</v>
          </cell>
          <cell r="H333">
            <v>789.58</v>
          </cell>
          <cell r="I333">
            <v>0</v>
          </cell>
          <cell r="K333">
            <v>789.58</v>
          </cell>
          <cell r="M333">
            <v>0</v>
          </cell>
        </row>
        <row r="334">
          <cell r="A334" t="str">
            <v>Expenses</v>
          </cell>
          <cell r="B334" t="e">
            <v>#REF!</v>
          </cell>
          <cell r="C334" t="str">
            <v>5106</v>
          </cell>
          <cell r="D334" t="str">
            <v>5106:REPAIRS &amp; MAINTENANCE</v>
          </cell>
          <cell r="E334">
            <v>0</v>
          </cell>
          <cell r="F334">
            <v>0</v>
          </cell>
          <cell r="G334">
            <v>0</v>
          </cell>
          <cell r="H334">
            <v>0</v>
          </cell>
          <cell r="I334">
            <v>0</v>
          </cell>
          <cell r="K334">
            <v>0</v>
          </cell>
          <cell r="M334">
            <v>0</v>
          </cell>
        </row>
        <row r="335">
          <cell r="A335" t="str">
            <v>Expenses</v>
          </cell>
          <cell r="B335" t="e">
            <v>#REF!</v>
          </cell>
          <cell r="C335" t="str">
            <v>5107</v>
          </cell>
          <cell r="D335" t="str">
            <v>5107:COGS - ENERGY COSTS</v>
          </cell>
          <cell r="E335">
            <v>0</v>
          </cell>
          <cell r="F335">
            <v>0</v>
          </cell>
          <cell r="G335">
            <v>0</v>
          </cell>
          <cell r="H335">
            <v>0</v>
          </cell>
          <cell r="I335">
            <v>0</v>
          </cell>
          <cell r="K335">
            <v>0</v>
          </cell>
          <cell r="M335">
            <v>0</v>
          </cell>
        </row>
        <row r="336">
          <cell r="A336" t="str">
            <v>Expenses</v>
          </cell>
          <cell r="B336" t="e">
            <v>#REF!</v>
          </cell>
          <cell r="C336" t="str">
            <v>5108</v>
          </cell>
          <cell r="D336" t="str">
            <v>5108:COGS - OTHERS</v>
          </cell>
          <cell r="E336">
            <v>0</v>
          </cell>
          <cell r="F336">
            <v>0</v>
          </cell>
          <cell r="G336">
            <v>0</v>
          </cell>
          <cell r="H336">
            <v>0</v>
          </cell>
          <cell r="I336">
            <v>0</v>
          </cell>
          <cell r="K336">
            <v>0</v>
          </cell>
          <cell r="M336">
            <v>0</v>
          </cell>
        </row>
        <row r="337">
          <cell r="A337" t="str">
            <v>Expenses</v>
          </cell>
          <cell r="B337" t="e">
            <v>#REF!</v>
          </cell>
          <cell r="C337" t="str">
            <v>5109</v>
          </cell>
          <cell r="D337" t="str">
            <v>5109:PLANT &amp; EQUIPMENT HIRE</v>
          </cell>
          <cell r="E337">
            <v>0</v>
          </cell>
          <cell r="F337">
            <v>0</v>
          </cell>
          <cell r="G337">
            <v>0</v>
          </cell>
          <cell r="H337">
            <v>3226.73</v>
          </cell>
          <cell r="I337">
            <v>0</v>
          </cell>
          <cell r="K337">
            <v>3226.73</v>
          </cell>
          <cell r="M337">
            <v>0</v>
          </cell>
        </row>
        <row r="338">
          <cell r="A338" t="str">
            <v>Expenses</v>
          </cell>
          <cell r="B338" t="e">
            <v>#REF!</v>
          </cell>
          <cell r="C338" t="str">
            <v>5110</v>
          </cell>
          <cell r="D338" t="str">
            <v>5110:TRAVEL &amp; ENTERTAINMENT</v>
          </cell>
          <cell r="E338">
            <v>0</v>
          </cell>
          <cell r="F338">
            <v>0</v>
          </cell>
          <cell r="G338">
            <v>0</v>
          </cell>
          <cell r="H338">
            <v>4918.63</v>
          </cell>
          <cell r="I338">
            <v>0</v>
          </cell>
          <cell r="K338">
            <v>4918.63</v>
          </cell>
          <cell r="M338">
            <v>0</v>
          </cell>
        </row>
        <row r="339">
          <cell r="A339" t="str">
            <v>Expenses</v>
          </cell>
          <cell r="B339" t="e">
            <v>#REF!</v>
          </cell>
          <cell r="C339" t="str">
            <v>5111</v>
          </cell>
          <cell r="D339" t="str">
            <v>5111:TRAVEL &amp; ENTERTAINMENT - CLIENT</v>
          </cell>
          <cell r="E339">
            <v>0</v>
          </cell>
          <cell r="F339">
            <v>0</v>
          </cell>
          <cell r="G339">
            <v>0</v>
          </cell>
          <cell r="H339">
            <v>195.33</v>
          </cell>
          <cell r="I339">
            <v>0</v>
          </cell>
          <cell r="K339">
            <v>195.33</v>
          </cell>
          <cell r="M339">
            <v>0</v>
          </cell>
        </row>
        <row r="340">
          <cell r="A340" t="str">
            <v>Expenses</v>
          </cell>
          <cell r="B340" t="e">
            <v>#REF!</v>
          </cell>
          <cell r="C340" t="str">
            <v>5112</v>
          </cell>
          <cell r="D340" t="str">
            <v>5112:MANAGEMENT FEES</v>
          </cell>
          <cell r="E340">
            <v>0</v>
          </cell>
          <cell r="F340">
            <v>0</v>
          </cell>
          <cell r="G340">
            <v>0</v>
          </cell>
          <cell r="H340">
            <v>0</v>
          </cell>
          <cell r="I340">
            <v>0</v>
          </cell>
          <cell r="K340">
            <v>0</v>
          </cell>
          <cell r="M340">
            <v>0</v>
          </cell>
        </row>
        <row r="341">
          <cell r="A341" t="str">
            <v>Expenses</v>
          </cell>
          <cell r="B341" t="e">
            <v>#REF!</v>
          </cell>
          <cell r="C341" t="str">
            <v>5113</v>
          </cell>
          <cell r="D341" t="str">
            <v>5113:MATERIALS</v>
          </cell>
          <cell r="E341">
            <v>0</v>
          </cell>
          <cell r="F341">
            <v>0</v>
          </cell>
          <cell r="G341">
            <v>0</v>
          </cell>
          <cell r="H341">
            <v>45271.67</v>
          </cell>
          <cell r="I341">
            <v>0</v>
          </cell>
          <cell r="K341">
            <v>45271.67</v>
          </cell>
          <cell r="M341">
            <v>0</v>
          </cell>
        </row>
        <row r="342">
          <cell r="A342" t="str">
            <v>Expenses</v>
          </cell>
          <cell r="B342" t="e">
            <v>#REF!</v>
          </cell>
          <cell r="C342" t="str">
            <v>5114</v>
          </cell>
          <cell r="D342" t="str">
            <v>5114:MOTOR VEHICLES</v>
          </cell>
          <cell r="E342">
            <v>0</v>
          </cell>
          <cell r="F342">
            <v>0</v>
          </cell>
          <cell r="G342">
            <v>0</v>
          </cell>
          <cell r="H342">
            <v>319.23</v>
          </cell>
          <cell r="I342">
            <v>0</v>
          </cell>
          <cell r="K342">
            <v>319.23</v>
          </cell>
          <cell r="M342">
            <v>0</v>
          </cell>
        </row>
        <row r="343">
          <cell r="A343" t="str">
            <v>Expenses</v>
          </cell>
          <cell r="B343" t="e">
            <v>#REF!</v>
          </cell>
          <cell r="C343" t="str">
            <v>5115</v>
          </cell>
          <cell r="D343" t="str">
            <v>5115:COMMUNICATIONS</v>
          </cell>
          <cell r="E343">
            <v>0</v>
          </cell>
          <cell r="F343">
            <v>0</v>
          </cell>
          <cell r="G343">
            <v>0</v>
          </cell>
          <cell r="H343">
            <v>25566.79</v>
          </cell>
          <cell r="I343">
            <v>0</v>
          </cell>
          <cell r="K343">
            <v>25566.79</v>
          </cell>
          <cell r="M343">
            <v>0</v>
          </cell>
        </row>
        <row r="344">
          <cell r="A344" t="str">
            <v>Expenses</v>
          </cell>
          <cell r="B344" t="e">
            <v>#REF!</v>
          </cell>
          <cell r="C344" t="str">
            <v>5116</v>
          </cell>
          <cell r="D344" t="str">
            <v>5116:IT/COMPUTER COSTS</v>
          </cell>
          <cell r="E344">
            <v>0</v>
          </cell>
          <cell r="F344">
            <v>0</v>
          </cell>
          <cell r="G344">
            <v>0</v>
          </cell>
          <cell r="H344">
            <v>4200</v>
          </cell>
          <cell r="I344">
            <v>0</v>
          </cell>
          <cell r="K344">
            <v>4200</v>
          </cell>
          <cell r="M344">
            <v>0</v>
          </cell>
        </row>
        <row r="345">
          <cell r="A345" t="str">
            <v>Expenses</v>
          </cell>
          <cell r="B345" t="e">
            <v>#REF!</v>
          </cell>
          <cell r="C345" t="str">
            <v>5117</v>
          </cell>
          <cell r="D345" t="str">
            <v>5117:RENT &amp; PROPERTY OUTGOINGS</v>
          </cell>
          <cell r="E345">
            <v>0</v>
          </cell>
          <cell r="F345">
            <v>0</v>
          </cell>
          <cell r="G345">
            <v>0</v>
          </cell>
          <cell r="H345">
            <v>170774.56</v>
          </cell>
          <cell r="I345">
            <v>0</v>
          </cell>
          <cell r="K345">
            <v>170774.56</v>
          </cell>
          <cell r="M345">
            <v>0</v>
          </cell>
        </row>
        <row r="346">
          <cell r="A346" t="str">
            <v>Expenses</v>
          </cell>
          <cell r="B346" t="e">
            <v>#REF!</v>
          </cell>
          <cell r="C346" t="str">
            <v>5118</v>
          </cell>
          <cell r="D346" t="str">
            <v>5118:OTHER OPERATING COSTS</v>
          </cell>
          <cell r="E346">
            <v>0</v>
          </cell>
          <cell r="F346">
            <v>0</v>
          </cell>
          <cell r="G346">
            <v>0</v>
          </cell>
          <cell r="H346">
            <v>13518.58</v>
          </cell>
          <cell r="I346">
            <v>0</v>
          </cell>
          <cell r="K346">
            <v>13518.58</v>
          </cell>
          <cell r="M346">
            <v>0</v>
          </cell>
        </row>
        <row r="347">
          <cell r="A347" t="str">
            <v>Expenses</v>
          </cell>
          <cell r="B347" t="e">
            <v>#REF!</v>
          </cell>
          <cell r="C347" t="str">
            <v>5119</v>
          </cell>
          <cell r="D347" t="str">
            <v>5119:PROFESSIONAL &amp; CONSULTING</v>
          </cell>
          <cell r="E347">
            <v>0</v>
          </cell>
          <cell r="F347">
            <v>0</v>
          </cell>
          <cell r="G347">
            <v>0</v>
          </cell>
          <cell r="H347">
            <v>186041.62</v>
          </cell>
          <cell r="I347">
            <v>0</v>
          </cell>
          <cell r="K347">
            <v>186041.62</v>
          </cell>
          <cell r="M347">
            <v>0</v>
          </cell>
        </row>
        <row r="348">
          <cell r="A348" t="str">
            <v>Expenses</v>
          </cell>
          <cell r="B348" t="e">
            <v>#REF!</v>
          </cell>
          <cell r="C348" t="str">
            <v>5120</v>
          </cell>
          <cell r="D348" t="str">
            <v>5120:TRAINING</v>
          </cell>
          <cell r="E348">
            <v>0</v>
          </cell>
          <cell r="F348">
            <v>0</v>
          </cell>
          <cell r="G348">
            <v>0</v>
          </cell>
          <cell r="H348">
            <v>3003.63</v>
          </cell>
          <cell r="I348">
            <v>0</v>
          </cell>
          <cell r="K348">
            <v>3003.63</v>
          </cell>
          <cell r="M348">
            <v>0</v>
          </cell>
        </row>
        <row r="349">
          <cell r="A349" t="str">
            <v>Expenses</v>
          </cell>
          <cell r="B349" t="e">
            <v>#REF!</v>
          </cell>
          <cell r="C349" t="str">
            <v>5121</v>
          </cell>
          <cell r="D349" t="str">
            <v>5121:ADVERTISING &amp; PUBLIC RELATIONS</v>
          </cell>
          <cell r="E349">
            <v>0</v>
          </cell>
          <cell r="F349">
            <v>0</v>
          </cell>
          <cell r="G349">
            <v>0</v>
          </cell>
          <cell r="H349">
            <v>171.27</v>
          </cell>
          <cell r="I349">
            <v>0</v>
          </cell>
          <cell r="K349">
            <v>171.27</v>
          </cell>
          <cell r="M349">
            <v>0</v>
          </cell>
        </row>
        <row r="350">
          <cell r="A350" t="str">
            <v>Expenses</v>
          </cell>
          <cell r="B350" t="e">
            <v>#REF!</v>
          </cell>
          <cell r="C350" t="str">
            <v>5122</v>
          </cell>
          <cell r="D350" t="str">
            <v>5122:INTER-ENTITY COSTS</v>
          </cell>
          <cell r="E350">
            <v>0</v>
          </cell>
          <cell r="F350">
            <v>0</v>
          </cell>
          <cell r="G350">
            <v>0</v>
          </cell>
          <cell r="H350">
            <v>0</v>
          </cell>
          <cell r="I350">
            <v>0</v>
          </cell>
          <cell r="K350">
            <v>0</v>
          </cell>
          <cell r="M350">
            <v>0</v>
          </cell>
        </row>
        <row r="351">
          <cell r="A351" t="str">
            <v>Expenses</v>
          </cell>
          <cell r="B351" t="e">
            <v>#REF!</v>
          </cell>
          <cell r="C351" t="str">
            <v>5123</v>
          </cell>
          <cell r="D351" t="str">
            <v>5123:OFFICE ADMINISTRATION</v>
          </cell>
          <cell r="E351">
            <v>0</v>
          </cell>
          <cell r="F351">
            <v>0</v>
          </cell>
          <cell r="G351">
            <v>0</v>
          </cell>
          <cell r="H351">
            <v>3758.1</v>
          </cell>
          <cell r="I351">
            <v>0</v>
          </cell>
          <cell r="K351">
            <v>3758.1</v>
          </cell>
          <cell r="M351">
            <v>0</v>
          </cell>
        </row>
        <row r="352">
          <cell r="A352" t="str">
            <v>Expenses</v>
          </cell>
          <cell r="B352" t="e">
            <v>#REF!</v>
          </cell>
          <cell r="C352" t="str">
            <v>5124</v>
          </cell>
          <cell r="D352" t="str">
            <v>5124:CORPORATE AFFAIRS</v>
          </cell>
          <cell r="E352">
            <v>0</v>
          </cell>
          <cell r="F352">
            <v>0</v>
          </cell>
          <cell r="G352">
            <v>0</v>
          </cell>
          <cell r="H352">
            <v>-16155.13</v>
          </cell>
          <cell r="I352">
            <v>0</v>
          </cell>
          <cell r="K352">
            <v>-16155.13</v>
          </cell>
          <cell r="M352">
            <v>0</v>
          </cell>
        </row>
        <row r="353">
          <cell r="A353" t="str">
            <v>Expenses</v>
          </cell>
          <cell r="B353" t="e">
            <v>#REF!</v>
          </cell>
          <cell r="C353" t="str">
            <v>5125</v>
          </cell>
          <cell r="D353" t="str">
            <v>5125:PROFIT/LOSS ON DIVESTMENT</v>
          </cell>
          <cell r="E353">
            <v>0</v>
          </cell>
          <cell r="F353">
            <v>0</v>
          </cell>
          <cell r="G353">
            <v>0</v>
          </cell>
          <cell r="H353">
            <v>0</v>
          </cell>
          <cell r="I353">
            <v>0</v>
          </cell>
          <cell r="K353">
            <v>0</v>
          </cell>
          <cell r="M353">
            <v>0</v>
          </cell>
        </row>
        <row r="354">
          <cell r="A354" t="str">
            <v>Expenses</v>
          </cell>
          <cell r="B354" t="e">
            <v>#REF!</v>
          </cell>
          <cell r="C354" t="str">
            <v>5126</v>
          </cell>
          <cell r="D354" t="str">
            <v>5126:CATHODIC PROTECTION</v>
          </cell>
          <cell r="E354">
            <v>0</v>
          </cell>
          <cell r="F354">
            <v>0</v>
          </cell>
          <cell r="G354">
            <v>0</v>
          </cell>
          <cell r="H354">
            <v>282.52</v>
          </cell>
          <cell r="I354">
            <v>0</v>
          </cell>
          <cell r="K354">
            <v>282.52</v>
          </cell>
          <cell r="M354">
            <v>0</v>
          </cell>
        </row>
        <row r="355">
          <cell r="A355" t="str">
            <v>Expenses</v>
          </cell>
          <cell r="B355" t="e">
            <v>#REF!</v>
          </cell>
          <cell r="C355" t="str">
            <v>5127</v>
          </cell>
          <cell r="D355" t="str">
            <v>5127:CONTRACTED WORKS</v>
          </cell>
          <cell r="E355">
            <v>0</v>
          </cell>
          <cell r="F355">
            <v>0</v>
          </cell>
          <cell r="G355">
            <v>0</v>
          </cell>
          <cell r="H355">
            <v>191456.14</v>
          </cell>
          <cell r="I355">
            <v>0</v>
          </cell>
          <cell r="K355">
            <v>191456.14</v>
          </cell>
          <cell r="M355">
            <v>0</v>
          </cell>
        </row>
        <row r="356">
          <cell r="A356" t="str">
            <v>Expenses</v>
          </cell>
          <cell r="B356" t="e">
            <v>#REF!</v>
          </cell>
          <cell r="C356" t="str">
            <v>5128</v>
          </cell>
          <cell r="D356" t="str">
            <v>5128:SITE SERVICES</v>
          </cell>
          <cell r="E356">
            <v>0</v>
          </cell>
          <cell r="F356">
            <v>0</v>
          </cell>
          <cell r="G356">
            <v>0</v>
          </cell>
          <cell r="H356">
            <v>749.76</v>
          </cell>
          <cell r="I356">
            <v>0</v>
          </cell>
          <cell r="K356">
            <v>749.76</v>
          </cell>
          <cell r="M356">
            <v>0</v>
          </cell>
        </row>
        <row r="357">
          <cell r="A357" t="str">
            <v>Expenses</v>
          </cell>
          <cell r="B357" t="e">
            <v>#REF!</v>
          </cell>
          <cell r="C357" t="str">
            <v>5129</v>
          </cell>
          <cell r="D357" t="str">
            <v>5129:EXPENSES NON-TAX DEDUCTIBLE</v>
          </cell>
          <cell r="E357">
            <v>0</v>
          </cell>
          <cell r="F357">
            <v>0</v>
          </cell>
          <cell r="G357">
            <v>0</v>
          </cell>
          <cell r="H357">
            <v>0</v>
          </cell>
          <cell r="I357">
            <v>0</v>
          </cell>
          <cell r="K357">
            <v>0</v>
          </cell>
          <cell r="M357">
            <v>0</v>
          </cell>
        </row>
        <row r="358">
          <cell r="A358" t="str">
            <v>Expenses</v>
          </cell>
          <cell r="B358" t="e">
            <v>#REF!</v>
          </cell>
          <cell r="C358" t="str">
            <v>5130</v>
          </cell>
          <cell r="D358" t="str">
            <v>5130:BANK CHARGE</v>
          </cell>
          <cell r="E358">
            <v>0</v>
          </cell>
          <cell r="F358">
            <v>0</v>
          </cell>
          <cell r="G358">
            <v>0</v>
          </cell>
          <cell r="H358">
            <v>0</v>
          </cell>
          <cell r="I358">
            <v>0</v>
          </cell>
          <cell r="K358">
            <v>0</v>
          </cell>
          <cell r="M358">
            <v>0</v>
          </cell>
        </row>
        <row r="359">
          <cell r="A359" t="str">
            <v>Expenses</v>
          </cell>
          <cell r="B359" t="e">
            <v>#REF!</v>
          </cell>
          <cell r="C359" t="str">
            <v>5131</v>
          </cell>
          <cell r="D359" t="str">
            <v>5131:NET ZERO - EMISSION REDUCTION COSTS</v>
          </cell>
          <cell r="E359">
            <v>0</v>
          </cell>
          <cell r="F359">
            <v>0</v>
          </cell>
          <cell r="G359">
            <v>0</v>
          </cell>
          <cell r="H359">
            <v>85951.1</v>
          </cell>
          <cell r="I359">
            <v>0</v>
          </cell>
          <cell r="K359">
            <v>85951.1</v>
          </cell>
          <cell r="M359">
            <v>0</v>
          </cell>
        </row>
        <row r="360">
          <cell r="A360" t="str">
            <v>Expenses</v>
          </cell>
          <cell r="B360" t="e">
            <v>#REF!</v>
          </cell>
          <cell r="C360" t="str">
            <v>5210</v>
          </cell>
          <cell r="D360" t="str">
            <v>5210:ALLOCATION COST RECOVERIES - RESIDUAL</v>
          </cell>
          <cell r="E360">
            <v>0</v>
          </cell>
          <cell r="F360">
            <v>0</v>
          </cell>
          <cell r="G360">
            <v>0</v>
          </cell>
          <cell r="H360">
            <v>2882023.95</v>
          </cell>
          <cell r="I360">
            <v>0</v>
          </cell>
          <cell r="K360">
            <v>2882023.95</v>
          </cell>
          <cell r="M360">
            <v>0</v>
          </cell>
        </row>
        <row r="361">
          <cell r="A361" t="str">
            <v>Expenses</v>
          </cell>
          <cell r="B361" t="e">
            <v>#REF!</v>
          </cell>
          <cell r="C361" t="str">
            <v>5211</v>
          </cell>
          <cell r="D361" t="str">
            <v>5211:MANUAL HCC NON-TIMESHEET RECOVERIES - OPEX</v>
          </cell>
          <cell r="E361">
            <v>0</v>
          </cell>
          <cell r="F361">
            <v>0</v>
          </cell>
          <cell r="G361">
            <v>0</v>
          </cell>
          <cell r="H361">
            <v>0</v>
          </cell>
          <cell r="I361">
            <v>0</v>
          </cell>
          <cell r="K361">
            <v>0</v>
          </cell>
          <cell r="M361">
            <v>0</v>
          </cell>
        </row>
        <row r="362">
          <cell r="A362" t="str">
            <v>Expenses</v>
          </cell>
          <cell r="B362" t="e">
            <v>#REF!</v>
          </cell>
          <cell r="C362" t="str">
            <v>5212</v>
          </cell>
          <cell r="D362" t="str">
            <v>5212:MANUAL HCC NON-TIMESHEET RECOVERIES - CAPEX</v>
          </cell>
          <cell r="E362">
            <v>0</v>
          </cell>
          <cell r="F362">
            <v>0</v>
          </cell>
          <cell r="G362">
            <v>0</v>
          </cell>
          <cell r="H362">
            <v>15948</v>
          </cell>
          <cell r="I362">
            <v>0</v>
          </cell>
          <cell r="K362">
            <v>15948</v>
          </cell>
          <cell r="M362">
            <v>0</v>
          </cell>
        </row>
        <row r="363">
          <cell r="A363" t="str">
            <v>Expenses</v>
          </cell>
          <cell r="B363" t="e">
            <v>#REF!</v>
          </cell>
          <cell r="C363" t="str">
            <v>5213</v>
          </cell>
          <cell r="D363" t="str">
            <v>5213:MANUAL EMPLOYEE TIMESHEET TRANSFERS - OPEX BAU</v>
          </cell>
          <cell r="E363">
            <v>0</v>
          </cell>
          <cell r="F363">
            <v>0</v>
          </cell>
          <cell r="G363">
            <v>0</v>
          </cell>
          <cell r="H363">
            <v>0</v>
          </cell>
          <cell r="I363">
            <v>0</v>
          </cell>
          <cell r="K363">
            <v>0</v>
          </cell>
          <cell r="M363">
            <v>0</v>
          </cell>
        </row>
        <row r="364">
          <cell r="A364" t="str">
            <v>Expenses</v>
          </cell>
          <cell r="B364" t="e">
            <v>#REF!</v>
          </cell>
          <cell r="C364" t="str">
            <v>5214</v>
          </cell>
          <cell r="D364" t="str">
            <v>5214:ASSET LICENCES</v>
          </cell>
          <cell r="E364">
            <v>0</v>
          </cell>
          <cell r="F364">
            <v>0</v>
          </cell>
          <cell r="G364">
            <v>0</v>
          </cell>
          <cell r="H364">
            <v>132468</v>
          </cell>
          <cell r="I364">
            <v>0</v>
          </cell>
          <cell r="K364">
            <v>132468</v>
          </cell>
          <cell r="M364">
            <v>0</v>
          </cell>
        </row>
        <row r="365">
          <cell r="A365" t="str">
            <v>Expenses</v>
          </cell>
          <cell r="B365" t="e">
            <v>#REF!</v>
          </cell>
          <cell r="C365" t="str">
            <v>5220</v>
          </cell>
          <cell r="D365" t="str">
            <v>5220:INSURANCE</v>
          </cell>
          <cell r="E365">
            <v>0</v>
          </cell>
          <cell r="F365">
            <v>0</v>
          </cell>
          <cell r="G365">
            <v>0</v>
          </cell>
          <cell r="H365">
            <v>122247.1</v>
          </cell>
          <cell r="I365">
            <v>0</v>
          </cell>
          <cell r="K365">
            <v>122247.1</v>
          </cell>
          <cell r="M365">
            <v>0</v>
          </cell>
        </row>
        <row r="366">
          <cell r="A366" t="str">
            <v>Expenses</v>
          </cell>
          <cell r="B366" t="e">
            <v>#REF!</v>
          </cell>
          <cell r="C366" t="str">
            <v>5221</v>
          </cell>
          <cell r="D366" t="str">
            <v>5221:FEES &amp; TAXES</v>
          </cell>
          <cell r="E366">
            <v>0</v>
          </cell>
          <cell r="F366">
            <v>0</v>
          </cell>
          <cell r="G366">
            <v>0</v>
          </cell>
          <cell r="H366">
            <v>167664.39000000001</v>
          </cell>
          <cell r="I366">
            <v>0</v>
          </cell>
          <cell r="K366">
            <v>167664.39000000001</v>
          </cell>
          <cell r="M366">
            <v>0</v>
          </cell>
        </row>
        <row r="367">
          <cell r="A367" t="str">
            <v>Expenses</v>
          </cell>
          <cell r="B367" t="e">
            <v>#REF!</v>
          </cell>
          <cell r="C367" t="str">
            <v>5222</v>
          </cell>
          <cell r="D367" t="str">
            <v>5222:LOAN FORGIVENESS</v>
          </cell>
          <cell r="E367">
            <v>0</v>
          </cell>
          <cell r="F367">
            <v>0</v>
          </cell>
          <cell r="G367">
            <v>0</v>
          </cell>
          <cell r="H367">
            <v>0</v>
          </cell>
          <cell r="I367">
            <v>0</v>
          </cell>
          <cell r="K367">
            <v>0</v>
          </cell>
          <cell r="M367">
            <v>0</v>
          </cell>
        </row>
        <row r="368">
          <cell r="A368" t="str">
            <v>Expenses</v>
          </cell>
          <cell r="B368" t="e">
            <v>#REF!</v>
          </cell>
          <cell r="C368" t="str">
            <v>5240</v>
          </cell>
          <cell r="D368" t="str">
            <v>5240:NETWORKS SHARED SERVICES RECHARGES</v>
          </cell>
          <cell r="E368">
            <v>0</v>
          </cell>
          <cell r="F368">
            <v>0</v>
          </cell>
          <cell r="G368">
            <v>0</v>
          </cell>
          <cell r="H368">
            <v>0</v>
          </cell>
          <cell r="I368">
            <v>0</v>
          </cell>
          <cell r="K368">
            <v>0</v>
          </cell>
          <cell r="M368">
            <v>0</v>
          </cell>
        </row>
        <row r="369">
          <cell r="A369" t="str">
            <v>Expenses</v>
          </cell>
          <cell r="B369" t="e">
            <v>#REF!</v>
          </cell>
          <cell r="C369" t="str">
            <v>5241</v>
          </cell>
          <cell r="D369" t="str">
            <v>5241:INTER-ENTITY COSTS CAPITALISED</v>
          </cell>
          <cell r="E369">
            <v>0</v>
          </cell>
          <cell r="F369">
            <v>0</v>
          </cell>
          <cell r="G369">
            <v>0</v>
          </cell>
          <cell r="H369">
            <v>0</v>
          </cell>
          <cell r="I369">
            <v>0</v>
          </cell>
          <cell r="K369">
            <v>0</v>
          </cell>
          <cell r="M369">
            <v>0</v>
          </cell>
        </row>
        <row r="370">
          <cell r="A370" t="str">
            <v>Expenses</v>
          </cell>
          <cell r="B370" t="e">
            <v>#REF!</v>
          </cell>
          <cell r="C370" t="str">
            <v>5242</v>
          </cell>
          <cell r="D370" t="str">
            <v>5242:PROJECT PROVISION - EXPENSE</v>
          </cell>
          <cell r="E370">
            <v>0</v>
          </cell>
          <cell r="F370">
            <v>0</v>
          </cell>
          <cell r="G370">
            <v>0</v>
          </cell>
          <cell r="H370">
            <v>0</v>
          </cell>
          <cell r="I370">
            <v>0</v>
          </cell>
          <cell r="K370">
            <v>0</v>
          </cell>
          <cell r="M370">
            <v>0</v>
          </cell>
        </row>
        <row r="371">
          <cell r="A371" t="str">
            <v>Expenses</v>
          </cell>
          <cell r="B371" t="e">
            <v>#REF!</v>
          </cell>
          <cell r="C371" t="str">
            <v>5243</v>
          </cell>
          <cell r="D371" t="str">
            <v>5243:UNREALISED FX GAINS/LOSSES - BANK</v>
          </cell>
          <cell r="E371">
            <v>0</v>
          </cell>
          <cell r="F371">
            <v>0</v>
          </cell>
          <cell r="G371">
            <v>0</v>
          </cell>
          <cell r="H371">
            <v>0</v>
          </cell>
          <cell r="I371">
            <v>0</v>
          </cell>
          <cell r="K371">
            <v>0</v>
          </cell>
          <cell r="M371">
            <v>0</v>
          </cell>
        </row>
        <row r="372">
          <cell r="A372" t="str">
            <v>Expenses</v>
          </cell>
          <cell r="B372" t="e">
            <v>#REF!</v>
          </cell>
          <cell r="C372" t="str">
            <v>5244</v>
          </cell>
          <cell r="D372" t="str">
            <v>5244:OVERHEAD RECHARGE ALLGAS</v>
          </cell>
          <cell r="E372">
            <v>0</v>
          </cell>
          <cell r="F372">
            <v>0</v>
          </cell>
          <cell r="G372">
            <v>0</v>
          </cell>
          <cell r="H372">
            <v>0</v>
          </cell>
          <cell r="I372">
            <v>0</v>
          </cell>
          <cell r="K372">
            <v>0</v>
          </cell>
          <cell r="M372">
            <v>0</v>
          </cell>
        </row>
        <row r="373">
          <cell r="A373" t="str">
            <v>Expenses</v>
          </cell>
          <cell r="B373" t="e">
            <v>#REF!</v>
          </cell>
          <cell r="C373" t="str">
            <v>5250</v>
          </cell>
          <cell r="D373" t="str">
            <v>5250:NETWORK MANAGEMENT FEE CAPITAL - NETWORKS</v>
          </cell>
          <cell r="E373">
            <v>0</v>
          </cell>
          <cell r="F373">
            <v>0</v>
          </cell>
          <cell r="G373">
            <v>0</v>
          </cell>
          <cell r="H373">
            <v>0</v>
          </cell>
          <cell r="I373">
            <v>0</v>
          </cell>
          <cell r="K373">
            <v>0</v>
          </cell>
          <cell r="M373">
            <v>0</v>
          </cell>
        </row>
        <row r="374">
          <cell r="A374" t="str">
            <v>Expenses</v>
          </cell>
          <cell r="B374" t="e">
            <v>#REF!</v>
          </cell>
          <cell r="C374" t="str">
            <v>5251</v>
          </cell>
          <cell r="D374" t="str">
            <v>5251:NETWORK MANAGEMENT FEE - CAP OVERHEAD SUSPENSE - NETWORKS</v>
          </cell>
          <cell r="E374">
            <v>0</v>
          </cell>
          <cell r="F374">
            <v>0</v>
          </cell>
          <cell r="G374">
            <v>0</v>
          </cell>
          <cell r="H374">
            <v>0</v>
          </cell>
          <cell r="I374">
            <v>0</v>
          </cell>
          <cell r="K374">
            <v>0</v>
          </cell>
          <cell r="M374">
            <v>0</v>
          </cell>
        </row>
        <row r="375">
          <cell r="A375" t="str">
            <v>Expenses</v>
          </cell>
          <cell r="B375" t="e">
            <v>#REF!</v>
          </cell>
          <cell r="C375" t="str">
            <v>5252</v>
          </cell>
          <cell r="D375" t="str">
            <v>5252:RENTAL CHARGE ON ASSETS EMPLOYED CAPITAL - NETWORKS</v>
          </cell>
          <cell r="E375">
            <v>0</v>
          </cell>
          <cell r="F375">
            <v>0</v>
          </cell>
          <cell r="G375">
            <v>0</v>
          </cell>
          <cell r="H375">
            <v>0</v>
          </cell>
          <cell r="I375">
            <v>0</v>
          </cell>
          <cell r="K375">
            <v>0</v>
          </cell>
          <cell r="M375">
            <v>0</v>
          </cell>
        </row>
        <row r="376">
          <cell r="A376" t="str">
            <v>Expenses</v>
          </cell>
          <cell r="B376" t="e">
            <v>#REF!</v>
          </cell>
          <cell r="C376" t="str">
            <v>5253</v>
          </cell>
          <cell r="D376" t="str">
            <v>5253:RENTAL CHARGE ON ASSETS EMPLOYED - CAP OVERHEAD SUSPENSE - NETWORKS</v>
          </cell>
          <cell r="E376">
            <v>0</v>
          </cell>
          <cell r="F376">
            <v>0</v>
          </cell>
          <cell r="G376">
            <v>0</v>
          </cell>
          <cell r="H376">
            <v>0</v>
          </cell>
          <cell r="I376">
            <v>0</v>
          </cell>
          <cell r="K376">
            <v>0</v>
          </cell>
          <cell r="M376">
            <v>0</v>
          </cell>
        </row>
        <row r="377">
          <cell r="A377" t="str">
            <v>Expenses</v>
          </cell>
          <cell r="B377" t="e">
            <v>#REF!</v>
          </cell>
          <cell r="C377" t="str">
            <v>5254</v>
          </cell>
          <cell r="D377" t="str">
            <v>5254:CONTROLLABLE COST INCENTIVE FEE - NETWORKS</v>
          </cell>
          <cell r="E377">
            <v>0</v>
          </cell>
          <cell r="F377">
            <v>0</v>
          </cell>
          <cell r="G377">
            <v>0</v>
          </cell>
          <cell r="H377">
            <v>0</v>
          </cell>
          <cell r="I377">
            <v>0</v>
          </cell>
          <cell r="K377">
            <v>0</v>
          </cell>
          <cell r="M377">
            <v>0</v>
          </cell>
        </row>
        <row r="378">
          <cell r="A378" t="str">
            <v>Expenses</v>
          </cell>
          <cell r="B378" t="e">
            <v>#REF!</v>
          </cell>
          <cell r="C378" t="str">
            <v>5255</v>
          </cell>
          <cell r="D378" t="str">
            <v>5255:CAP OH NATIONAL - NETWORKS</v>
          </cell>
          <cell r="E378">
            <v>0</v>
          </cell>
          <cell r="F378">
            <v>0</v>
          </cell>
          <cell r="G378">
            <v>0</v>
          </cell>
          <cell r="H378">
            <v>0</v>
          </cell>
          <cell r="I378">
            <v>0</v>
          </cell>
          <cell r="K378">
            <v>0</v>
          </cell>
          <cell r="M378">
            <v>0</v>
          </cell>
        </row>
        <row r="379">
          <cell r="A379" t="str">
            <v>Expenses</v>
          </cell>
          <cell r="B379" t="e">
            <v>#REF!</v>
          </cell>
          <cell r="C379" t="str">
            <v>5256</v>
          </cell>
          <cell r="D379" t="str">
            <v>5256:CAP OH INDIRECT STATE - NETWORKS</v>
          </cell>
          <cell r="E379">
            <v>0</v>
          </cell>
          <cell r="F379">
            <v>0</v>
          </cell>
          <cell r="G379">
            <v>0</v>
          </cell>
          <cell r="H379">
            <v>0</v>
          </cell>
          <cell r="I379">
            <v>0</v>
          </cell>
          <cell r="K379">
            <v>0</v>
          </cell>
          <cell r="M379">
            <v>0</v>
          </cell>
        </row>
        <row r="380">
          <cell r="A380" t="str">
            <v>Expenses</v>
          </cell>
          <cell r="B380" t="e">
            <v>#REF!</v>
          </cell>
          <cell r="C380" t="str">
            <v>5257</v>
          </cell>
          <cell r="D380" t="str">
            <v>5257:CAP OH DIRECT STATE OTHER - NETWORKS</v>
          </cell>
          <cell r="E380">
            <v>0</v>
          </cell>
          <cell r="F380">
            <v>0</v>
          </cell>
          <cell r="G380">
            <v>0</v>
          </cell>
          <cell r="H380">
            <v>0</v>
          </cell>
          <cell r="I380">
            <v>0</v>
          </cell>
          <cell r="K380">
            <v>0</v>
          </cell>
          <cell r="M380">
            <v>0</v>
          </cell>
        </row>
        <row r="381">
          <cell r="A381" t="str">
            <v>Expenses</v>
          </cell>
          <cell r="B381" t="e">
            <v>#REF!</v>
          </cell>
          <cell r="C381" t="str">
            <v>5258</v>
          </cell>
          <cell r="D381" t="str">
            <v>5258:CAP OH EXPENSE - NETWORKS</v>
          </cell>
          <cell r="E381">
            <v>0</v>
          </cell>
          <cell r="F381">
            <v>0</v>
          </cell>
          <cell r="G381">
            <v>0</v>
          </cell>
          <cell r="H381">
            <v>0</v>
          </cell>
          <cell r="I381">
            <v>0</v>
          </cell>
          <cell r="K381">
            <v>0</v>
          </cell>
          <cell r="M381">
            <v>0</v>
          </cell>
        </row>
        <row r="382">
          <cell r="A382" t="str">
            <v>Expenses</v>
          </cell>
          <cell r="B382" t="e">
            <v>#REF!</v>
          </cell>
          <cell r="C382" t="str">
            <v>5259</v>
          </cell>
          <cell r="D382" t="str">
            <v>5259:CAP OH NATIONAL SUSPENSE - NETWORKS</v>
          </cell>
          <cell r="E382">
            <v>0</v>
          </cell>
          <cell r="F382">
            <v>0</v>
          </cell>
          <cell r="G382">
            <v>0</v>
          </cell>
          <cell r="H382">
            <v>0</v>
          </cell>
          <cell r="I382">
            <v>0</v>
          </cell>
          <cell r="K382">
            <v>0</v>
          </cell>
          <cell r="M382">
            <v>0</v>
          </cell>
        </row>
        <row r="383">
          <cell r="A383" t="str">
            <v>Expenses</v>
          </cell>
          <cell r="B383" t="e">
            <v>#REF!</v>
          </cell>
          <cell r="C383" t="str">
            <v>5260</v>
          </cell>
          <cell r="D383" t="str">
            <v>5260:CAP OH SUSPENSE - DIRECT STATE - OTHER - NETWORKS</v>
          </cell>
          <cell r="E383">
            <v>0</v>
          </cell>
          <cell r="F383">
            <v>0</v>
          </cell>
          <cell r="G383">
            <v>0</v>
          </cell>
          <cell r="H383">
            <v>0</v>
          </cell>
          <cell r="I383">
            <v>0</v>
          </cell>
          <cell r="K383">
            <v>0</v>
          </cell>
          <cell r="M383">
            <v>0</v>
          </cell>
        </row>
        <row r="384">
          <cell r="A384" t="str">
            <v>Expenses</v>
          </cell>
          <cell r="B384" t="e">
            <v>#REF!</v>
          </cell>
          <cell r="C384" t="str">
            <v>5261</v>
          </cell>
          <cell r="D384" t="str">
            <v>5261:CAP OH INDIRECT STATE SUSPENSE - NETWORKS</v>
          </cell>
          <cell r="E384">
            <v>0</v>
          </cell>
          <cell r="F384">
            <v>0</v>
          </cell>
          <cell r="G384">
            <v>0</v>
          </cell>
          <cell r="H384">
            <v>0</v>
          </cell>
          <cell r="I384">
            <v>0</v>
          </cell>
          <cell r="K384">
            <v>0</v>
          </cell>
          <cell r="M384">
            <v>0</v>
          </cell>
        </row>
        <row r="385">
          <cell r="A385" t="str">
            <v>Expenses</v>
          </cell>
          <cell r="B385" t="e">
            <v>#REF!</v>
          </cell>
          <cell r="C385" t="str">
            <v>5262</v>
          </cell>
          <cell r="D385" t="str">
            <v>5262:CAP OH DIRECT STATE PLANNING SUSPENSE - NETWORKS</v>
          </cell>
          <cell r="E385">
            <v>0</v>
          </cell>
          <cell r="F385">
            <v>0</v>
          </cell>
          <cell r="G385">
            <v>0</v>
          </cell>
          <cell r="H385">
            <v>0</v>
          </cell>
          <cell r="I385">
            <v>0</v>
          </cell>
          <cell r="K385">
            <v>0</v>
          </cell>
          <cell r="M385">
            <v>0</v>
          </cell>
        </row>
        <row r="386">
          <cell r="A386" t="str">
            <v>Expenses</v>
          </cell>
          <cell r="B386" t="e">
            <v>#REF!</v>
          </cell>
          <cell r="C386" t="str">
            <v>5263</v>
          </cell>
          <cell r="D386" t="str">
            <v>5263:CAP OH DIRECT STATE PLANNING - NETWORKS</v>
          </cell>
          <cell r="E386">
            <v>0</v>
          </cell>
          <cell r="F386">
            <v>0</v>
          </cell>
          <cell r="G386">
            <v>0</v>
          </cell>
          <cell r="H386">
            <v>0</v>
          </cell>
          <cell r="I386">
            <v>0</v>
          </cell>
          <cell r="K386">
            <v>0</v>
          </cell>
          <cell r="M386">
            <v>0</v>
          </cell>
        </row>
        <row r="387">
          <cell r="A387" t="str">
            <v>Expenses</v>
          </cell>
          <cell r="B387" t="e">
            <v>#REF!</v>
          </cell>
          <cell r="C387" t="str">
            <v>5264</v>
          </cell>
          <cell r="D387" t="str">
            <v>5264:CAP OH PLANNING EXPENSE - NETWORKS</v>
          </cell>
          <cell r="E387">
            <v>0</v>
          </cell>
          <cell r="F387">
            <v>0</v>
          </cell>
          <cell r="G387">
            <v>0</v>
          </cell>
          <cell r="H387">
            <v>0</v>
          </cell>
          <cell r="I387">
            <v>0</v>
          </cell>
          <cell r="K387">
            <v>0</v>
          </cell>
          <cell r="M387">
            <v>0</v>
          </cell>
        </row>
        <row r="388">
          <cell r="A388" t="str">
            <v>Expenses</v>
          </cell>
          <cell r="B388" t="e">
            <v>#REF!</v>
          </cell>
          <cell r="C388" t="str">
            <v>5265</v>
          </cell>
          <cell r="D388" t="str">
            <v>5265:CONTROLLABLE COST INCENTIVE FEE - CONTRA ACCOUNT - NETWORKS</v>
          </cell>
          <cell r="E388">
            <v>0</v>
          </cell>
          <cell r="F388">
            <v>0</v>
          </cell>
          <cell r="G388">
            <v>0</v>
          </cell>
          <cell r="H388">
            <v>0</v>
          </cell>
          <cell r="I388">
            <v>0</v>
          </cell>
          <cell r="K388">
            <v>0</v>
          </cell>
          <cell r="M388">
            <v>0</v>
          </cell>
        </row>
        <row r="389">
          <cell r="A389" t="str">
            <v>Expenses</v>
          </cell>
          <cell r="B389" t="e">
            <v>#REF!</v>
          </cell>
          <cell r="C389" t="str">
            <v>5266</v>
          </cell>
          <cell r="D389" t="str">
            <v>5266:MARKETING COST TRANSFER STEP 1 - CONTRA - NETWORKS</v>
          </cell>
          <cell r="E389">
            <v>0</v>
          </cell>
          <cell r="F389">
            <v>0</v>
          </cell>
          <cell r="G389">
            <v>0</v>
          </cell>
          <cell r="H389">
            <v>0</v>
          </cell>
          <cell r="I389">
            <v>0</v>
          </cell>
          <cell r="K389">
            <v>0</v>
          </cell>
          <cell r="M389">
            <v>0</v>
          </cell>
        </row>
        <row r="390">
          <cell r="A390" t="str">
            <v>Expenses</v>
          </cell>
          <cell r="B390" t="e">
            <v>#REF!</v>
          </cell>
          <cell r="C390" t="str">
            <v>5267</v>
          </cell>
          <cell r="D390" t="str">
            <v>5267:MARKETING COST TRANSFER STEP 1 - NETWORKS</v>
          </cell>
          <cell r="E390">
            <v>0</v>
          </cell>
          <cell r="F390">
            <v>0</v>
          </cell>
          <cell r="G390">
            <v>0</v>
          </cell>
          <cell r="H390">
            <v>0</v>
          </cell>
          <cell r="I390">
            <v>0</v>
          </cell>
          <cell r="K390">
            <v>0</v>
          </cell>
          <cell r="M390">
            <v>0</v>
          </cell>
        </row>
        <row r="391">
          <cell r="A391" t="str">
            <v>Expenses</v>
          </cell>
          <cell r="B391" t="e">
            <v>#REF!</v>
          </cell>
          <cell r="C391" t="str">
            <v>5268</v>
          </cell>
          <cell r="D391" t="str">
            <v>5268:MARKETING COST TRANSFER - NETWORKS</v>
          </cell>
          <cell r="E391">
            <v>0</v>
          </cell>
          <cell r="F391">
            <v>0</v>
          </cell>
          <cell r="G391">
            <v>0</v>
          </cell>
          <cell r="H391">
            <v>0</v>
          </cell>
          <cell r="I391">
            <v>0</v>
          </cell>
          <cell r="K391">
            <v>0</v>
          </cell>
          <cell r="M391">
            <v>0</v>
          </cell>
        </row>
        <row r="392">
          <cell r="A392" t="str">
            <v>Expenses</v>
          </cell>
          <cell r="B392" t="e">
            <v>#REF!</v>
          </cell>
          <cell r="C392" t="str">
            <v>5269</v>
          </cell>
          <cell r="D392" t="str">
            <v>5269:NETWORKS RECOVERIES MASS ALLOCATION - DR</v>
          </cell>
          <cell r="E392">
            <v>0</v>
          </cell>
          <cell r="F392">
            <v>0</v>
          </cell>
          <cell r="G392">
            <v>0</v>
          </cell>
          <cell r="H392">
            <v>0</v>
          </cell>
          <cell r="I392">
            <v>0</v>
          </cell>
          <cell r="K392">
            <v>0</v>
          </cell>
          <cell r="M392">
            <v>0</v>
          </cell>
        </row>
        <row r="393">
          <cell r="A393" t="str">
            <v>Expenses</v>
          </cell>
          <cell r="B393" t="e">
            <v>#REF!</v>
          </cell>
          <cell r="C393" t="str">
            <v>5270</v>
          </cell>
          <cell r="D393" t="str">
            <v>5270:NETWORKS RECOVERIES MASS ALLOCATION - CR</v>
          </cell>
          <cell r="E393">
            <v>0</v>
          </cell>
          <cell r="F393">
            <v>0</v>
          </cell>
          <cell r="G393">
            <v>0</v>
          </cell>
          <cell r="H393">
            <v>0</v>
          </cell>
          <cell r="I393">
            <v>0</v>
          </cell>
          <cell r="K393">
            <v>0</v>
          </cell>
          <cell r="M393">
            <v>0</v>
          </cell>
        </row>
        <row r="394">
          <cell r="A394" t="str">
            <v>Expenses</v>
          </cell>
          <cell r="B394" t="e">
            <v>#REF!</v>
          </cell>
          <cell r="C394" t="str">
            <v>5271</v>
          </cell>
          <cell r="D394" t="str">
            <v>5271:CAP OH NMF SUSPENSE TRUE UP CONTRA ACCOUNT - NETWORKS</v>
          </cell>
          <cell r="E394">
            <v>0</v>
          </cell>
          <cell r="F394">
            <v>0</v>
          </cell>
          <cell r="G394">
            <v>0</v>
          </cell>
          <cell r="H394">
            <v>0</v>
          </cell>
          <cell r="I394">
            <v>0</v>
          </cell>
          <cell r="K394">
            <v>0</v>
          </cell>
          <cell r="M394">
            <v>0</v>
          </cell>
        </row>
        <row r="395">
          <cell r="A395" t="str">
            <v>Expenses</v>
          </cell>
          <cell r="B395" t="e">
            <v>#REF!</v>
          </cell>
          <cell r="C395" t="str">
            <v>5272</v>
          </cell>
          <cell r="D395" t="str">
            <v>5272:FAR SUSPENSE TRUE UP CONTRA ACCOUNT - NETWORKS</v>
          </cell>
          <cell r="E395">
            <v>0</v>
          </cell>
          <cell r="F395">
            <v>0</v>
          </cell>
          <cell r="G395">
            <v>0</v>
          </cell>
          <cell r="H395">
            <v>0</v>
          </cell>
          <cell r="I395">
            <v>0</v>
          </cell>
          <cell r="K395">
            <v>0</v>
          </cell>
          <cell r="M395">
            <v>0</v>
          </cell>
        </row>
        <row r="396">
          <cell r="A396" t="str">
            <v>Expenses</v>
          </cell>
          <cell r="B396" t="e">
            <v>#REF!</v>
          </cell>
          <cell r="C396" t="str">
            <v>5273</v>
          </cell>
          <cell r="D396" t="str">
            <v>5273:CAP OH NATIONAL SUSPENSE TRUE UP CONTRA ACCOUNT - NETWORKS</v>
          </cell>
          <cell r="E396">
            <v>0</v>
          </cell>
          <cell r="F396">
            <v>0</v>
          </cell>
          <cell r="G396">
            <v>0</v>
          </cell>
          <cell r="H396">
            <v>0</v>
          </cell>
          <cell r="I396">
            <v>0</v>
          </cell>
          <cell r="K396">
            <v>0</v>
          </cell>
          <cell r="M396">
            <v>0</v>
          </cell>
        </row>
        <row r="397">
          <cell r="A397" t="str">
            <v>Expenses</v>
          </cell>
          <cell r="B397" t="e">
            <v>#REF!</v>
          </cell>
          <cell r="C397" t="str">
            <v>5274</v>
          </cell>
          <cell r="D397" t="str">
            <v>5274:CAP OH DIRECT STATE PLANNING SUSPENSE TRUE UP CONTRA ACCOUNT - NETWORKS</v>
          </cell>
          <cell r="E397">
            <v>0</v>
          </cell>
          <cell r="F397">
            <v>0</v>
          </cell>
          <cell r="G397">
            <v>0</v>
          </cell>
          <cell r="H397">
            <v>0</v>
          </cell>
          <cell r="I397">
            <v>0</v>
          </cell>
          <cell r="K397">
            <v>0</v>
          </cell>
          <cell r="M397">
            <v>0</v>
          </cell>
        </row>
        <row r="398">
          <cell r="A398" t="str">
            <v>Expenses</v>
          </cell>
          <cell r="B398" t="e">
            <v>#REF!</v>
          </cell>
          <cell r="C398" t="str">
            <v>5275</v>
          </cell>
          <cell r="D398" t="str">
            <v>5275:DIRECT STATE OTHER CAP OH SUSPENSE TRUE UP CONTRA ACCOUNT - NETWORKS</v>
          </cell>
          <cell r="E398">
            <v>0</v>
          </cell>
          <cell r="F398">
            <v>0</v>
          </cell>
          <cell r="G398">
            <v>0</v>
          </cell>
          <cell r="H398">
            <v>0</v>
          </cell>
          <cell r="I398">
            <v>0</v>
          </cell>
          <cell r="K398">
            <v>0</v>
          </cell>
          <cell r="M398">
            <v>0</v>
          </cell>
        </row>
        <row r="399">
          <cell r="A399" t="str">
            <v>Expenses</v>
          </cell>
          <cell r="B399" t="e">
            <v>#REF!</v>
          </cell>
          <cell r="C399" t="str">
            <v>5276</v>
          </cell>
          <cell r="D399" t="str">
            <v>5276:CAP OH INDIRECT STATE SUSPENSE TRUE UP CONTRA ACCOUNT - NETWORKS</v>
          </cell>
          <cell r="E399">
            <v>0</v>
          </cell>
          <cell r="F399">
            <v>0</v>
          </cell>
          <cell r="G399">
            <v>0</v>
          </cell>
          <cell r="H399">
            <v>0</v>
          </cell>
          <cell r="I399">
            <v>0</v>
          </cell>
          <cell r="K399">
            <v>0</v>
          </cell>
          <cell r="M399">
            <v>0</v>
          </cell>
        </row>
        <row r="400">
          <cell r="A400" t="str">
            <v>Expenses</v>
          </cell>
          <cell r="B400" t="e">
            <v>#REF!</v>
          </cell>
          <cell r="C400" t="str">
            <v>5277</v>
          </cell>
          <cell r="D400" t="str">
            <v>5277:CAPITALISED OVERHEADS EXPENSE NATIONAL - CONTRA - NETWORKS</v>
          </cell>
          <cell r="E400">
            <v>0</v>
          </cell>
          <cell r="F400">
            <v>0</v>
          </cell>
          <cell r="G400">
            <v>0</v>
          </cell>
          <cell r="H400">
            <v>0</v>
          </cell>
          <cell r="I400">
            <v>0</v>
          </cell>
          <cell r="K400">
            <v>0</v>
          </cell>
          <cell r="M400">
            <v>0</v>
          </cell>
        </row>
        <row r="401">
          <cell r="A401" t="str">
            <v>Expenses</v>
          </cell>
          <cell r="B401" t="e">
            <v>#REF!</v>
          </cell>
          <cell r="C401" t="str">
            <v>5278</v>
          </cell>
          <cell r="D401" t="str">
            <v>5278:CAPITALISED OVERHEADS BASE CALCULATION NWF &amp; FAR STEP 1 - NETWORKS</v>
          </cell>
          <cell r="E401">
            <v>0</v>
          </cell>
          <cell r="F401">
            <v>0</v>
          </cell>
          <cell r="G401">
            <v>0</v>
          </cell>
          <cell r="H401">
            <v>0</v>
          </cell>
          <cell r="I401">
            <v>0</v>
          </cell>
          <cell r="K401">
            <v>0</v>
          </cell>
          <cell r="M401">
            <v>0</v>
          </cell>
        </row>
        <row r="402">
          <cell r="A402" t="str">
            <v>Expenses</v>
          </cell>
          <cell r="B402" t="e">
            <v>#REF!</v>
          </cell>
          <cell r="C402" t="str">
            <v>5279</v>
          </cell>
          <cell r="D402" t="str">
            <v>5279:CAPITALISED OVERHEADS BASE CALCULATION NMF &amp; FAR STEP 1 - CONTRA - NETWORKS</v>
          </cell>
          <cell r="E402">
            <v>0</v>
          </cell>
          <cell r="F402">
            <v>0</v>
          </cell>
          <cell r="G402">
            <v>0</v>
          </cell>
          <cell r="H402">
            <v>0</v>
          </cell>
          <cell r="I402">
            <v>0</v>
          </cell>
          <cell r="K402">
            <v>0</v>
          </cell>
          <cell r="M402">
            <v>0</v>
          </cell>
        </row>
        <row r="403">
          <cell r="A403" t="str">
            <v>Expenses</v>
          </cell>
          <cell r="B403" t="e">
            <v>#REF!</v>
          </cell>
          <cell r="C403" t="str">
            <v>5280</v>
          </cell>
          <cell r="D403" t="str">
            <v>5280:CAPITALISED OVERHEADS EXPENSE - CONTRA -NETWORKS</v>
          </cell>
          <cell r="E403">
            <v>0</v>
          </cell>
          <cell r="F403">
            <v>0</v>
          </cell>
          <cell r="G403">
            <v>0</v>
          </cell>
          <cell r="H403">
            <v>0</v>
          </cell>
          <cell r="I403">
            <v>0</v>
          </cell>
          <cell r="K403">
            <v>0</v>
          </cell>
          <cell r="M403">
            <v>0</v>
          </cell>
        </row>
        <row r="404">
          <cell r="A404" t="str">
            <v>Expenses</v>
          </cell>
          <cell r="B404" t="e">
            <v>#REF!</v>
          </cell>
          <cell r="C404" t="str">
            <v>5281</v>
          </cell>
          <cell r="D404" t="str">
            <v>5281:CAP OH NMF CONTRA - NETWORKS</v>
          </cell>
          <cell r="E404">
            <v>0</v>
          </cell>
          <cell r="F404">
            <v>0</v>
          </cell>
          <cell r="G404">
            <v>0</v>
          </cell>
          <cell r="H404">
            <v>0</v>
          </cell>
          <cell r="I404">
            <v>0</v>
          </cell>
          <cell r="K404">
            <v>0</v>
          </cell>
          <cell r="M404">
            <v>0</v>
          </cell>
        </row>
        <row r="405">
          <cell r="A405" t="str">
            <v>Expenses</v>
          </cell>
          <cell r="B405" t="e">
            <v>#REF!</v>
          </cell>
          <cell r="C405" t="str">
            <v>5282</v>
          </cell>
          <cell r="D405" t="str">
            <v>5282:NETWORK MANAGEMENT FEE OPERATING EXPENSE - NETWORKS</v>
          </cell>
          <cell r="E405">
            <v>0</v>
          </cell>
          <cell r="F405">
            <v>0</v>
          </cell>
          <cell r="G405">
            <v>0</v>
          </cell>
          <cell r="H405">
            <v>0</v>
          </cell>
          <cell r="I405">
            <v>0</v>
          </cell>
          <cell r="K405">
            <v>0</v>
          </cell>
          <cell r="M405">
            <v>0</v>
          </cell>
        </row>
        <row r="406">
          <cell r="A406" t="str">
            <v>Expenses</v>
          </cell>
          <cell r="B406" t="e">
            <v>#REF!</v>
          </cell>
          <cell r="C406" t="str">
            <v>5283</v>
          </cell>
          <cell r="D406" t="str">
            <v>5283:AASB 16 LEASE RECOVERIES - NETWORKS - CONTRA</v>
          </cell>
          <cell r="E406">
            <v>0</v>
          </cell>
          <cell r="F406">
            <v>0</v>
          </cell>
          <cell r="G406">
            <v>0</v>
          </cell>
          <cell r="H406">
            <v>0</v>
          </cell>
          <cell r="I406">
            <v>0</v>
          </cell>
          <cell r="K406">
            <v>0</v>
          </cell>
          <cell r="M406">
            <v>0</v>
          </cell>
        </row>
        <row r="407">
          <cell r="A407" t="str">
            <v>Expenses</v>
          </cell>
          <cell r="B407" t="e">
            <v>#REF!</v>
          </cell>
          <cell r="C407" t="str">
            <v>5284</v>
          </cell>
          <cell r="D407" t="str">
            <v>5284:RENTAL CHARGE ON ASSETS EMPLOYED - NETWORKS - CONTRA</v>
          </cell>
          <cell r="E407">
            <v>0</v>
          </cell>
          <cell r="F407">
            <v>0</v>
          </cell>
          <cell r="G407">
            <v>0</v>
          </cell>
          <cell r="H407">
            <v>0</v>
          </cell>
          <cell r="I407">
            <v>0</v>
          </cell>
          <cell r="K407">
            <v>0</v>
          </cell>
          <cell r="M407">
            <v>0</v>
          </cell>
        </row>
        <row r="408">
          <cell r="A408" t="str">
            <v>Expenses</v>
          </cell>
          <cell r="B408" t="e">
            <v>#REF!</v>
          </cell>
          <cell r="C408" t="str">
            <v>5285</v>
          </cell>
          <cell r="D408" t="str">
            <v>5285:RENTAL CHARGE ON ASSETS EMPLOYED OPERATING EXPENSE - NETWORKS</v>
          </cell>
          <cell r="E408">
            <v>0</v>
          </cell>
          <cell r="F408">
            <v>0</v>
          </cell>
          <cell r="G408">
            <v>0</v>
          </cell>
          <cell r="H408">
            <v>0</v>
          </cell>
          <cell r="I408">
            <v>0</v>
          </cell>
          <cell r="K408">
            <v>0</v>
          </cell>
          <cell r="M408">
            <v>0</v>
          </cell>
        </row>
        <row r="409">
          <cell r="A409" t="str">
            <v>Expenses</v>
          </cell>
          <cell r="B409" t="e">
            <v>#REF!</v>
          </cell>
          <cell r="C409" t="str">
            <v>5286</v>
          </cell>
          <cell r="D409" t="str">
            <v>5286:CONTROLLABLE COST INCENTIVE FEE NETWORKS - CONTRA</v>
          </cell>
          <cell r="E409">
            <v>0</v>
          </cell>
          <cell r="F409">
            <v>0</v>
          </cell>
          <cell r="G409">
            <v>0</v>
          </cell>
          <cell r="H409">
            <v>0</v>
          </cell>
          <cell r="I409">
            <v>0</v>
          </cell>
          <cell r="K409">
            <v>0</v>
          </cell>
          <cell r="M409">
            <v>0</v>
          </cell>
        </row>
        <row r="410">
          <cell r="A410" t="str">
            <v>Expenses</v>
          </cell>
          <cell r="B410" t="e">
            <v>#REF!</v>
          </cell>
          <cell r="C410" t="str">
            <v>5287</v>
          </cell>
          <cell r="D410" t="str">
            <v>5287:CONTROLLABLE COST INCENTIVE FEE - EXPENSE - NETWORKS</v>
          </cell>
          <cell r="E410">
            <v>0</v>
          </cell>
          <cell r="F410">
            <v>0</v>
          </cell>
          <cell r="G410">
            <v>0</v>
          </cell>
          <cell r="H410">
            <v>0</v>
          </cell>
          <cell r="I410">
            <v>0</v>
          </cell>
          <cell r="K410">
            <v>0</v>
          </cell>
          <cell r="M410">
            <v>0</v>
          </cell>
        </row>
        <row r="411">
          <cell r="A411" t="str">
            <v>Expenses</v>
          </cell>
          <cell r="B411" t="e">
            <v>#REF!</v>
          </cell>
          <cell r="C411" t="str">
            <v>6100</v>
          </cell>
          <cell r="D411" t="str">
            <v>6100:DEPRECIATION</v>
          </cell>
          <cell r="E411">
            <v>0</v>
          </cell>
          <cell r="F411">
            <v>0</v>
          </cell>
          <cell r="G411">
            <v>0</v>
          </cell>
          <cell r="H411">
            <v>17985703.82</v>
          </cell>
          <cell r="I411">
            <v>0</v>
          </cell>
          <cell r="K411">
            <v>17985703.82</v>
          </cell>
          <cell r="M411">
            <v>0</v>
          </cell>
        </row>
        <row r="412">
          <cell r="A412" t="str">
            <v>Expenses</v>
          </cell>
          <cell r="B412" t="e">
            <v>#REF!</v>
          </cell>
          <cell r="C412" t="str">
            <v>6101</v>
          </cell>
          <cell r="D412" t="str">
            <v>6101:AMORTISATION</v>
          </cell>
          <cell r="E412">
            <v>0</v>
          </cell>
          <cell r="F412">
            <v>0</v>
          </cell>
          <cell r="G412">
            <v>0</v>
          </cell>
          <cell r="H412">
            <v>208.02</v>
          </cell>
          <cell r="I412">
            <v>0</v>
          </cell>
          <cell r="K412">
            <v>208.02</v>
          </cell>
          <cell r="M412">
            <v>0</v>
          </cell>
        </row>
        <row r="413">
          <cell r="A413" t="str">
            <v>Expenses</v>
          </cell>
          <cell r="B413" t="e">
            <v>#REF!</v>
          </cell>
          <cell r="C413" t="str">
            <v>6102</v>
          </cell>
          <cell r="D413" t="str">
            <v>6102:DEPRECIATION - ROU</v>
          </cell>
          <cell r="E413">
            <v>0</v>
          </cell>
          <cell r="F413">
            <v>0</v>
          </cell>
          <cell r="G413">
            <v>0</v>
          </cell>
          <cell r="H413">
            <v>0</v>
          </cell>
          <cell r="I413">
            <v>0</v>
          </cell>
          <cell r="K413">
            <v>0</v>
          </cell>
          <cell r="M413">
            <v>0</v>
          </cell>
        </row>
        <row r="414">
          <cell r="A414" t="str">
            <v>Expenses</v>
          </cell>
          <cell r="B414" t="e">
            <v>#REF!</v>
          </cell>
          <cell r="C414" t="str">
            <v>6103</v>
          </cell>
          <cell r="D414" t="str">
            <v>6103:AMORTISATION - CONTRACT INTANGIBLE</v>
          </cell>
          <cell r="E414">
            <v>0</v>
          </cell>
          <cell r="F414">
            <v>0</v>
          </cell>
          <cell r="G414">
            <v>0</v>
          </cell>
          <cell r="H414">
            <v>0</v>
          </cell>
          <cell r="I414">
            <v>0</v>
          </cell>
          <cell r="K414">
            <v>0</v>
          </cell>
          <cell r="M414">
            <v>0</v>
          </cell>
        </row>
        <row r="415">
          <cell r="A415" t="str">
            <v>Expenses</v>
          </cell>
          <cell r="B415" t="e">
            <v>#REF!</v>
          </cell>
          <cell r="C415" t="str">
            <v>5000</v>
          </cell>
          <cell r="D415" t="str">
            <v>5000:PAYROLL COSTS</v>
          </cell>
          <cell r="E415">
            <v>0</v>
          </cell>
          <cell r="F415">
            <v>0</v>
          </cell>
          <cell r="G415">
            <v>0</v>
          </cell>
          <cell r="H415">
            <v>0</v>
          </cell>
          <cell r="I415">
            <v>0</v>
          </cell>
          <cell r="K415">
            <v>0</v>
          </cell>
          <cell r="M415">
            <v>0</v>
          </cell>
        </row>
        <row r="416">
          <cell r="A416" t="str">
            <v>Expenses</v>
          </cell>
          <cell r="B416" t="e">
            <v>#REF!</v>
          </cell>
          <cell r="C416" t="str">
            <v>5001</v>
          </cell>
          <cell r="D416" t="str">
            <v>5001:PAYROLL ON-COSTS</v>
          </cell>
          <cell r="E416">
            <v>0</v>
          </cell>
          <cell r="F416">
            <v>0</v>
          </cell>
          <cell r="G416">
            <v>0</v>
          </cell>
          <cell r="H416">
            <v>0</v>
          </cell>
          <cell r="I416">
            <v>0</v>
          </cell>
          <cell r="K416">
            <v>0</v>
          </cell>
          <cell r="M416">
            <v>0</v>
          </cell>
        </row>
        <row r="417">
          <cell r="A417" t="str">
            <v>Expenses</v>
          </cell>
          <cell r="B417" t="e">
            <v>#REF!</v>
          </cell>
          <cell r="C417" t="str">
            <v>5002</v>
          </cell>
          <cell r="D417" t="str">
            <v>5002:OTHER LABOUR COSTS</v>
          </cell>
          <cell r="E417">
            <v>0</v>
          </cell>
          <cell r="F417">
            <v>0</v>
          </cell>
          <cell r="G417">
            <v>0</v>
          </cell>
          <cell r="H417">
            <v>0</v>
          </cell>
          <cell r="I417">
            <v>0</v>
          </cell>
          <cell r="K417">
            <v>0</v>
          </cell>
          <cell r="M417">
            <v>0</v>
          </cell>
        </row>
        <row r="418">
          <cell r="A418" t="str">
            <v>Expenses</v>
          </cell>
          <cell r="B418" t="e">
            <v>#REF!</v>
          </cell>
          <cell r="C418" t="str">
            <v>5099</v>
          </cell>
          <cell r="D418" t="str">
            <v>5099:DoNotUse_DNU_LABOUR ALLOCATIONS CONVERSION BALANCE (LEGACY)</v>
          </cell>
          <cell r="E418">
            <v>0</v>
          </cell>
          <cell r="F418">
            <v>0</v>
          </cell>
          <cell r="G418">
            <v>0</v>
          </cell>
          <cell r="H418">
            <v>6808.4</v>
          </cell>
          <cell r="I418">
            <v>0</v>
          </cell>
          <cell r="K418">
            <v>6808.4</v>
          </cell>
          <cell r="M418">
            <v>0</v>
          </cell>
        </row>
        <row r="419">
          <cell r="A419" t="str">
            <v>Expenses</v>
          </cell>
          <cell r="B419" t="e">
            <v>#REF!</v>
          </cell>
          <cell r="C419" t="str">
            <v>6000</v>
          </cell>
          <cell r="D419" t="str">
            <v>6000:INTEREST EXPENSE - BORROWINGS</v>
          </cell>
          <cell r="E419">
            <v>0</v>
          </cell>
          <cell r="F419">
            <v>0</v>
          </cell>
          <cell r="G419">
            <v>0</v>
          </cell>
          <cell r="H419">
            <v>0</v>
          </cell>
          <cell r="I419">
            <v>0</v>
          </cell>
          <cell r="K419">
            <v>0</v>
          </cell>
          <cell r="M419">
            <v>0</v>
          </cell>
        </row>
        <row r="420">
          <cell r="A420" t="str">
            <v>Expenses</v>
          </cell>
          <cell r="B420" t="e">
            <v>#REF!</v>
          </cell>
          <cell r="C420" t="str">
            <v>6001</v>
          </cell>
          <cell r="D420" t="str">
            <v>6001:INTEREST EXPENSE - OTHER</v>
          </cell>
          <cell r="E420">
            <v>0</v>
          </cell>
          <cell r="F420">
            <v>0</v>
          </cell>
          <cell r="G420">
            <v>0</v>
          </cell>
          <cell r="H420">
            <v>0</v>
          </cell>
          <cell r="I420">
            <v>0</v>
          </cell>
          <cell r="K420">
            <v>0</v>
          </cell>
          <cell r="M420">
            <v>0</v>
          </cell>
        </row>
        <row r="421">
          <cell r="A421" t="str">
            <v>Expenses</v>
          </cell>
          <cell r="B421" t="e">
            <v>#REF!</v>
          </cell>
          <cell r="C421" t="str">
            <v>6002</v>
          </cell>
          <cell r="D421" t="str">
            <v>6002:INTEREST EXPENSE - CAPITALISED</v>
          </cell>
          <cell r="E421">
            <v>0</v>
          </cell>
          <cell r="F421">
            <v>0</v>
          </cell>
          <cell r="G421">
            <v>0</v>
          </cell>
          <cell r="H421">
            <v>0</v>
          </cell>
          <cell r="I421">
            <v>0</v>
          </cell>
          <cell r="K421">
            <v>0</v>
          </cell>
          <cell r="M421">
            <v>0</v>
          </cell>
        </row>
        <row r="422">
          <cell r="A422" t="str">
            <v>Expenses</v>
          </cell>
          <cell r="B422" t="e">
            <v>#REF!</v>
          </cell>
          <cell r="C422" t="str">
            <v>6003</v>
          </cell>
          <cell r="D422" t="str">
            <v>6003:INTER-ENTITY INTEREST RECEIVED</v>
          </cell>
          <cell r="E422">
            <v>0</v>
          </cell>
          <cell r="F422">
            <v>0</v>
          </cell>
          <cell r="G422">
            <v>0</v>
          </cell>
          <cell r="H422">
            <v>0</v>
          </cell>
          <cell r="I422">
            <v>0</v>
          </cell>
          <cell r="K422">
            <v>0</v>
          </cell>
          <cell r="M422">
            <v>0</v>
          </cell>
        </row>
        <row r="423">
          <cell r="A423" t="str">
            <v>Expenses</v>
          </cell>
          <cell r="B423" t="e">
            <v>#REF!</v>
          </cell>
          <cell r="C423" t="str">
            <v>6004</v>
          </cell>
          <cell r="D423" t="str">
            <v>6004:INTER-ENTITY INTEREST PAID</v>
          </cell>
          <cell r="E423">
            <v>0</v>
          </cell>
          <cell r="F423">
            <v>0</v>
          </cell>
          <cell r="G423">
            <v>0</v>
          </cell>
          <cell r="H423">
            <v>36810897.630000003</v>
          </cell>
          <cell r="I423">
            <v>0</v>
          </cell>
          <cell r="K423">
            <v>36810897.630000003</v>
          </cell>
          <cell r="M423">
            <v>0</v>
          </cell>
        </row>
        <row r="424">
          <cell r="A424" t="str">
            <v>Expenses</v>
          </cell>
          <cell r="B424" t="e">
            <v>#REF!</v>
          </cell>
          <cell r="C424" t="str">
            <v>6005</v>
          </cell>
          <cell r="D424" t="str">
            <v>6005:BORROWING COSTS &amp; AMORTISATION OF DEFERRED BORROWING COSTS</v>
          </cell>
          <cell r="E424">
            <v>0</v>
          </cell>
          <cell r="F424">
            <v>0</v>
          </cell>
          <cell r="G424">
            <v>0</v>
          </cell>
          <cell r="H424">
            <v>0</v>
          </cell>
          <cell r="I424">
            <v>0</v>
          </cell>
          <cell r="K424">
            <v>0</v>
          </cell>
          <cell r="M424">
            <v>0</v>
          </cell>
        </row>
        <row r="425">
          <cell r="A425" t="str">
            <v>Expenses</v>
          </cell>
          <cell r="B425" t="e">
            <v>#REF!</v>
          </cell>
          <cell r="C425" t="str">
            <v>6006</v>
          </cell>
          <cell r="D425" t="str">
            <v>6006:GAIN/LOSS ON DERIVATIVES</v>
          </cell>
          <cell r="E425">
            <v>0</v>
          </cell>
          <cell r="F425">
            <v>0</v>
          </cell>
          <cell r="G425">
            <v>0</v>
          </cell>
          <cell r="H425">
            <v>0</v>
          </cell>
          <cell r="I425">
            <v>0</v>
          </cell>
          <cell r="K425">
            <v>0</v>
          </cell>
          <cell r="M425">
            <v>0</v>
          </cell>
        </row>
        <row r="426">
          <cell r="A426" t="str">
            <v>Expenses</v>
          </cell>
          <cell r="B426" t="e">
            <v>#REF!</v>
          </cell>
          <cell r="C426" t="str">
            <v>6007</v>
          </cell>
          <cell r="D426" t="str">
            <v>6007:REALISED FX GAINS/LOSSES</v>
          </cell>
          <cell r="E426">
            <v>0</v>
          </cell>
          <cell r="F426">
            <v>0</v>
          </cell>
          <cell r="G426">
            <v>0</v>
          </cell>
          <cell r="H426">
            <v>-1721</v>
          </cell>
          <cell r="I426">
            <v>0</v>
          </cell>
          <cell r="K426">
            <v>-1721</v>
          </cell>
          <cell r="M426">
            <v>0</v>
          </cell>
        </row>
        <row r="427">
          <cell r="A427" t="str">
            <v>Expenses</v>
          </cell>
          <cell r="B427" t="e">
            <v>#REF!</v>
          </cell>
          <cell r="C427" t="str">
            <v>6008</v>
          </cell>
          <cell r="D427" t="str">
            <v>6008:UNREALISED FX GAINS/LOSSES</v>
          </cell>
          <cell r="E427">
            <v>0</v>
          </cell>
          <cell r="F427">
            <v>0</v>
          </cell>
          <cell r="G427">
            <v>0</v>
          </cell>
          <cell r="H427">
            <v>0</v>
          </cell>
          <cell r="I427">
            <v>0</v>
          </cell>
          <cell r="K427">
            <v>0</v>
          </cell>
          <cell r="M427">
            <v>0</v>
          </cell>
        </row>
        <row r="428">
          <cell r="A428" t="str">
            <v>Expenses</v>
          </cell>
          <cell r="B428" t="e">
            <v>#REF!</v>
          </cell>
          <cell r="C428" t="str">
            <v>6009</v>
          </cell>
          <cell r="D428" t="str">
            <v>6009:WGP INTEREST UNWIND DUE TO DE-DESIGNATION</v>
          </cell>
          <cell r="E428">
            <v>0</v>
          </cell>
          <cell r="F428">
            <v>0</v>
          </cell>
          <cell r="G428">
            <v>0</v>
          </cell>
          <cell r="H428">
            <v>0</v>
          </cell>
          <cell r="I428">
            <v>0</v>
          </cell>
          <cell r="K428">
            <v>0</v>
          </cell>
          <cell r="M428">
            <v>0</v>
          </cell>
        </row>
        <row r="429">
          <cell r="A429" t="str">
            <v>Expenses</v>
          </cell>
          <cell r="B429" t="e">
            <v>#REF!</v>
          </cell>
          <cell r="C429" t="str">
            <v>6010</v>
          </cell>
          <cell r="D429" t="str">
            <v>6010:FX UNREALISED GAIN/LOSS (DEBT REVALUATION)</v>
          </cell>
          <cell r="E429">
            <v>0</v>
          </cell>
          <cell r="F429">
            <v>0</v>
          </cell>
          <cell r="G429">
            <v>0</v>
          </cell>
          <cell r="H429">
            <v>0</v>
          </cell>
          <cell r="I429">
            <v>0</v>
          </cell>
          <cell r="K429">
            <v>0</v>
          </cell>
          <cell r="M429">
            <v>0</v>
          </cell>
        </row>
        <row r="430">
          <cell r="A430" t="str">
            <v>Expenses</v>
          </cell>
          <cell r="B430" t="e">
            <v>#REF!</v>
          </cell>
          <cell r="C430" t="str">
            <v>6011</v>
          </cell>
          <cell r="D430" t="str">
            <v>6011:INTEREST EXPENSE - UNEARNED REVENUE UNWIND</v>
          </cell>
          <cell r="E430">
            <v>0</v>
          </cell>
          <cell r="F430">
            <v>0</v>
          </cell>
          <cell r="G430">
            <v>0</v>
          </cell>
          <cell r="H430">
            <v>0</v>
          </cell>
          <cell r="I430">
            <v>0</v>
          </cell>
          <cell r="K430">
            <v>0</v>
          </cell>
          <cell r="M430">
            <v>0</v>
          </cell>
        </row>
        <row r="431">
          <cell r="A431" t="str">
            <v>Expenses</v>
          </cell>
          <cell r="B431" t="e">
            <v>#REF!</v>
          </cell>
          <cell r="C431" t="str">
            <v>6012</v>
          </cell>
          <cell r="D431" t="str">
            <v>6012:INTEREST EXPENSE - MAKEGOOD PROVISION UNWIND</v>
          </cell>
          <cell r="E431">
            <v>0</v>
          </cell>
          <cell r="F431">
            <v>0</v>
          </cell>
          <cell r="G431">
            <v>0</v>
          </cell>
          <cell r="H431">
            <v>121474.68</v>
          </cell>
          <cell r="I431">
            <v>0</v>
          </cell>
          <cell r="K431">
            <v>121474.68</v>
          </cell>
          <cell r="M431">
            <v>0</v>
          </cell>
        </row>
        <row r="432">
          <cell r="A432" t="str">
            <v>Expenses</v>
          </cell>
          <cell r="B432" t="e">
            <v>#REF!</v>
          </cell>
          <cell r="C432" t="str">
            <v>6013</v>
          </cell>
          <cell r="D432" t="str">
            <v>6013:INTEREST EXPENSE - LEASE LIABILITIES</v>
          </cell>
          <cell r="E432">
            <v>0</v>
          </cell>
          <cell r="F432">
            <v>0</v>
          </cell>
          <cell r="G432">
            <v>0</v>
          </cell>
          <cell r="H432">
            <v>0</v>
          </cell>
          <cell r="I432">
            <v>0</v>
          </cell>
          <cell r="K432">
            <v>0</v>
          </cell>
          <cell r="M432">
            <v>0</v>
          </cell>
        </row>
        <row r="433">
          <cell r="A433" t="str">
            <v>Expenses</v>
          </cell>
          <cell r="B433" t="e">
            <v>#REF!</v>
          </cell>
          <cell r="C433" t="str">
            <v>6014</v>
          </cell>
          <cell r="D433" t="str">
            <v>6014:INTEREST EXPENSE - GIC</v>
          </cell>
          <cell r="E433">
            <v>0</v>
          </cell>
          <cell r="F433">
            <v>0</v>
          </cell>
          <cell r="G433">
            <v>0</v>
          </cell>
          <cell r="H433">
            <v>0</v>
          </cell>
          <cell r="I433">
            <v>0</v>
          </cell>
          <cell r="K433">
            <v>0</v>
          </cell>
          <cell r="M433">
            <v>0</v>
          </cell>
        </row>
        <row r="434">
          <cell r="A434" t="str">
            <v>Expenses</v>
          </cell>
          <cell r="B434" t="e">
            <v>#REF!</v>
          </cell>
          <cell r="C434" t="str">
            <v>6015</v>
          </cell>
          <cell r="D434" t="str">
            <v>6015:INTEREST EXPENSE - REDEEMABLE PREFERENCE SHARE</v>
          </cell>
          <cell r="E434">
            <v>0</v>
          </cell>
          <cell r="F434">
            <v>0</v>
          </cell>
          <cell r="G434">
            <v>0</v>
          </cell>
          <cell r="H434">
            <v>0</v>
          </cell>
          <cell r="I434">
            <v>0</v>
          </cell>
          <cell r="K434">
            <v>0</v>
          </cell>
          <cell r="M434">
            <v>0</v>
          </cell>
        </row>
        <row r="435">
          <cell r="A435" t="str">
            <v>Expenses</v>
          </cell>
          <cell r="B435" t="e">
            <v>#REF!</v>
          </cell>
          <cell r="C435" t="str">
            <v>6016</v>
          </cell>
          <cell r="D435" t="str">
            <v>6016:UNWINDING DISCOUNT - BORROWINGS</v>
          </cell>
          <cell r="E435">
            <v>0</v>
          </cell>
          <cell r="F435">
            <v>0</v>
          </cell>
          <cell r="G435">
            <v>0</v>
          </cell>
          <cell r="H435">
            <v>0</v>
          </cell>
          <cell r="I435">
            <v>0</v>
          </cell>
          <cell r="K435">
            <v>0</v>
          </cell>
          <cell r="M435">
            <v>0</v>
          </cell>
        </row>
        <row r="436">
          <cell r="A436" t="str">
            <v>Expenses</v>
          </cell>
          <cell r="B436" t="e">
            <v>#REF!</v>
          </cell>
          <cell r="C436" t="str">
            <v>6017</v>
          </cell>
          <cell r="D436" t="str">
            <v>6017:FX UNREALISED GAIN/LOSS (INTEREST HEDGING)</v>
          </cell>
          <cell r="E436">
            <v>0</v>
          </cell>
          <cell r="F436">
            <v>0</v>
          </cell>
          <cell r="G436">
            <v>0</v>
          </cell>
          <cell r="H436">
            <v>0</v>
          </cell>
          <cell r="I436">
            <v>0</v>
          </cell>
          <cell r="K436">
            <v>0</v>
          </cell>
          <cell r="M436">
            <v>0</v>
          </cell>
        </row>
        <row r="437">
          <cell r="A437" t="str">
            <v>Expenses</v>
          </cell>
          <cell r="B437" t="e">
            <v>#REF!</v>
          </cell>
          <cell r="C437" t="str">
            <v>6018</v>
          </cell>
          <cell r="D437" t="str">
            <v>6018:HEDGE CLOSE-OUT GAIN/LOSS (DEBT &amp; HEDGE BREAK COSTS)</v>
          </cell>
          <cell r="E437">
            <v>0</v>
          </cell>
          <cell r="F437">
            <v>0</v>
          </cell>
          <cell r="G437">
            <v>0</v>
          </cell>
          <cell r="H437">
            <v>0</v>
          </cell>
          <cell r="I437">
            <v>0</v>
          </cell>
          <cell r="K437">
            <v>0</v>
          </cell>
          <cell r="M437">
            <v>0</v>
          </cell>
        </row>
        <row r="438">
          <cell r="A438" t="str">
            <v>Expenses</v>
          </cell>
          <cell r="B438" t="e">
            <v>#REF!</v>
          </cell>
          <cell r="C438" t="str">
            <v>5300</v>
          </cell>
          <cell r="D438" t="str">
            <v>5300:BAD DEBT WRITTEN OFF</v>
          </cell>
          <cell r="E438">
            <v>0</v>
          </cell>
          <cell r="F438">
            <v>0</v>
          </cell>
          <cell r="G438">
            <v>0</v>
          </cell>
          <cell r="H438">
            <v>0</v>
          </cell>
          <cell r="I438">
            <v>0</v>
          </cell>
          <cell r="K438">
            <v>0</v>
          </cell>
          <cell r="M438">
            <v>0</v>
          </cell>
        </row>
        <row r="439">
          <cell r="A439" t="str">
            <v>Expenses</v>
          </cell>
          <cell r="B439" t="e">
            <v>#REF!</v>
          </cell>
          <cell r="C439" t="str">
            <v>5301</v>
          </cell>
          <cell r="D439" t="str">
            <v>5301:DOUBTFUL DEBT EXPENSES</v>
          </cell>
          <cell r="E439">
            <v>0</v>
          </cell>
          <cell r="F439">
            <v>0</v>
          </cell>
          <cell r="G439">
            <v>0</v>
          </cell>
          <cell r="H439">
            <v>0</v>
          </cell>
          <cell r="I439">
            <v>0</v>
          </cell>
          <cell r="K439">
            <v>0</v>
          </cell>
          <cell r="M439">
            <v>0</v>
          </cell>
        </row>
        <row r="440">
          <cell r="A440" t="str">
            <v>Expenses</v>
          </cell>
          <cell r="B440" t="e">
            <v>#REF!</v>
          </cell>
          <cell r="C440" t="str">
            <v>5302</v>
          </cell>
          <cell r="D440" t="str">
            <v>5302:BUSINESS ACQUISITION COSTS</v>
          </cell>
          <cell r="E440">
            <v>0</v>
          </cell>
          <cell r="F440">
            <v>0</v>
          </cell>
          <cell r="G440">
            <v>0</v>
          </cell>
          <cell r="H440">
            <v>0</v>
          </cell>
          <cell r="I440">
            <v>0</v>
          </cell>
          <cell r="K440">
            <v>0</v>
          </cell>
          <cell r="M440">
            <v>0</v>
          </cell>
        </row>
        <row r="441">
          <cell r="A441" t="str">
            <v>Expenses</v>
          </cell>
          <cell r="B441" t="e">
            <v>#REF!</v>
          </cell>
          <cell r="C441" t="str">
            <v>5303</v>
          </cell>
          <cell r="D441" t="str">
            <v>5303:IMPAIRMENT EXPENSE - PPE</v>
          </cell>
          <cell r="E441">
            <v>0</v>
          </cell>
          <cell r="F441">
            <v>0</v>
          </cell>
          <cell r="G441">
            <v>0</v>
          </cell>
          <cell r="H441">
            <v>0</v>
          </cell>
          <cell r="I441">
            <v>0</v>
          </cell>
          <cell r="K441">
            <v>0</v>
          </cell>
          <cell r="M441">
            <v>0</v>
          </cell>
        </row>
        <row r="442">
          <cell r="A442" t="str">
            <v>Expenses</v>
          </cell>
          <cell r="B442" t="e">
            <v>#REF!</v>
          </cell>
          <cell r="C442" t="str">
            <v>5304</v>
          </cell>
          <cell r="D442" t="str">
            <v>5304:IMPAIRMENT EXPENSE - GOODWILL</v>
          </cell>
          <cell r="E442">
            <v>0</v>
          </cell>
          <cell r="F442">
            <v>0</v>
          </cell>
          <cell r="G442">
            <v>0</v>
          </cell>
          <cell r="H442">
            <v>0</v>
          </cell>
          <cell r="I442">
            <v>0</v>
          </cell>
          <cell r="K442">
            <v>0</v>
          </cell>
          <cell r="M442">
            <v>0</v>
          </cell>
        </row>
        <row r="443">
          <cell r="A443" t="str">
            <v>Expenses</v>
          </cell>
          <cell r="B443" t="e">
            <v>#REF!</v>
          </cell>
          <cell r="C443" t="str">
            <v>5500</v>
          </cell>
          <cell r="D443" t="str">
            <v>5500:GAIN/(LOSS) ON THE FIXED ASSETS DISPOSAL</v>
          </cell>
          <cell r="E443">
            <v>0</v>
          </cell>
          <cell r="F443">
            <v>0</v>
          </cell>
          <cell r="G443">
            <v>0</v>
          </cell>
          <cell r="H443">
            <v>0</v>
          </cell>
          <cell r="I443">
            <v>0</v>
          </cell>
          <cell r="K443">
            <v>0</v>
          </cell>
          <cell r="M443">
            <v>0</v>
          </cell>
        </row>
        <row r="444">
          <cell r="A444" t="str">
            <v>Expenses</v>
          </cell>
          <cell r="B444" t="e">
            <v>#REF!</v>
          </cell>
          <cell r="C444" t="str">
            <v>5501</v>
          </cell>
          <cell r="D444" t="str">
            <v>5501:GAIN/(LOSS) ON ROU ASSETS DISPOSAL</v>
          </cell>
          <cell r="E444">
            <v>0</v>
          </cell>
          <cell r="F444">
            <v>0</v>
          </cell>
          <cell r="G444">
            <v>0</v>
          </cell>
          <cell r="H444">
            <v>0</v>
          </cell>
          <cell r="I444">
            <v>0</v>
          </cell>
          <cell r="K444">
            <v>0</v>
          </cell>
          <cell r="M444">
            <v>0</v>
          </cell>
        </row>
        <row r="445">
          <cell r="A445" t="str">
            <v>Expenses</v>
          </cell>
          <cell r="B445" t="e">
            <v>#REF!</v>
          </cell>
          <cell r="C445" t="str">
            <v>5502</v>
          </cell>
          <cell r="D445" t="str">
            <v>5502:GAIN/(LOSS) ON DIVESTMENT</v>
          </cell>
          <cell r="E445">
            <v>0</v>
          </cell>
          <cell r="F445">
            <v>0</v>
          </cell>
          <cell r="G445">
            <v>0</v>
          </cell>
          <cell r="H445">
            <v>0</v>
          </cell>
          <cell r="I445">
            <v>0</v>
          </cell>
          <cell r="K445">
            <v>0</v>
          </cell>
          <cell r="M445">
            <v>0</v>
          </cell>
        </row>
        <row r="446">
          <cell r="A446" t="str">
            <v>Expenses</v>
          </cell>
          <cell r="B446" t="e">
            <v>#REF!</v>
          </cell>
          <cell r="C446" t="str">
            <v>5600</v>
          </cell>
          <cell r="D446" t="str">
            <v>5600:FAIR VALUE GAIN/LOSS ON CONTRACT FOR DIFFERENCE</v>
          </cell>
          <cell r="E446">
            <v>0</v>
          </cell>
          <cell r="F446">
            <v>0</v>
          </cell>
          <cell r="G446">
            <v>0</v>
          </cell>
          <cell r="H446">
            <v>0</v>
          </cell>
          <cell r="I446">
            <v>0</v>
          </cell>
          <cell r="K446">
            <v>0</v>
          </cell>
          <cell r="M446">
            <v>0</v>
          </cell>
        </row>
        <row r="447">
          <cell r="A447" t="str">
            <v>Expenses</v>
          </cell>
          <cell r="B447" t="e">
            <v>#REF!</v>
          </cell>
          <cell r="C447" t="str">
            <v>6130</v>
          </cell>
          <cell r="D447" t="str">
            <v>6130:INCOME TAX EXPENSE</v>
          </cell>
          <cell r="E447">
            <v>0</v>
          </cell>
          <cell r="F447">
            <v>0</v>
          </cell>
          <cell r="G447">
            <v>0</v>
          </cell>
          <cell r="H447">
            <v>-12506170.73</v>
          </cell>
          <cell r="I447">
            <v>0</v>
          </cell>
          <cell r="K447">
            <v>-12506170.73</v>
          </cell>
          <cell r="M447">
            <v>0</v>
          </cell>
        </row>
        <row r="448">
          <cell r="A448" t="str">
            <v>Expenses</v>
          </cell>
          <cell r="B448" t="e">
            <v>#REF!</v>
          </cell>
          <cell r="C448" t="str">
            <v>6131</v>
          </cell>
          <cell r="D448" t="str">
            <v>6131:INCOME TAX EXPENSE - OVERS &amp; UNDERS</v>
          </cell>
          <cell r="E448">
            <v>0</v>
          </cell>
          <cell r="F448">
            <v>0</v>
          </cell>
          <cell r="G448">
            <v>0</v>
          </cell>
          <cell r="H448">
            <v>58283.54</v>
          </cell>
          <cell r="I448">
            <v>0</v>
          </cell>
          <cell r="K448">
            <v>58283.54</v>
          </cell>
          <cell r="M448">
            <v>0</v>
          </cell>
        </row>
        <row r="449">
          <cell r="A449" t="str">
            <v>Expenses</v>
          </cell>
          <cell r="B449" t="e">
            <v>#REF!</v>
          </cell>
          <cell r="C449" t="str">
            <v>6132</v>
          </cell>
          <cell r="D449" t="str">
            <v>6132:INCOME TAX EXPENSE - IMPUTATION CREDITS</v>
          </cell>
          <cell r="E449">
            <v>0</v>
          </cell>
          <cell r="F449">
            <v>0</v>
          </cell>
          <cell r="G449">
            <v>0</v>
          </cell>
          <cell r="H449">
            <v>0</v>
          </cell>
          <cell r="I449">
            <v>0</v>
          </cell>
          <cell r="K449">
            <v>0</v>
          </cell>
          <cell r="M449">
            <v>0</v>
          </cell>
        </row>
        <row r="450">
          <cell r="A450" t="str">
            <v>Expenses</v>
          </cell>
          <cell r="B450" t="e">
            <v>#REF!</v>
          </cell>
          <cell r="C450" t="str">
            <v>6133</v>
          </cell>
          <cell r="D450" t="str">
            <v>6133:INCOME TAX EXPENSE - PREV. UNBOOKED LOSSES</v>
          </cell>
          <cell r="E450">
            <v>0</v>
          </cell>
          <cell r="F450">
            <v>0</v>
          </cell>
          <cell r="G450">
            <v>0</v>
          </cell>
          <cell r="H450">
            <v>0</v>
          </cell>
          <cell r="I450">
            <v>0</v>
          </cell>
          <cell r="K450">
            <v>0</v>
          </cell>
          <cell r="M450">
            <v>0</v>
          </cell>
        </row>
        <row r="451">
          <cell r="A451" t="str">
            <v>Expenses</v>
          </cell>
          <cell r="B451" t="e">
            <v>#REF!</v>
          </cell>
          <cell r="C451" t="str">
            <v>6150</v>
          </cell>
          <cell r="D451" t="str">
            <v>6150:OUTSIDE EQUITY INTERESTS</v>
          </cell>
          <cell r="E451">
            <v>0</v>
          </cell>
          <cell r="F451">
            <v>0</v>
          </cell>
          <cell r="G451">
            <v>0</v>
          </cell>
          <cell r="H451">
            <v>0</v>
          </cell>
          <cell r="I451">
            <v>0</v>
          </cell>
          <cell r="K451">
            <v>0</v>
          </cell>
          <cell r="M451">
            <v>0</v>
          </cell>
        </row>
        <row r="454">
          <cell r="E454">
            <v>-1.1641532182693481E-10</v>
          </cell>
          <cell r="F454">
            <v>0</v>
          </cell>
          <cell r="G454">
            <v>0</v>
          </cell>
          <cell r="H454">
            <v>438207582.06</v>
          </cell>
          <cell r="I454">
            <v>0</v>
          </cell>
          <cell r="K454">
            <v>438207582.06</v>
          </cell>
        </row>
        <row r="455">
          <cell r="E455">
            <v>0</v>
          </cell>
          <cell r="F455">
            <v>0</v>
          </cell>
          <cell r="G455">
            <v>0</v>
          </cell>
          <cell r="H455">
            <v>-393580137.99999994</v>
          </cell>
          <cell r="I455">
            <v>0</v>
          </cell>
          <cell r="K455">
            <v>-393580137.99999994</v>
          </cell>
        </row>
        <row r="456">
          <cell r="E456">
            <v>0</v>
          </cell>
          <cell r="F456">
            <v>0</v>
          </cell>
          <cell r="G456">
            <v>0</v>
          </cell>
          <cell r="H456">
            <v>10873874.4</v>
          </cell>
          <cell r="I456">
            <v>0</v>
          </cell>
          <cell r="K456">
            <v>10873874.4</v>
          </cell>
        </row>
        <row r="457">
          <cell r="E457">
            <v>0</v>
          </cell>
          <cell r="F457">
            <v>0</v>
          </cell>
          <cell r="G457">
            <v>0</v>
          </cell>
          <cell r="H457">
            <v>-26261866.050000001</v>
          </cell>
          <cell r="I457">
            <v>0</v>
          </cell>
          <cell r="K457">
            <v>-26261866.050000001</v>
          </cell>
        </row>
        <row r="458">
          <cell r="E458">
            <v>0</v>
          </cell>
          <cell r="F458">
            <v>0</v>
          </cell>
          <cell r="G458">
            <v>0</v>
          </cell>
          <cell r="H458">
            <v>17893574.530000001</v>
          </cell>
          <cell r="I458">
            <v>0</v>
          </cell>
          <cell r="K458">
            <v>17893574.530000001</v>
          </cell>
        </row>
        <row r="459">
          <cell r="E459">
            <v>0</v>
          </cell>
          <cell r="F459">
            <v>0</v>
          </cell>
          <cell r="G459">
            <v>0</v>
          </cell>
          <cell r="H459">
            <v>-47133026.940000005</v>
          </cell>
          <cell r="I459">
            <v>0</v>
          </cell>
          <cell r="K459">
            <v>-47133026.940000005</v>
          </cell>
        </row>
        <row r="461">
          <cell r="E461">
            <v>0</v>
          </cell>
          <cell r="F461">
            <v>0</v>
          </cell>
          <cell r="G461">
            <v>0</v>
          </cell>
          <cell r="H461">
            <v>-41687339.600000009</v>
          </cell>
          <cell r="I461">
            <v>0</v>
          </cell>
          <cell r="K461">
            <v>-41687339.600000009</v>
          </cell>
        </row>
        <row r="463">
          <cell r="E463">
            <v>0</v>
          </cell>
          <cell r="F463">
            <v>0</v>
          </cell>
          <cell r="G463">
            <v>0</v>
          </cell>
          <cell r="H463">
            <v>29239452.41</v>
          </cell>
          <cell r="I463">
            <v>0</v>
          </cell>
          <cell r="K463">
            <v>29239452.41</v>
          </cell>
        </row>
        <row r="464">
          <cell r="E464">
            <v>-1.1641532182693481E-10</v>
          </cell>
          <cell r="F464">
            <v>0</v>
          </cell>
          <cell r="G464">
            <v>0</v>
          </cell>
          <cell r="H464">
            <v>0</v>
          </cell>
          <cell r="I464">
            <v>0</v>
          </cell>
          <cell r="K464">
            <v>0</v>
          </cell>
        </row>
      </sheetData>
      <sheetData sheetId="2">
        <row r="2">
          <cell r="D2" t="str">
            <v>4300</v>
          </cell>
          <cell r="E2" t="str">
            <v>4090</v>
          </cell>
          <cell r="F2" t="str">
            <v>4091</v>
          </cell>
          <cell r="G2" t="str">
            <v>4092</v>
          </cell>
          <cell r="H2" t="str">
            <v>No code</v>
          </cell>
          <cell r="I2" t="str">
            <v>4000</v>
          </cell>
          <cell r="J2" t="str">
            <v>4001</v>
          </cell>
          <cell r="K2" t="str">
            <v>4002</v>
          </cell>
          <cell r="L2" t="str">
            <v>4003</v>
          </cell>
          <cell r="M2" t="str">
            <v>4004</v>
          </cell>
          <cell r="N2" t="str">
            <v>4005</v>
          </cell>
          <cell r="O2" t="str">
            <v>4006</v>
          </cell>
          <cell r="P2" t="str">
            <v>4007</v>
          </cell>
          <cell r="Q2" t="str">
            <v>4008</v>
          </cell>
          <cell r="R2" t="str">
            <v>4009</v>
          </cell>
          <cell r="S2" t="str">
            <v>4010</v>
          </cell>
          <cell r="T2" t="str">
            <v>No code</v>
          </cell>
          <cell r="U2" t="str">
            <v>4100</v>
          </cell>
          <cell r="V2" t="str">
            <v>No code</v>
          </cell>
        </row>
        <row r="3">
          <cell r="D3" t="str">
            <v>4300:EQUITY ACCOUNTED PROFITS</v>
          </cell>
          <cell r="E3" t="str">
            <v>4090:HAULAGE REVENUE</v>
          </cell>
          <cell r="F3" t="str">
            <v>4091:NETWORKS FRC REVENUE</v>
          </cell>
          <cell r="G3" t="str">
            <v>4092:OTHER NETWORKS REVENUE</v>
          </cell>
          <cell r="H3" t="str">
            <v>Interest Income</v>
          </cell>
          <cell r="I3" t="str">
            <v>4000:OPERATING REVENUE</v>
          </cell>
          <cell r="J3" t="str">
            <v>4001:REVENUE FROM ASSOCIATE</v>
          </cell>
          <cell r="K3" t="str">
            <v>4002:OTHER REVENUE</v>
          </cell>
          <cell r="L3" t="str">
            <v>4003:DIVIDENDS INCOME</v>
          </cell>
          <cell r="M3" t="str">
            <v>4004:INTER-ENTITY SALES</v>
          </cell>
          <cell r="N3" t="str">
            <v>4005:REALISED FX GAINS/LOSSES (CUSTOMER RECEIPTS)</v>
          </cell>
          <cell r="O3" t="str">
            <v>4006:UNREALISED FX GAINS/LOSSES (CUSTOMER RECEIPTS)</v>
          </cell>
          <cell r="P3" t="str">
            <v>4007:INTER-ENTITY DIVIDEND</v>
          </cell>
          <cell r="Q3" t="str">
            <v>4008:FX REALISED GAIN/LOSS (REVENUE HEDGING)</v>
          </cell>
          <cell r="R3" t="str">
            <v>4009:FX UNREALISED GAIN/LOSS (REVENUE HEDGING)</v>
          </cell>
          <cell r="S3" t="str">
            <v>4010:WGP REVENUE UNWIND DUE TO DE-DESIGNATION</v>
          </cell>
          <cell r="T3" t="str">
            <v>Operating Income</v>
          </cell>
          <cell r="U3" t="str">
            <v>4100:PASSTHROUGH REVENUE</v>
          </cell>
          <cell r="V3" t="str">
            <v>Total Income</v>
          </cell>
        </row>
        <row r="5">
          <cell r="B5" t="str">
            <v xml:space="preserve"> </v>
          </cell>
          <cell r="C5" t="str">
            <v>RC0154 INCOME IN ADVANCE / UPFRONT CHARGE</v>
          </cell>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row>
        <row r="6">
          <cell r="B6" t="str">
            <v xml:space="preserve"> </v>
          </cell>
          <cell r="C6" t="str">
            <v>RC0155 FORWARD ESTIMATED CHARGE</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row>
        <row r="7">
          <cell r="B7" t="str">
            <v xml:space="preserve"> </v>
          </cell>
          <cell r="C7" t="str">
            <v>RC0156 FINANCE LEASE PAYMENTS RECEIVED</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row>
        <row r="8">
          <cell r="B8" t="str">
            <v xml:space="preserve"> </v>
          </cell>
          <cell r="C8" t="str">
            <v>RC0157 CUSTOMER GUARANTEE DEPOSIT - NON-CURRENT</v>
          </cell>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row>
        <row r="9">
          <cell r="B9" t="str">
            <v xml:space="preserve"> </v>
          </cell>
          <cell r="C9" t="str">
            <v>RC0158 CUSTOMER GUARANTEE DEPOSIT - CURRENT</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row>
        <row r="10">
          <cell r="B10" t="str">
            <v xml:space="preserve"> </v>
          </cell>
          <cell r="C10" t="str">
            <v>RC0159 INSURANCE RECHARGE</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row>
        <row r="11">
          <cell r="B11" t="str">
            <v xml:space="preserve"> </v>
          </cell>
          <cell r="C11" t="str">
            <v>RC0160 CAPITAL COST RECOVERY FROM NETWORKS</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row>
        <row r="12">
          <cell r="B12" t="str">
            <v xml:space="preserve"> </v>
          </cell>
          <cell r="C12" t="str">
            <v>RC0161 OPERATING COST RECOVERY FROM NETWORKS</v>
          </cell>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row>
        <row r="13">
          <cell r="B13" t="str">
            <v xml:space="preserve"> </v>
          </cell>
          <cell r="C13" t="str">
            <v>RC0162 GST</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row>
        <row r="14">
          <cell r="B14" t="str">
            <v xml:space="preserve"> </v>
          </cell>
          <cell r="C14" t="str">
            <v>RC0165 COST RECOVERY FROM GDI</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row>
        <row r="15">
          <cell r="B15" t="str">
            <v xml:space="preserve"> </v>
          </cell>
          <cell r="C15" t="str">
            <v>RC0166 INCOME IN ADVANCE / UPFRONT CHARGE - NON-CURRENT</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row>
        <row r="16">
          <cell r="B16" t="str">
            <v xml:space="preserve"> </v>
          </cell>
          <cell r="C16" t="str">
            <v>RC0004 ELECTRICITY GENERATION - PASSTHROUGH</v>
          </cell>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row>
        <row r="17">
          <cell r="B17" t="str">
            <v xml:space="preserve"> </v>
          </cell>
          <cell r="C17" t="str">
            <v>RC0003 GASPROCESSING - PASSTHROUGH</v>
          </cell>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row>
        <row r="18">
          <cell r="B18" t="str">
            <v xml:space="preserve"> </v>
          </cell>
          <cell r="C18" t="str">
            <v>RC0006 ALTERNATIVE FUELS EXCISE - PASSTHROUGH (REV)</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row>
        <row r="19">
          <cell r="B19" t="str">
            <v xml:space="preserve"> </v>
          </cell>
          <cell r="C19" t="str">
            <v>RC0005 OTHER INCOME - PASSTHROUGH</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-28513.38</v>
          </cell>
          <cell r="V19">
            <v>-28513.38</v>
          </cell>
        </row>
        <row r="20">
          <cell r="B20" t="str">
            <v xml:space="preserve"> </v>
          </cell>
          <cell r="C20" t="str">
            <v>RC0001 PIPELINE - VOLUME TARIFF (NT GAS)</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row>
        <row r="21">
          <cell r="B21" t="str">
            <v xml:space="preserve"> </v>
          </cell>
          <cell r="C21" t="str">
            <v>RC0002 PIPELINE - PASSTHROUGH</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row>
        <row r="22">
          <cell r="B22" t="str">
            <v xml:space="preserve"> </v>
          </cell>
          <cell r="C22" t="str">
            <v>RC0031 3RD PARTY CONTRACTED - REVENUE - FIXED</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row>
        <row r="23">
          <cell r="B23" t="str">
            <v xml:space="preserve"> </v>
          </cell>
          <cell r="C23" t="str">
            <v>RC0174 AMORTISATION OF UNEARNED REVENUE (AASB 15)</v>
          </cell>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row>
        <row r="24">
          <cell r="B24" t="str">
            <v xml:space="preserve"> </v>
          </cell>
          <cell r="C24" t="str">
            <v>RC0014 CAPACITY TRADING - THROUGHPUT (SOLD CAPACITY)</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row>
        <row r="25">
          <cell r="B25" t="str">
            <v xml:space="preserve"> </v>
          </cell>
          <cell r="C25" t="str">
            <v>RC0007 ELECTRICITY GENERATION - FIXED</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row>
        <row r="26">
          <cell r="B26" t="str">
            <v xml:space="preserve"> </v>
          </cell>
          <cell r="C26" t="str">
            <v>RC0008 ELECTRICITY TRANSMISSION - FIXED</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row>
        <row r="27">
          <cell r="B27" t="str">
            <v xml:space="preserve"> </v>
          </cell>
          <cell r="C27" t="str">
            <v>RC0015 PIPELINE - LATERAL FEE - FIXED</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row>
        <row r="28">
          <cell r="B28" t="str">
            <v xml:space="preserve"> </v>
          </cell>
          <cell r="C28" t="str">
            <v>RC0016 PIPELINE - OPEX CHARGE</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row>
        <row r="29">
          <cell r="B29" t="str">
            <v xml:space="preserve"> </v>
          </cell>
          <cell r="C29" t="str">
            <v>RC0017 PIPELINE - NEWCREST PROFIT SHARE</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row>
        <row r="30">
          <cell r="B30" t="str">
            <v xml:space="preserve"> </v>
          </cell>
          <cell r="C30" t="str">
            <v>RC0009 CONNECTION SERVICES</v>
          </cell>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row>
        <row r="31">
          <cell r="B31" t="str">
            <v xml:space="preserve"> </v>
          </cell>
          <cell r="C31" t="str">
            <v>RC0010 GAS PROCESSING - FIXED</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row>
        <row r="32">
          <cell r="B32" t="str">
            <v xml:space="preserve"> </v>
          </cell>
          <cell r="C32" t="str">
            <v>RC0011 STORAGE - CAPACITY RESERVATION</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row>
        <row r="33">
          <cell r="B33" t="str">
            <v xml:space="preserve"> </v>
          </cell>
          <cell r="C33" t="str">
            <v>RC0012 STORAGE - INJECTION - RESERVATION</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row>
        <row r="34">
          <cell r="B34" t="str">
            <v xml:space="preserve"> </v>
          </cell>
          <cell r="C34" t="str">
            <v>RC0013 STORAGE - WITHDRAWL - FIRM</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row>
        <row r="35">
          <cell r="B35" t="str">
            <v xml:space="preserve"> </v>
          </cell>
          <cell r="C35" t="str">
            <v>RC0018 PIPELINE - MINIMUM BILL</v>
          </cell>
          <cell r="D35">
            <v>0</v>
          </cell>
          <cell r="E35">
            <v>0</v>
          </cell>
          <cell r="F35">
            <v>0</v>
          </cell>
          <cell r="G35">
            <v>0</v>
          </cell>
          <cell r="H35">
            <v>0</v>
          </cell>
          <cell r="I35">
            <v>-27355.91</v>
          </cell>
          <cell r="J35">
            <v>0</v>
          </cell>
          <cell r="K35">
            <v>0</v>
          </cell>
          <cell r="L35">
            <v>0</v>
          </cell>
          <cell r="M35">
            <v>0</v>
          </cell>
          <cell r="N35">
            <v>0</v>
          </cell>
          <cell r="O35">
            <v>0</v>
          </cell>
          <cell r="P35">
            <v>0</v>
          </cell>
          <cell r="Q35">
            <v>0</v>
          </cell>
          <cell r="R35">
            <v>0</v>
          </cell>
          <cell r="S35">
            <v>0</v>
          </cell>
          <cell r="T35">
            <v>-27355.91</v>
          </cell>
          <cell r="U35">
            <v>0</v>
          </cell>
          <cell r="V35">
            <v>-27355.91</v>
          </cell>
        </row>
        <row r="36">
          <cell r="B36" t="str">
            <v xml:space="preserve"> </v>
          </cell>
          <cell r="C36" t="str">
            <v>RC0019 PIPELINE - FIRM CAPACITY LONG TERM</v>
          </cell>
          <cell r="D36">
            <v>0</v>
          </cell>
          <cell r="E36">
            <v>0</v>
          </cell>
          <cell r="F36">
            <v>0</v>
          </cell>
          <cell r="G36">
            <v>0</v>
          </cell>
          <cell r="H36">
            <v>0</v>
          </cell>
          <cell r="I36">
            <v>-15263046.43</v>
          </cell>
          <cell r="J36">
            <v>0</v>
          </cell>
          <cell r="K36">
            <v>0</v>
          </cell>
          <cell r="L36">
            <v>0</v>
          </cell>
          <cell r="M36">
            <v>0</v>
          </cell>
          <cell r="N36">
            <v>0</v>
          </cell>
          <cell r="O36">
            <v>0</v>
          </cell>
          <cell r="P36">
            <v>0</v>
          </cell>
          <cell r="Q36">
            <v>0</v>
          </cell>
          <cell r="R36">
            <v>0</v>
          </cell>
          <cell r="S36">
            <v>0</v>
          </cell>
          <cell r="T36">
            <v>-15263046.43</v>
          </cell>
          <cell r="U36">
            <v>0</v>
          </cell>
          <cell r="V36">
            <v>-15263046.43</v>
          </cell>
        </row>
        <row r="37">
          <cell r="B37" t="str">
            <v xml:space="preserve"> </v>
          </cell>
          <cell r="C37" t="str">
            <v>RC0020 PIPELINE - FIRM CAPACITY SHORT TERM</v>
          </cell>
          <cell r="D37">
            <v>0</v>
          </cell>
          <cell r="E37">
            <v>0</v>
          </cell>
          <cell r="F37">
            <v>0</v>
          </cell>
          <cell r="G37">
            <v>0</v>
          </cell>
          <cell r="H37">
            <v>0</v>
          </cell>
          <cell r="I37">
            <v>-639180.91</v>
          </cell>
          <cell r="J37">
            <v>0</v>
          </cell>
          <cell r="K37">
            <v>0</v>
          </cell>
          <cell r="L37">
            <v>0</v>
          </cell>
          <cell r="M37">
            <v>0</v>
          </cell>
          <cell r="N37">
            <v>0</v>
          </cell>
          <cell r="O37">
            <v>0</v>
          </cell>
          <cell r="P37">
            <v>0</v>
          </cell>
          <cell r="Q37">
            <v>0</v>
          </cell>
          <cell r="R37">
            <v>0</v>
          </cell>
          <cell r="S37">
            <v>0</v>
          </cell>
          <cell r="T37">
            <v>-639180.91</v>
          </cell>
          <cell r="U37">
            <v>0</v>
          </cell>
          <cell r="V37">
            <v>-639180.91</v>
          </cell>
        </row>
        <row r="38">
          <cell r="B38" t="str">
            <v xml:space="preserve"> </v>
          </cell>
          <cell r="C38" t="str">
            <v>RC0021 PIPELINE - STANDING CHARGE</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row>
        <row r="39">
          <cell r="B39" t="str">
            <v xml:space="preserve"> </v>
          </cell>
          <cell r="C39" t="str">
            <v>RC0022 PIPELINE - TOLL</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row>
        <row r="40">
          <cell r="B40" t="str">
            <v xml:space="preserve"> </v>
          </cell>
          <cell r="C40" t="str">
            <v>RC0023 PIPELINE - SERVICES</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row>
        <row r="41">
          <cell r="B41" t="str">
            <v xml:space="preserve"> </v>
          </cell>
          <cell r="C41" t="str">
            <v>RC0024 PIPELINE - REDIRECTION - FIRM</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row>
        <row r="42">
          <cell r="B42" t="str">
            <v xml:space="preserve"> </v>
          </cell>
          <cell r="C42" t="str">
            <v>RC0025 SALES - EXTERNAL NGV - FIXED</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row>
        <row r="43">
          <cell r="B43" t="str">
            <v xml:space="preserve"> </v>
          </cell>
          <cell r="C43" t="str">
            <v>RC0026 PIPELINE - LATERAL FEE</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row>
        <row r="44">
          <cell r="B44" t="str">
            <v xml:space="preserve"> </v>
          </cell>
          <cell r="C44" t="str">
            <v>RC0027 PIPELINE - PARKING CHARGE - FIRM</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row>
        <row r="45">
          <cell r="B45" t="str">
            <v xml:space="preserve"> </v>
          </cell>
          <cell r="C45" t="str">
            <v>RC0028 PIPELINE - LOAN CHARGE - FIRM</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row>
        <row r="46">
          <cell r="B46" t="str">
            <v xml:space="preserve"> </v>
          </cell>
          <cell r="C46" t="str">
            <v>RC0029 PIPELINE - PRESSURE SERVICES - FIRM</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row>
        <row r="47">
          <cell r="B47" t="str">
            <v xml:space="preserve"> </v>
          </cell>
          <cell r="C47" t="str">
            <v>RC0030 PIPELINE - FIRM COMPRESSION LONG TERM</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row>
        <row r="48">
          <cell r="B48" t="str">
            <v xml:space="preserve"> </v>
          </cell>
          <cell r="C48" t="str">
            <v>RC0071 STRETCH - BLUE SKY - FIXED</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row>
        <row r="49">
          <cell r="B49" t="str">
            <v xml:space="preserve"> </v>
          </cell>
          <cell r="C49" t="str">
            <v>RC0072 STRETCH - NEW CONTRACTS - FIXED</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row>
        <row r="50">
          <cell r="B50" t="str">
            <v xml:space="preserve"> </v>
          </cell>
          <cell r="C50" t="str">
            <v>RC0073 STRETCH - RECONTRACTING - FIXED</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row>
        <row r="51">
          <cell r="B51" t="str">
            <v xml:space="preserve"> </v>
          </cell>
          <cell r="C51" t="str">
            <v>RC0032 FX REALISED GAIN/LOSS (REC FROM CUST - OCF)</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row>
        <row r="52">
          <cell r="B52" t="str">
            <v xml:space="preserve"> </v>
          </cell>
          <cell r="C52" t="str">
            <v>RC0033 FX REALISED GAIN/LOSS (REVENUE HEDGING)</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row>
        <row r="53">
          <cell r="B53" t="str">
            <v xml:space="preserve"> </v>
          </cell>
          <cell r="C53" t="str">
            <v>RC0034 FX UNREALISED GAIN/LOSS (REC FROM CUST - OCF)</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row>
        <row r="54">
          <cell r="B54" t="str">
            <v xml:space="preserve"> </v>
          </cell>
          <cell r="C54" t="str">
            <v>RC0035 FX UNREALISED GAIN/LOSS (REVENUE HEDGING)</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row>
        <row r="55">
          <cell r="B55" t="str">
            <v xml:space="preserve"> </v>
          </cell>
          <cell r="C55" t="str">
            <v>RC0036 WGP REVENUE UNWIND DUE TO DE-DESIGNATION</v>
          </cell>
          <cell r="D55">
            <v>0</v>
          </cell>
          <cell r="E55">
            <v>0</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row>
        <row r="56">
          <cell r="B56" t="str">
            <v xml:space="preserve"> </v>
          </cell>
          <cell r="C56" t="str">
            <v>RC0090 PIPELINE - INTERRUPTIBLE - AS AVAILABLE</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row>
        <row r="57">
          <cell r="B57" t="str">
            <v xml:space="preserve"> </v>
          </cell>
          <cell r="C57" t="str">
            <v>RC0091 PIPELINE - INTERRUPTIBLE</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row>
        <row r="58">
          <cell r="B58" t="str">
            <v xml:space="preserve"> </v>
          </cell>
          <cell r="C58" t="str">
            <v>RC0092 PIPELINE - PARKING CHARGE - INTERRUPTIBLE</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row>
        <row r="59">
          <cell r="B59" t="str">
            <v xml:space="preserve"> </v>
          </cell>
          <cell r="C59" t="str">
            <v>RC0093 PIPELINE - LOAN CHARGE - INTERRUPTIBLE</v>
          </cell>
          <cell r="D59">
            <v>0</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row>
        <row r="60">
          <cell r="B60" t="str">
            <v xml:space="preserve"> </v>
          </cell>
          <cell r="C60" t="str">
            <v>RC0094 PIPELINE - PRESSURE SERVICES - INTERRUPTIBLE</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row>
        <row r="61">
          <cell r="B61" t="str">
            <v xml:space="preserve"> </v>
          </cell>
          <cell r="C61" t="str">
            <v>RC0095 PIPELINE - REDIRECTION - INTERRUPTIBLE</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row>
        <row r="62">
          <cell r="B62" t="str">
            <v xml:space="preserve"> </v>
          </cell>
          <cell r="C62" t="str">
            <v>RC0096 3RD PARTY CONTRACTED REVENUE - VARIABLE</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row>
        <row r="63">
          <cell r="B63" t="str">
            <v xml:space="preserve"> </v>
          </cell>
          <cell r="C63" t="str">
            <v>RC0097 PROJECT REVENUE</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row>
        <row r="64">
          <cell r="B64" t="str">
            <v xml:space="preserve"> </v>
          </cell>
          <cell r="C64" t="str">
            <v>RC0098 RECOVERABLE WORKS - FIXED</v>
          </cell>
          <cell r="D64">
            <v>0</v>
          </cell>
          <cell r="E64">
            <v>0</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row>
        <row r="65">
          <cell r="B65" t="str">
            <v xml:space="preserve"> </v>
          </cell>
          <cell r="C65" t="str">
            <v>RC0099 RECOVERABLE WORKS</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row>
        <row r="66">
          <cell r="B66" t="str">
            <v xml:space="preserve"> </v>
          </cell>
          <cell r="C66" t="str">
            <v>RC0100 CUSTOMER CONTRIBUTIONS</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row>
        <row r="67">
          <cell r="B67" t="str">
            <v xml:space="preserve"> </v>
          </cell>
          <cell r="C67" t="str">
            <v>RC0037 ELECTRICITY GENERATION - VARIABLE</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row>
        <row r="68">
          <cell r="B68" t="str">
            <v xml:space="preserve"> </v>
          </cell>
          <cell r="C68" t="str">
            <v>RC0038 ELECTRICITY GENERATION - OTHER</v>
          </cell>
          <cell r="D68">
            <v>0</v>
          </cell>
          <cell r="E68">
            <v>0</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row>
        <row r="69">
          <cell r="B69" t="str">
            <v xml:space="preserve"> </v>
          </cell>
          <cell r="C69" t="str">
            <v>RC0039 ELECTRICITY GENERATION - RECS</v>
          </cell>
          <cell r="D69">
            <v>0</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row>
        <row r="70">
          <cell r="B70" t="str">
            <v xml:space="preserve"> </v>
          </cell>
          <cell r="C70" t="str">
            <v>RC0173 ENVIRONMENTAL PRODUCTS REVENUE - 3P</v>
          </cell>
          <cell r="D70">
            <v>0</v>
          </cell>
          <cell r="E70">
            <v>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row>
        <row r="71">
          <cell r="B71" t="str">
            <v xml:space="preserve"> </v>
          </cell>
          <cell r="C71" t="str">
            <v>RC0040 ELECTRICITY GENERATION - INTERRUPTIBLE - AS AVAILABLE</v>
          </cell>
          <cell r="D71">
            <v>0</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row>
        <row r="72">
          <cell r="B72" t="str">
            <v xml:space="preserve"> </v>
          </cell>
          <cell r="C72" t="str">
            <v>RC0041 ELECTRICITY TRANSMISSION - VARIABLE</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row>
        <row r="73">
          <cell r="B73" t="str">
            <v xml:space="preserve"> </v>
          </cell>
          <cell r="C73" t="str">
            <v>RC0055 PWC PROFIT SHARE ON THIRD PARTY SALES</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row>
        <row r="74">
          <cell r="B74" t="str">
            <v xml:space="preserve"> </v>
          </cell>
          <cell r="C74" t="str">
            <v>RC0042 GASPROCESSING - VARIABLE</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row>
        <row r="75">
          <cell r="B75" t="str">
            <v xml:space="preserve"> </v>
          </cell>
          <cell r="C75" t="str">
            <v>RC0043 GAS PROCESSING - CONTINGENCY</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row>
        <row r="76">
          <cell r="B76" t="str">
            <v xml:space="preserve"> </v>
          </cell>
          <cell r="C76" t="str">
            <v>RC0044 GAS PROCESSING - OTHER</v>
          </cell>
          <cell r="D76">
            <v>0</v>
          </cell>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row>
        <row r="77">
          <cell r="B77" t="str">
            <v xml:space="preserve"> </v>
          </cell>
          <cell r="C77" t="str">
            <v>RC0045 GAS PROCESSING - NET REVENUE SPOT SALES</v>
          </cell>
          <cell r="D77">
            <v>0</v>
          </cell>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row>
        <row r="78">
          <cell r="B78" t="str">
            <v xml:space="preserve"> </v>
          </cell>
          <cell r="C78" t="str">
            <v>RC0046 GAS PROCESSING - FINANCE LEASE CONTINGENT RENTAL</v>
          </cell>
          <cell r="D78">
            <v>0</v>
          </cell>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row>
        <row r="79">
          <cell r="B79" t="str">
            <v xml:space="preserve"> </v>
          </cell>
          <cell r="C79" t="str">
            <v>RC0047 GAS PROCESSING - COST RECOVERY (NET)</v>
          </cell>
          <cell r="D79">
            <v>0</v>
          </cell>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row>
        <row r="80">
          <cell r="B80" t="str">
            <v xml:space="preserve"> </v>
          </cell>
          <cell r="C80" t="str">
            <v>RC0048 STORAGE - INJECTION AS AVAILABLE</v>
          </cell>
          <cell r="D80">
            <v>0</v>
          </cell>
          <cell r="E80">
            <v>0</v>
          </cell>
          <cell r="F80">
            <v>0</v>
          </cell>
          <cell r="G80">
            <v>0</v>
          </cell>
          <cell r="H80">
            <v>0</v>
          </cell>
          <cell r="I80">
            <v>0</v>
          </cell>
          <cell r="J80">
            <v>0</v>
          </cell>
          <cell r="K80">
            <v>0</v>
          </cell>
          <cell r="L80">
            <v>0</v>
          </cell>
          <cell r="M80">
            <v>0</v>
          </cell>
          <cell r="N80">
            <v>0</v>
          </cell>
          <cell r="O80">
            <v>0</v>
          </cell>
          <cell r="P80">
            <v>0</v>
          </cell>
          <cell r="Q80">
            <v>0</v>
          </cell>
          <cell r="R80">
            <v>0</v>
          </cell>
          <cell r="S80">
            <v>0</v>
          </cell>
          <cell r="T80">
            <v>0</v>
          </cell>
          <cell r="U80">
            <v>0</v>
          </cell>
          <cell r="V80">
            <v>0</v>
          </cell>
        </row>
        <row r="81">
          <cell r="B81" t="str">
            <v xml:space="preserve"> </v>
          </cell>
          <cell r="C81" t="str">
            <v>RC0049 STORAGE - CUSHION RESERVATION CHARGE</v>
          </cell>
          <cell r="D81">
            <v>0</v>
          </cell>
          <cell r="E81">
            <v>0</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row>
        <row r="82">
          <cell r="B82" t="str">
            <v xml:space="preserve"> </v>
          </cell>
          <cell r="C82" t="str">
            <v>RC0050 STORAGE - WITHDRAWAL - AS AVAILABLE</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row>
        <row r="83">
          <cell r="B83" t="str">
            <v xml:space="preserve"> </v>
          </cell>
          <cell r="C83" t="str">
            <v>RC0051 STORAGE - WITHDRAWAL SPOT COMMODITY</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row>
        <row r="84">
          <cell r="B84" t="str">
            <v xml:space="preserve"> </v>
          </cell>
          <cell r="C84" t="str">
            <v>RC0052 STORAGE - OTHER</v>
          </cell>
          <cell r="D84">
            <v>0</v>
          </cell>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row>
        <row r="85">
          <cell r="B85" t="str">
            <v xml:space="preserve"> </v>
          </cell>
          <cell r="C85" t="str">
            <v>RC0053 LNG LIQUEFACTION - RETAILER RECOVERY</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row>
        <row r="86">
          <cell r="B86" t="str">
            <v xml:space="preserve"> </v>
          </cell>
          <cell r="C86" t="str">
            <v>RC0056 CAPACITY TRADING - MINIMUM BILL PARTICIPANT FEE</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row>
        <row r="87">
          <cell r="B87" t="str">
            <v xml:space="preserve"> </v>
          </cell>
          <cell r="C87" t="str">
            <v>RC0057 CAPACITY TRADING - OTHER CHARGES</v>
          </cell>
          <cell r="D87">
            <v>0</v>
          </cell>
          <cell r="E87">
            <v>0</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row>
        <row r="88">
          <cell r="B88" t="str">
            <v xml:space="preserve"> </v>
          </cell>
          <cell r="C88" t="str">
            <v>RC0058 CAPACITY TRADING &amp; AUCTION - AUCTION CAPACITY CHARGE</v>
          </cell>
          <cell r="D88">
            <v>0</v>
          </cell>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row>
        <row r="89">
          <cell r="B89" t="str">
            <v xml:space="preserve"> </v>
          </cell>
          <cell r="C89" t="str">
            <v>RC0059 CAPACITY TRADING &amp; AUCTION - EXCHANGE CAPACITY CHARGE</v>
          </cell>
          <cell r="D89">
            <v>0</v>
          </cell>
          <cell r="E89">
            <v>0</v>
          </cell>
          <cell r="F89">
            <v>0</v>
          </cell>
          <cell r="G89">
            <v>0</v>
          </cell>
          <cell r="H89">
            <v>0</v>
          </cell>
          <cell r="I89">
            <v>0</v>
          </cell>
          <cell r="J89">
            <v>0</v>
          </cell>
          <cell r="K89">
            <v>0</v>
          </cell>
          <cell r="L89">
            <v>0</v>
          </cell>
          <cell r="M89">
            <v>0</v>
          </cell>
          <cell r="N89">
            <v>0</v>
          </cell>
          <cell r="O89">
            <v>0</v>
          </cell>
          <cell r="P89">
            <v>0</v>
          </cell>
          <cell r="Q89">
            <v>0</v>
          </cell>
          <cell r="R89">
            <v>0</v>
          </cell>
          <cell r="S89">
            <v>0</v>
          </cell>
          <cell r="T89">
            <v>0</v>
          </cell>
          <cell r="U89">
            <v>0</v>
          </cell>
          <cell r="V89">
            <v>0</v>
          </cell>
        </row>
        <row r="90">
          <cell r="B90" t="str">
            <v xml:space="preserve"> </v>
          </cell>
          <cell r="C90" t="str">
            <v>RC0060 CAPACITY TRADING &amp; AUCTION - AUCTION PROCEEDS</v>
          </cell>
          <cell r="D90">
            <v>0</v>
          </cell>
          <cell r="E90">
            <v>0</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row>
        <row r="91">
          <cell r="B91" t="str">
            <v xml:space="preserve"> </v>
          </cell>
          <cell r="C91" t="str">
            <v>RC0061 PIPELINE – FIRM COMPRESSION DAY AHEAD/WITHIN DAY</v>
          </cell>
          <cell r="D91">
            <v>0</v>
          </cell>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row>
        <row r="92">
          <cell r="B92" t="str">
            <v xml:space="preserve"> </v>
          </cell>
          <cell r="C92" t="str">
            <v>RC0062 PIPELINE - OVER RUNS, AUTHORISED</v>
          </cell>
          <cell r="D92">
            <v>0</v>
          </cell>
          <cell r="E92">
            <v>0</v>
          </cell>
          <cell r="F92">
            <v>0</v>
          </cell>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row>
        <row r="93">
          <cell r="B93" t="str">
            <v xml:space="preserve"> </v>
          </cell>
          <cell r="C93" t="str">
            <v>RC0063 PIPELINE - OVER RUNS, UNAUTHORISED</v>
          </cell>
          <cell r="D93">
            <v>0</v>
          </cell>
          <cell r="E93">
            <v>0</v>
          </cell>
          <cell r="F93">
            <v>0</v>
          </cell>
          <cell r="G93">
            <v>0</v>
          </cell>
          <cell r="H93">
            <v>0</v>
          </cell>
          <cell r="I93">
            <v>-105.09</v>
          </cell>
          <cell r="J93">
            <v>0</v>
          </cell>
          <cell r="K93">
            <v>0</v>
          </cell>
          <cell r="L93">
            <v>0</v>
          </cell>
          <cell r="M93">
            <v>0</v>
          </cell>
          <cell r="N93">
            <v>0</v>
          </cell>
          <cell r="O93">
            <v>0</v>
          </cell>
          <cell r="P93">
            <v>0</v>
          </cell>
          <cell r="Q93">
            <v>0</v>
          </cell>
          <cell r="R93">
            <v>0</v>
          </cell>
          <cell r="S93">
            <v>0</v>
          </cell>
          <cell r="T93">
            <v>-105.09</v>
          </cell>
          <cell r="U93">
            <v>0</v>
          </cell>
          <cell r="V93">
            <v>-105.09</v>
          </cell>
        </row>
        <row r="94">
          <cell r="B94" t="str">
            <v xml:space="preserve"> </v>
          </cell>
          <cell r="C94" t="str">
            <v>RC0064 PIPELINE - MINIMUM BILL OFFSET</v>
          </cell>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row>
        <row r="95">
          <cell r="B95" t="str">
            <v xml:space="preserve"> </v>
          </cell>
          <cell r="C95" t="str">
            <v>RC0065 PIPELINE - MINIMUM BILL BALANCE</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row>
        <row r="96">
          <cell r="B96" t="str">
            <v xml:space="preserve"> </v>
          </cell>
          <cell r="C96" t="str">
            <v>RC0066 PIPELINE - IMBALANCE</v>
          </cell>
          <cell r="D96">
            <v>0</v>
          </cell>
          <cell r="E96">
            <v>0</v>
          </cell>
          <cell r="F96">
            <v>0</v>
          </cell>
          <cell r="G96">
            <v>0</v>
          </cell>
          <cell r="H96">
            <v>0</v>
          </cell>
          <cell r="I96">
            <v>-350296.45</v>
          </cell>
          <cell r="J96">
            <v>0</v>
          </cell>
          <cell r="K96">
            <v>0</v>
          </cell>
          <cell r="L96">
            <v>0</v>
          </cell>
          <cell r="M96">
            <v>0</v>
          </cell>
          <cell r="N96">
            <v>0</v>
          </cell>
          <cell r="O96">
            <v>0</v>
          </cell>
          <cell r="P96">
            <v>0</v>
          </cell>
          <cell r="Q96">
            <v>0</v>
          </cell>
          <cell r="R96">
            <v>0</v>
          </cell>
          <cell r="S96">
            <v>0</v>
          </cell>
          <cell r="T96">
            <v>-350296.45</v>
          </cell>
          <cell r="U96">
            <v>0</v>
          </cell>
          <cell r="V96">
            <v>-350296.45</v>
          </cell>
        </row>
        <row r="97">
          <cell r="B97" t="str">
            <v xml:space="preserve"> </v>
          </cell>
          <cell r="C97" t="str">
            <v>RC0067 PIPELINE - LATERAL FEE - VARIABLE</v>
          </cell>
          <cell r="D97">
            <v>0</v>
          </cell>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row>
        <row r="98">
          <cell r="B98" t="str">
            <v xml:space="preserve"> </v>
          </cell>
          <cell r="C98" t="str">
            <v>RC0068 PIPELINE - OTHER</v>
          </cell>
          <cell r="D98">
            <v>0</v>
          </cell>
          <cell r="E98">
            <v>0</v>
          </cell>
          <cell r="F98">
            <v>0</v>
          </cell>
          <cell r="G98">
            <v>0</v>
          </cell>
          <cell r="H98">
            <v>0</v>
          </cell>
          <cell r="I98">
            <v>-24932.18</v>
          </cell>
          <cell r="J98">
            <v>0</v>
          </cell>
          <cell r="K98">
            <v>0</v>
          </cell>
          <cell r="L98">
            <v>0</v>
          </cell>
          <cell r="M98">
            <v>0</v>
          </cell>
          <cell r="N98">
            <v>0</v>
          </cell>
          <cell r="O98">
            <v>0</v>
          </cell>
          <cell r="P98">
            <v>0</v>
          </cell>
          <cell r="Q98">
            <v>0</v>
          </cell>
          <cell r="R98">
            <v>0</v>
          </cell>
          <cell r="S98">
            <v>0</v>
          </cell>
          <cell r="T98">
            <v>-24932.18</v>
          </cell>
          <cell r="U98">
            <v>0</v>
          </cell>
          <cell r="V98">
            <v>-24932.18</v>
          </cell>
        </row>
        <row r="99">
          <cell r="B99" t="str">
            <v xml:space="preserve"> </v>
          </cell>
          <cell r="C99" t="str">
            <v>RC0069 PIPELINE - IN-PIPE TRADE CHARGE</v>
          </cell>
          <cell r="D99">
            <v>0</v>
          </cell>
          <cell r="E99">
            <v>0</v>
          </cell>
          <cell r="F99">
            <v>0</v>
          </cell>
          <cell r="G99">
            <v>0</v>
          </cell>
          <cell r="H99">
            <v>0</v>
          </cell>
          <cell r="I99">
            <v>0</v>
          </cell>
          <cell r="J99">
            <v>0</v>
          </cell>
          <cell r="K99">
            <v>0</v>
          </cell>
          <cell r="L99">
            <v>0</v>
          </cell>
          <cell r="M99">
            <v>0</v>
          </cell>
          <cell r="N99">
            <v>0</v>
          </cell>
          <cell r="O99">
            <v>0</v>
          </cell>
          <cell r="P99">
            <v>0</v>
          </cell>
          <cell r="Q99">
            <v>0</v>
          </cell>
          <cell r="R99">
            <v>0</v>
          </cell>
          <cell r="S99">
            <v>0</v>
          </cell>
          <cell r="T99">
            <v>0</v>
          </cell>
          <cell r="U99">
            <v>0</v>
          </cell>
          <cell r="V99">
            <v>0</v>
          </cell>
        </row>
        <row r="100">
          <cell r="B100" t="str">
            <v xml:space="preserve"> </v>
          </cell>
          <cell r="C100" t="str">
            <v>RC0070 PIPELINE - BACKHAUL</v>
          </cell>
          <cell r="D100">
            <v>0</v>
          </cell>
          <cell r="E100">
            <v>0</v>
          </cell>
          <cell r="F100">
            <v>0</v>
          </cell>
          <cell r="G100">
            <v>0</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row>
        <row r="101">
          <cell r="B101" t="str">
            <v xml:space="preserve"> </v>
          </cell>
          <cell r="C101" t="str">
            <v>RC0054 LNG LOADING FEE</v>
          </cell>
          <cell r="D101">
            <v>0</v>
          </cell>
          <cell r="E101">
            <v>0</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row>
        <row r="102">
          <cell r="B102" t="str">
            <v xml:space="preserve"> </v>
          </cell>
          <cell r="C102" t="str">
            <v>RC0075 PIPELINE - COMMODITY - THROUGHPUT</v>
          </cell>
          <cell r="D102">
            <v>0</v>
          </cell>
          <cell r="E102">
            <v>0</v>
          </cell>
          <cell r="F102">
            <v>0</v>
          </cell>
          <cell r="G102">
            <v>0</v>
          </cell>
          <cell r="H102">
            <v>0</v>
          </cell>
          <cell r="I102">
            <v>-3750.5</v>
          </cell>
          <cell r="J102">
            <v>0</v>
          </cell>
          <cell r="K102">
            <v>0</v>
          </cell>
          <cell r="L102">
            <v>0</v>
          </cell>
          <cell r="M102">
            <v>0</v>
          </cell>
          <cell r="N102">
            <v>0</v>
          </cell>
          <cell r="O102">
            <v>0</v>
          </cell>
          <cell r="P102">
            <v>0</v>
          </cell>
          <cell r="Q102">
            <v>0</v>
          </cell>
          <cell r="R102">
            <v>0</v>
          </cell>
          <cell r="S102">
            <v>0</v>
          </cell>
          <cell r="T102">
            <v>-3750.5</v>
          </cell>
          <cell r="U102">
            <v>0</v>
          </cell>
          <cell r="V102">
            <v>-3750.5</v>
          </cell>
        </row>
        <row r="103">
          <cell r="B103" t="str">
            <v xml:space="preserve"> </v>
          </cell>
          <cell r="C103" t="str">
            <v>RC0076 PIPELINE - THROUGHPUT</v>
          </cell>
          <cell r="D103">
            <v>0</v>
          </cell>
          <cell r="E103">
            <v>0</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row>
        <row r="104">
          <cell r="B104" t="str">
            <v xml:space="preserve"> </v>
          </cell>
          <cell r="C104" t="str">
            <v>RC0077 PIPELINE - FIRM CAPACITY DAY AHEAD/WITHIN DAY</v>
          </cell>
          <cell r="D104">
            <v>0</v>
          </cell>
          <cell r="E104">
            <v>0</v>
          </cell>
          <cell r="F104">
            <v>0</v>
          </cell>
          <cell r="G104">
            <v>0</v>
          </cell>
          <cell r="H104">
            <v>0</v>
          </cell>
          <cell r="I104">
            <v>-1230228.81</v>
          </cell>
          <cell r="J104">
            <v>0</v>
          </cell>
          <cell r="K104">
            <v>0</v>
          </cell>
          <cell r="L104">
            <v>0</v>
          </cell>
          <cell r="M104">
            <v>0</v>
          </cell>
          <cell r="N104">
            <v>0</v>
          </cell>
          <cell r="O104">
            <v>0</v>
          </cell>
          <cell r="P104">
            <v>0</v>
          </cell>
          <cell r="Q104">
            <v>0</v>
          </cell>
          <cell r="R104">
            <v>0</v>
          </cell>
          <cell r="S104">
            <v>0</v>
          </cell>
          <cell r="T104">
            <v>-1230228.81</v>
          </cell>
          <cell r="U104">
            <v>0</v>
          </cell>
          <cell r="V104">
            <v>-1230228.81</v>
          </cell>
        </row>
        <row r="105">
          <cell r="B105" t="str">
            <v xml:space="preserve"> </v>
          </cell>
          <cell r="C105" t="str">
            <v>RC0078 PIPELINE - GAS SALES</v>
          </cell>
          <cell r="D105">
            <v>0</v>
          </cell>
          <cell r="E105">
            <v>0</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row>
        <row r="106">
          <cell r="B106" t="str">
            <v xml:space="preserve"> </v>
          </cell>
          <cell r="C106" t="str">
            <v>RC0079 LONGFORD INJECTION</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row>
        <row r="107">
          <cell r="B107" t="str">
            <v xml:space="preserve"> </v>
          </cell>
          <cell r="C107" t="str">
            <v>RC0080 PORT CAMPBELL INJECTION</v>
          </cell>
          <cell r="D107">
            <v>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row>
        <row r="108">
          <cell r="B108" t="str">
            <v xml:space="preserve"> </v>
          </cell>
          <cell r="C108" t="str">
            <v>RC0081 CULCAIRN INJECTION</v>
          </cell>
          <cell r="D108">
            <v>0</v>
          </cell>
          <cell r="E108">
            <v>0</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row>
        <row r="109">
          <cell r="B109" t="str">
            <v xml:space="preserve"> </v>
          </cell>
          <cell r="C109" t="str">
            <v>RC0082 PAKENHAM INJECTION</v>
          </cell>
          <cell r="D109">
            <v>0</v>
          </cell>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row>
        <row r="110">
          <cell r="B110" t="str">
            <v xml:space="preserve"> </v>
          </cell>
          <cell r="C110" t="str">
            <v>RC0083 ANYTIME TARIFF D WITHDRAWAL</v>
          </cell>
          <cell r="D110">
            <v>0</v>
          </cell>
          <cell r="E110">
            <v>0</v>
          </cell>
          <cell r="F110">
            <v>0</v>
          </cell>
          <cell r="G110">
            <v>0</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row>
        <row r="111">
          <cell r="B111" t="str">
            <v xml:space="preserve"> </v>
          </cell>
          <cell r="C111" t="str">
            <v>RC0084 ANYTIME TARIFF V WITHDRAWAL</v>
          </cell>
          <cell r="D111">
            <v>0</v>
          </cell>
          <cell r="E111">
            <v>0</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row>
        <row r="112">
          <cell r="B112" t="str">
            <v xml:space="preserve"> </v>
          </cell>
          <cell r="C112" t="str">
            <v>RC0085 REFILL WUGS CHARGE - WITHDRAWAL</v>
          </cell>
          <cell r="D112">
            <v>0</v>
          </cell>
          <cell r="E112">
            <v>0</v>
          </cell>
          <cell r="F112">
            <v>0</v>
          </cell>
          <cell r="G112">
            <v>0</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row>
        <row r="113">
          <cell r="B113" t="str">
            <v xml:space="preserve"> </v>
          </cell>
          <cell r="C113" t="str">
            <v>RC0086 CROSS SYSTEM WITHDRAWAL</v>
          </cell>
          <cell r="D113">
            <v>0</v>
          </cell>
          <cell r="E113">
            <v>0</v>
          </cell>
          <cell r="F113">
            <v>0</v>
          </cell>
          <cell r="G113">
            <v>0</v>
          </cell>
          <cell r="H113">
            <v>0</v>
          </cell>
          <cell r="I113">
            <v>0</v>
          </cell>
          <cell r="J113">
            <v>0</v>
          </cell>
          <cell r="K113">
            <v>0</v>
          </cell>
          <cell r="L113">
            <v>0</v>
          </cell>
          <cell r="M113">
            <v>0</v>
          </cell>
          <cell r="N113">
            <v>0</v>
          </cell>
          <cell r="O113">
            <v>0</v>
          </cell>
          <cell r="P113">
            <v>0</v>
          </cell>
          <cell r="Q113">
            <v>0</v>
          </cell>
          <cell r="R113">
            <v>0</v>
          </cell>
          <cell r="S113">
            <v>0</v>
          </cell>
          <cell r="T113">
            <v>0</v>
          </cell>
          <cell r="U113">
            <v>0</v>
          </cell>
          <cell r="V113">
            <v>0</v>
          </cell>
        </row>
        <row r="114">
          <cell r="B114" t="str">
            <v xml:space="preserve"> </v>
          </cell>
          <cell r="C114" t="str">
            <v>RC0087 CULCAIRN EXPORT</v>
          </cell>
          <cell r="D114">
            <v>0</v>
          </cell>
          <cell r="E114">
            <v>0</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row>
        <row r="115">
          <cell r="B115" t="str">
            <v xml:space="preserve"> </v>
          </cell>
          <cell r="C115" t="str">
            <v>RC0088 TUOS REVENUE GENERAL</v>
          </cell>
          <cell r="D115">
            <v>0</v>
          </cell>
          <cell r="E115">
            <v>0</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row>
        <row r="116">
          <cell r="B116" t="str">
            <v xml:space="preserve"> </v>
          </cell>
          <cell r="C116" t="str">
            <v>RC0089 SALES - EXTERNAL NGV - VARIABLE</v>
          </cell>
          <cell r="D116">
            <v>0</v>
          </cell>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row>
        <row r="117">
          <cell r="B117" t="str">
            <v xml:space="preserve"> </v>
          </cell>
          <cell r="C117" t="str">
            <v>RC0074 STRETCH - VARIABLE REVENUE</v>
          </cell>
          <cell r="D117">
            <v>0</v>
          </cell>
          <cell r="E117">
            <v>0</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row>
        <row r="118">
          <cell r="B118" t="str">
            <v xml:space="preserve"> </v>
          </cell>
          <cell r="C118" t="str">
            <v>RC0169 STRETCH - BLUE SKY - VARIABLE</v>
          </cell>
          <cell r="D118">
            <v>0</v>
          </cell>
          <cell r="E118">
            <v>0</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row>
        <row r="119">
          <cell r="B119" t="str">
            <v xml:space="preserve"> </v>
          </cell>
          <cell r="C119" t="str">
            <v>RC0170 STRETCH - NEW CONTRACTS - VARRIABLE</v>
          </cell>
          <cell r="D119">
            <v>0</v>
          </cell>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row>
        <row r="120">
          <cell r="B120" t="str">
            <v xml:space="preserve"> </v>
          </cell>
          <cell r="C120" t="str">
            <v>RC0171 STRETCH - RECONTRACTING - VARIABLE</v>
          </cell>
          <cell r="D120">
            <v>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row>
        <row r="121">
          <cell r="B121" t="str">
            <v xml:space="preserve"> </v>
          </cell>
          <cell r="C121" t="str">
            <v>RC0101 DIVIDENDS - EXTERNAL (UNFRANKED)</v>
          </cell>
          <cell r="D121">
            <v>0</v>
          </cell>
          <cell r="E121">
            <v>0</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row>
        <row r="122">
          <cell r="B122" t="str">
            <v xml:space="preserve"> </v>
          </cell>
          <cell r="C122" t="str">
            <v>RC0102 DIVIDENDS - EXTERNAL (FRANKED)</v>
          </cell>
          <cell r="D122">
            <v>0</v>
          </cell>
          <cell r="E122">
            <v>0</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row>
        <row r="123">
          <cell r="B123" t="str">
            <v xml:space="preserve"> </v>
          </cell>
          <cell r="C123" t="str">
            <v>RC0103 IE DIVIDENDS RECEIVED</v>
          </cell>
          <cell r="D123">
            <v>0</v>
          </cell>
          <cell r="E123">
            <v>0</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row>
        <row r="124">
          <cell r="B124" t="str">
            <v xml:space="preserve"> </v>
          </cell>
          <cell r="C124" t="str">
            <v>RC0104 EQUITY ACCOUNTED PROFITS</v>
          </cell>
          <cell r="D124">
            <v>0</v>
          </cell>
          <cell r="E124">
            <v>0</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row>
        <row r="125">
          <cell r="B125" t="str">
            <v xml:space="preserve"> </v>
          </cell>
          <cell r="C125" t="str">
            <v>RC0105 INTEREST INCOME - FINANCE LEASE</v>
          </cell>
          <cell r="D125">
            <v>0</v>
          </cell>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row>
        <row r="126">
          <cell r="B126" t="str">
            <v xml:space="preserve"> </v>
          </cell>
          <cell r="C126" t="str">
            <v>RC0106 INTEREST INCOME - REDEEMABLE PREFERENCES SHARES</v>
          </cell>
          <cell r="D126">
            <v>0</v>
          </cell>
          <cell r="E126">
            <v>0</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row>
        <row r="127">
          <cell r="B127" t="str">
            <v xml:space="preserve"> </v>
          </cell>
          <cell r="C127" t="str">
            <v>RC0107 INTEREST INCOME - BASSLINK INVESTMENT</v>
          </cell>
          <cell r="D127">
            <v>0</v>
          </cell>
          <cell r="E127">
            <v>0</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row>
        <row r="128">
          <cell r="B128" t="str">
            <v xml:space="preserve"> </v>
          </cell>
          <cell r="C128" t="str">
            <v>RC0108 DIRECTORS FEES</v>
          </cell>
          <cell r="D128">
            <v>0</v>
          </cell>
          <cell r="E128">
            <v>0</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row>
        <row r="129">
          <cell r="B129" t="str">
            <v xml:space="preserve"> </v>
          </cell>
          <cell r="C129" t="str">
            <v>RC0109 INSURANCE PROCEEDS</v>
          </cell>
          <cell r="D129">
            <v>0</v>
          </cell>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row>
        <row r="130">
          <cell r="B130" t="str">
            <v xml:space="preserve"> </v>
          </cell>
          <cell r="C130" t="str">
            <v>RC0110 SUNDRY INCOME</v>
          </cell>
          <cell r="D130">
            <v>0</v>
          </cell>
          <cell r="E130">
            <v>0</v>
          </cell>
          <cell r="F130">
            <v>0</v>
          </cell>
          <cell r="G130">
            <v>0</v>
          </cell>
          <cell r="H130">
            <v>0</v>
          </cell>
          <cell r="I130">
            <v>0</v>
          </cell>
          <cell r="J130">
            <v>0</v>
          </cell>
          <cell r="K130">
            <v>-185000</v>
          </cell>
          <cell r="L130">
            <v>0</v>
          </cell>
          <cell r="M130">
            <v>0</v>
          </cell>
          <cell r="N130">
            <v>0</v>
          </cell>
          <cell r="O130">
            <v>0</v>
          </cell>
          <cell r="P130">
            <v>0</v>
          </cell>
          <cell r="Q130">
            <v>0</v>
          </cell>
          <cell r="R130">
            <v>0</v>
          </cell>
          <cell r="S130">
            <v>0</v>
          </cell>
          <cell r="T130">
            <v>-185000</v>
          </cell>
          <cell r="U130">
            <v>0</v>
          </cell>
          <cell r="V130">
            <v>-185000</v>
          </cell>
        </row>
        <row r="131">
          <cell r="B131" t="str">
            <v xml:space="preserve"> </v>
          </cell>
          <cell r="C131" t="str">
            <v>RC0111 PROPERTY ENQUIRY INCOME</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row>
        <row r="132">
          <cell r="B132" t="str">
            <v xml:space="preserve"> </v>
          </cell>
          <cell r="C132" t="str">
            <v>RC0112 COMMERCIAL SERVICES INCOME</v>
          </cell>
          <cell r="D132">
            <v>0</v>
          </cell>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row>
        <row r="133">
          <cell r="B133" t="str">
            <v xml:space="preserve"> </v>
          </cell>
          <cell r="C133" t="str">
            <v>RC0113 RENTAL INCOME - PROPERTY</v>
          </cell>
          <cell r="D133">
            <v>0</v>
          </cell>
          <cell r="E133">
            <v>0</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row>
        <row r="134">
          <cell r="B134" t="str">
            <v xml:space="preserve"> </v>
          </cell>
          <cell r="C134" t="str">
            <v>RC0114 OTHER INCOME</v>
          </cell>
          <cell r="D134">
            <v>0</v>
          </cell>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row>
        <row r="135">
          <cell r="B135" t="str">
            <v xml:space="preserve"> </v>
          </cell>
          <cell r="C135" t="str">
            <v>RC0115 SALE/DISPOSAL OF ASSETS</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row>
        <row r="136">
          <cell r="B136" t="str">
            <v xml:space="preserve"> </v>
          </cell>
          <cell r="C136" t="str">
            <v>RC0116 GOVERNMENT GRANTS REVENUE UNWIND</v>
          </cell>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row>
        <row r="137">
          <cell r="B137" t="str">
            <v xml:space="preserve"> </v>
          </cell>
          <cell r="C137" t="str">
            <v>RC0117 MANAGEMENT FEE CHARGE</v>
          </cell>
          <cell r="D137">
            <v>0</v>
          </cell>
          <cell r="E137">
            <v>0</v>
          </cell>
          <cell r="F137">
            <v>0</v>
          </cell>
          <cell r="G137">
            <v>0</v>
          </cell>
          <cell r="H137">
            <v>0</v>
          </cell>
          <cell r="I137">
            <v>0</v>
          </cell>
          <cell r="J137">
            <v>0</v>
          </cell>
          <cell r="K137">
            <v>0</v>
          </cell>
          <cell r="L137">
            <v>0</v>
          </cell>
          <cell r="M137">
            <v>-141164.87</v>
          </cell>
          <cell r="N137">
            <v>0</v>
          </cell>
          <cell r="O137">
            <v>0</v>
          </cell>
          <cell r="P137">
            <v>0</v>
          </cell>
          <cell r="Q137">
            <v>0</v>
          </cell>
          <cell r="R137">
            <v>0</v>
          </cell>
          <cell r="S137">
            <v>0</v>
          </cell>
          <cell r="T137">
            <v>-141164.87</v>
          </cell>
          <cell r="U137">
            <v>0</v>
          </cell>
          <cell r="V137">
            <v>-141164.87</v>
          </cell>
        </row>
        <row r="138">
          <cell r="B138" t="str">
            <v xml:space="preserve"> </v>
          </cell>
          <cell r="C138" t="str">
            <v>RC0118 RECHARGE OF TIME WORKED</v>
          </cell>
          <cell r="D138">
            <v>0</v>
          </cell>
          <cell r="E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row>
        <row r="139">
          <cell r="B139" t="str">
            <v xml:space="preserve"> </v>
          </cell>
          <cell r="C139" t="str">
            <v>RC0119 RECHARGE OF EXPENSES</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row>
        <row r="140">
          <cell r="B140" t="str">
            <v xml:space="preserve"> </v>
          </cell>
          <cell r="C140" t="str">
            <v>RC0167 CONNECTION FEE RECHARGE</v>
          </cell>
          <cell r="D140">
            <v>0</v>
          </cell>
          <cell r="E140">
            <v>0</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row>
        <row r="141">
          <cell r="B141" t="str">
            <v xml:space="preserve"> </v>
          </cell>
          <cell r="C141" t="str">
            <v>RC0168 AEMO MARKET FEE</v>
          </cell>
          <cell r="D141">
            <v>0</v>
          </cell>
          <cell r="E141">
            <v>0</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row>
        <row r="142">
          <cell r="B142" t="str">
            <v xml:space="preserve"> </v>
          </cell>
          <cell r="C142" t="str">
            <v>RC0175 EMISSION COST RECOVERY</v>
          </cell>
          <cell r="D142">
            <v>0</v>
          </cell>
          <cell r="E142">
            <v>0</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row>
        <row r="143">
          <cell r="B143" t="str">
            <v xml:space="preserve"> </v>
          </cell>
          <cell r="C143" t="str">
            <v>RC0120 REVENUE FROM ASSOCIATES - FIXED</v>
          </cell>
          <cell r="D143">
            <v>0</v>
          </cell>
          <cell r="E143">
            <v>0</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row>
        <row r="144">
          <cell r="B144" t="str">
            <v xml:space="preserve"> </v>
          </cell>
          <cell r="C144" t="str">
            <v>RC0121 REVENUE FROM ASSOCIATES - MARGIN/NMF - FIXED</v>
          </cell>
          <cell r="D144">
            <v>0</v>
          </cell>
          <cell r="E144">
            <v>0</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row>
        <row r="145">
          <cell r="B145" t="str">
            <v xml:space="preserve"> </v>
          </cell>
          <cell r="C145" t="str">
            <v>RC0122 REVENUE FROM ASSOCIATES - VARIABLE</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row>
        <row r="146">
          <cell r="B146" t="str">
            <v xml:space="preserve"> </v>
          </cell>
          <cell r="C146" t="str">
            <v>RC0123 REVENUE FROM ASSOCIATES - MARGIN/NMF - VARIABLE</v>
          </cell>
          <cell r="D146">
            <v>0</v>
          </cell>
          <cell r="E146">
            <v>0</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row>
        <row r="147">
          <cell r="B147" t="str">
            <v xml:space="preserve"> </v>
          </cell>
          <cell r="C147" t="str">
            <v>RC0124 INTEREST INCOME - 3RD PARTY</v>
          </cell>
          <cell r="D147">
            <v>0</v>
          </cell>
          <cell r="E147">
            <v>0</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row>
        <row r="148">
          <cell r="B148" t="str">
            <v xml:space="preserve"> </v>
          </cell>
          <cell r="C148" t="str">
            <v>RC0125 INTEREST INCOME - BANK</v>
          </cell>
          <cell r="D148">
            <v>0</v>
          </cell>
          <cell r="E148">
            <v>0</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row>
        <row r="149">
          <cell r="B149" t="str">
            <v xml:space="preserve"> </v>
          </cell>
          <cell r="C149" t="str">
            <v>RC0126 CONTRA - INTEREST INCOME - BANK</v>
          </cell>
          <cell r="D149">
            <v>0</v>
          </cell>
          <cell r="E149">
            <v>0</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row>
        <row r="150">
          <cell r="B150" t="str">
            <v xml:space="preserve"> </v>
          </cell>
          <cell r="C150" t="str">
            <v>RC0127 FX REALISED GAIN/LOSS(INTEREST REC - OCF)</v>
          </cell>
          <cell r="D150">
            <v>0</v>
          </cell>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row>
        <row r="151">
          <cell r="B151" t="str">
            <v xml:space="preserve"> </v>
          </cell>
          <cell r="C151" t="str">
            <v>RC0128 FX UNREALISED GAIN/LOSS(INTEREST REC - OCF)</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row>
        <row r="152">
          <cell r="B152" t="str">
            <v xml:space="preserve"> </v>
          </cell>
          <cell r="C152" t="str">
            <v>RC0129 INTEREST INCOME - SWAP INTEREST</v>
          </cell>
          <cell r="D152">
            <v>0</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row>
        <row r="153">
          <cell r="B153" t="str">
            <v xml:space="preserve"> </v>
          </cell>
          <cell r="C153" t="str">
            <v>RC0130 INTEREST INCOME - CPI SWAPS</v>
          </cell>
          <cell r="D153">
            <v>0</v>
          </cell>
          <cell r="E153">
            <v>0</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row>
        <row r="154">
          <cell r="B154" t="str">
            <v xml:space="preserve"> </v>
          </cell>
          <cell r="C154" t="str">
            <v>RC0172 CUSTOMER CONTRIBUTION - SIGNIFICANT FINANCING COMPONENT</v>
          </cell>
          <cell r="D154">
            <v>0</v>
          </cell>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row>
        <row r="155">
          <cell r="B155" t="str">
            <v xml:space="preserve"> </v>
          </cell>
          <cell r="C155" t="str">
            <v>RC0153 FINES AND PENALTIES (NETWORKS)</v>
          </cell>
          <cell r="D155">
            <v>0</v>
          </cell>
          <cell r="E155">
            <v>0</v>
          </cell>
          <cell r="F155">
            <v>0</v>
          </cell>
          <cell r="G155">
            <v>0</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cell r="V155">
            <v>0</v>
          </cell>
        </row>
        <row r="156">
          <cell r="B156" t="str">
            <v xml:space="preserve"> </v>
          </cell>
          <cell r="C156" t="str">
            <v>RC0151 COS - UNACCOUNTED FOR GAS (NETWORKS)</v>
          </cell>
          <cell r="D156">
            <v>0</v>
          </cell>
          <cell r="E156">
            <v>0</v>
          </cell>
          <cell r="F156">
            <v>0</v>
          </cell>
          <cell r="G156">
            <v>0</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row>
        <row r="157">
          <cell r="B157" t="str">
            <v xml:space="preserve"> </v>
          </cell>
          <cell r="C157" t="str">
            <v>RC0152 BAD DEBT WRITE OFF (NETWORKS)</v>
          </cell>
          <cell r="D157">
            <v>0</v>
          </cell>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row>
        <row r="158">
          <cell r="B158" t="str">
            <v xml:space="preserve"> </v>
          </cell>
          <cell r="C158" t="str">
            <v>RC0131 TARIFF ORDER REVENUE</v>
          </cell>
          <cell r="D158">
            <v>0</v>
          </cell>
          <cell r="E158">
            <v>0</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row>
        <row r="159">
          <cell r="B159" t="str">
            <v xml:space="preserve"> </v>
          </cell>
          <cell r="C159" t="str">
            <v>RC0132 HAULAGE AGREEMENT REVENUE</v>
          </cell>
          <cell r="D159">
            <v>0</v>
          </cell>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row>
        <row r="160">
          <cell r="B160" t="str">
            <v xml:space="preserve"> </v>
          </cell>
          <cell r="C160" t="str">
            <v>RC0133 DISTRIBUTION HAULAGE</v>
          </cell>
          <cell r="D160">
            <v>0</v>
          </cell>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row>
        <row r="161">
          <cell r="B161" t="str">
            <v xml:space="preserve"> </v>
          </cell>
          <cell r="C161" t="str">
            <v>RC0134 VIC FRC REVENUE</v>
          </cell>
          <cell r="D161">
            <v>0</v>
          </cell>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row>
        <row r="162">
          <cell r="B162" t="str">
            <v xml:space="preserve"> </v>
          </cell>
          <cell r="C162" t="str">
            <v>RC0135 TYPE A APPLICATION TESTING</v>
          </cell>
          <cell r="D162">
            <v>0</v>
          </cell>
          <cell r="E162">
            <v>0</v>
          </cell>
          <cell r="F162">
            <v>0</v>
          </cell>
          <cell r="G162">
            <v>0</v>
          </cell>
          <cell r="H162">
            <v>0</v>
          </cell>
          <cell r="I162">
            <v>0</v>
          </cell>
          <cell r="J162">
            <v>0</v>
          </cell>
          <cell r="K162">
            <v>0</v>
          </cell>
          <cell r="L162">
            <v>0</v>
          </cell>
          <cell r="M162">
            <v>0</v>
          </cell>
          <cell r="N162">
            <v>0</v>
          </cell>
          <cell r="O162">
            <v>0</v>
          </cell>
          <cell r="P162">
            <v>0</v>
          </cell>
          <cell r="Q162">
            <v>0</v>
          </cell>
          <cell r="R162">
            <v>0</v>
          </cell>
          <cell r="S162">
            <v>0</v>
          </cell>
          <cell r="T162">
            <v>0</v>
          </cell>
          <cell r="U162">
            <v>0</v>
          </cell>
          <cell r="V162">
            <v>0</v>
          </cell>
        </row>
        <row r="163">
          <cell r="B163" t="str">
            <v xml:space="preserve"> </v>
          </cell>
          <cell r="C163" t="str">
            <v>RC0136 SPECIAL METER READS</v>
          </cell>
          <cell r="D163">
            <v>0</v>
          </cell>
          <cell r="E163">
            <v>0</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row>
        <row r="164">
          <cell r="B164" t="str">
            <v xml:space="preserve"> </v>
          </cell>
          <cell r="C164" t="str">
            <v>RC0137 BULK HOT WATER CONTRIBUTION</v>
          </cell>
          <cell r="D164">
            <v>0</v>
          </cell>
          <cell r="E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row>
        <row r="165">
          <cell r="B165" t="str">
            <v xml:space="preserve"> </v>
          </cell>
          <cell r="C165" t="str">
            <v>RC0138 NEW CONNECTION FEE</v>
          </cell>
          <cell r="D165">
            <v>0</v>
          </cell>
          <cell r="E165">
            <v>0</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row>
        <row r="166">
          <cell r="B166" t="str">
            <v xml:space="preserve"> </v>
          </cell>
          <cell r="C166" t="str">
            <v>RC0139 LOCAL CAPACITY CHARGES REVENUE</v>
          </cell>
          <cell r="D166">
            <v>0</v>
          </cell>
          <cell r="E166">
            <v>0</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row>
        <row r="167">
          <cell r="B167" t="str">
            <v xml:space="preserve"> </v>
          </cell>
          <cell r="C167" t="str">
            <v>RC0140 ALTER METER POSITION</v>
          </cell>
          <cell r="D167">
            <v>0</v>
          </cell>
          <cell r="E167">
            <v>0</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row>
        <row r="168">
          <cell r="B168" t="str">
            <v xml:space="preserve"> </v>
          </cell>
          <cell r="C168" t="str">
            <v>RC0141 LOCAL CAPACITY CHARGES UP FRONT</v>
          </cell>
          <cell r="D168">
            <v>0</v>
          </cell>
          <cell r="E168">
            <v>0</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row>
        <row r="169">
          <cell r="B169" t="str">
            <v xml:space="preserve"> </v>
          </cell>
          <cell r="C169" t="str">
            <v>RC0142 O &amp; M METER CHARGES REVENUE</v>
          </cell>
          <cell r="D169">
            <v>0</v>
          </cell>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row>
        <row r="170">
          <cell r="B170" t="str">
            <v xml:space="preserve"> </v>
          </cell>
          <cell r="C170" t="str">
            <v>RC0143 MAINS &amp; SERVICE ALTERATIONS</v>
          </cell>
          <cell r="D170">
            <v>0</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row>
        <row r="171">
          <cell r="B171" t="str">
            <v xml:space="preserve"> </v>
          </cell>
          <cell r="C171" t="str">
            <v>RC0144 CUSTOMER CONTRIBUTIONS (NETWORKS)</v>
          </cell>
          <cell r="D171">
            <v>0</v>
          </cell>
          <cell r="E171">
            <v>0</v>
          </cell>
          <cell r="F171">
            <v>0</v>
          </cell>
          <cell r="G171">
            <v>0</v>
          </cell>
          <cell r="H171">
            <v>0</v>
          </cell>
          <cell r="I171">
            <v>0</v>
          </cell>
          <cell r="J171">
            <v>0</v>
          </cell>
          <cell r="K171">
            <v>0</v>
          </cell>
          <cell r="L171">
            <v>0</v>
          </cell>
          <cell r="M171">
            <v>0</v>
          </cell>
          <cell r="N171">
            <v>0</v>
          </cell>
          <cell r="O171">
            <v>0</v>
          </cell>
          <cell r="P171">
            <v>0</v>
          </cell>
          <cell r="Q171">
            <v>0</v>
          </cell>
          <cell r="R171">
            <v>0</v>
          </cell>
          <cell r="S171">
            <v>0</v>
          </cell>
          <cell r="T171">
            <v>0</v>
          </cell>
          <cell r="U171">
            <v>0</v>
          </cell>
          <cell r="V171">
            <v>0</v>
          </cell>
        </row>
        <row r="172">
          <cell r="B172" t="str">
            <v xml:space="preserve"> </v>
          </cell>
          <cell r="C172" t="str">
            <v>RC0145 CUSTOMER DISCONNECTIONS TEMP</v>
          </cell>
          <cell r="D172">
            <v>0</v>
          </cell>
          <cell r="E172">
            <v>0</v>
          </cell>
          <cell r="F172">
            <v>0</v>
          </cell>
          <cell r="G172">
            <v>0</v>
          </cell>
          <cell r="H172">
            <v>0</v>
          </cell>
          <cell r="I172">
            <v>0</v>
          </cell>
          <cell r="J172">
            <v>0</v>
          </cell>
          <cell r="K172">
            <v>0</v>
          </cell>
          <cell r="L172">
            <v>0</v>
          </cell>
          <cell r="M172">
            <v>0</v>
          </cell>
          <cell r="N172">
            <v>0</v>
          </cell>
          <cell r="O172">
            <v>0</v>
          </cell>
          <cell r="P172">
            <v>0</v>
          </cell>
          <cell r="Q172">
            <v>0</v>
          </cell>
          <cell r="R172">
            <v>0</v>
          </cell>
          <cell r="S172">
            <v>0</v>
          </cell>
          <cell r="T172">
            <v>0</v>
          </cell>
          <cell r="U172">
            <v>0</v>
          </cell>
          <cell r="V172">
            <v>0</v>
          </cell>
        </row>
        <row r="173">
          <cell r="B173" t="str">
            <v xml:space="preserve"> </v>
          </cell>
          <cell r="C173" t="str">
            <v>RC0146 DAMAGES</v>
          </cell>
          <cell r="D173">
            <v>0</v>
          </cell>
          <cell r="E173">
            <v>0</v>
          </cell>
          <cell r="F173">
            <v>0</v>
          </cell>
          <cell r="G173">
            <v>0</v>
          </cell>
          <cell r="H173">
            <v>0</v>
          </cell>
          <cell r="I173">
            <v>0</v>
          </cell>
          <cell r="J173">
            <v>0</v>
          </cell>
          <cell r="K173">
            <v>0</v>
          </cell>
          <cell r="L173">
            <v>0</v>
          </cell>
          <cell r="M173">
            <v>0</v>
          </cell>
          <cell r="N173">
            <v>0</v>
          </cell>
          <cell r="O173">
            <v>0</v>
          </cell>
          <cell r="P173">
            <v>0</v>
          </cell>
          <cell r="Q173">
            <v>0</v>
          </cell>
          <cell r="R173">
            <v>0</v>
          </cell>
          <cell r="S173">
            <v>0</v>
          </cell>
          <cell r="T173">
            <v>0</v>
          </cell>
          <cell r="U173">
            <v>0</v>
          </cell>
          <cell r="V173">
            <v>0</v>
          </cell>
        </row>
        <row r="174">
          <cell r="B174" t="str">
            <v xml:space="preserve"> </v>
          </cell>
          <cell r="C174" t="str">
            <v>RC0147 SALE OF REGULATOR PITS</v>
          </cell>
          <cell r="D174">
            <v>0</v>
          </cell>
          <cell r="E174">
            <v>0</v>
          </cell>
          <cell r="F174">
            <v>0</v>
          </cell>
          <cell r="G174">
            <v>0</v>
          </cell>
          <cell r="H174">
            <v>0</v>
          </cell>
          <cell r="I174">
            <v>0</v>
          </cell>
          <cell r="J174">
            <v>0</v>
          </cell>
          <cell r="K174">
            <v>0</v>
          </cell>
          <cell r="L174">
            <v>0</v>
          </cell>
          <cell r="M174">
            <v>0</v>
          </cell>
          <cell r="N174">
            <v>0</v>
          </cell>
          <cell r="O174">
            <v>0</v>
          </cell>
          <cell r="P174">
            <v>0</v>
          </cell>
          <cell r="Q174">
            <v>0</v>
          </cell>
          <cell r="R174">
            <v>0</v>
          </cell>
          <cell r="S174">
            <v>0</v>
          </cell>
          <cell r="T174">
            <v>0</v>
          </cell>
          <cell r="U174">
            <v>0</v>
          </cell>
          <cell r="V174">
            <v>0</v>
          </cell>
        </row>
        <row r="175">
          <cell r="B175" t="str">
            <v xml:space="preserve"> </v>
          </cell>
          <cell r="C175" t="str">
            <v>RC0148 EXCESS SERVICE</v>
          </cell>
          <cell r="D175">
            <v>0</v>
          </cell>
          <cell r="E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row>
        <row r="176">
          <cell r="B176" t="str">
            <v xml:space="preserve"> </v>
          </cell>
          <cell r="C176" t="str">
            <v>RC0149 SITE WATCH</v>
          </cell>
          <cell r="D176">
            <v>0</v>
          </cell>
          <cell r="E176">
            <v>0</v>
          </cell>
          <cell r="F176">
            <v>0</v>
          </cell>
          <cell r="G176">
            <v>0</v>
          </cell>
          <cell r="H176">
            <v>0</v>
          </cell>
          <cell r="I176">
            <v>0</v>
          </cell>
          <cell r="J176">
            <v>0</v>
          </cell>
          <cell r="K176">
            <v>0</v>
          </cell>
          <cell r="L176">
            <v>0</v>
          </cell>
          <cell r="M176">
            <v>0</v>
          </cell>
          <cell r="N176">
            <v>0</v>
          </cell>
          <cell r="O176">
            <v>0</v>
          </cell>
          <cell r="P176">
            <v>0</v>
          </cell>
          <cell r="Q176">
            <v>0</v>
          </cell>
          <cell r="R176">
            <v>0</v>
          </cell>
          <cell r="S176">
            <v>0</v>
          </cell>
          <cell r="T176">
            <v>0</v>
          </cell>
          <cell r="U176">
            <v>0</v>
          </cell>
          <cell r="V176">
            <v>0</v>
          </cell>
        </row>
        <row r="177">
          <cell r="B177" t="str">
            <v xml:space="preserve"> </v>
          </cell>
          <cell r="C177" t="str">
            <v>RC0150 MAINS &amp; SERVICE - DESIGN PHASE</v>
          </cell>
          <cell r="D177">
            <v>0</v>
          </cell>
          <cell r="E177">
            <v>0</v>
          </cell>
          <cell r="F177">
            <v>0</v>
          </cell>
          <cell r="G177">
            <v>0</v>
          </cell>
          <cell r="H177">
            <v>0</v>
          </cell>
          <cell r="I177">
            <v>0</v>
          </cell>
          <cell r="J177">
            <v>0</v>
          </cell>
          <cell r="K177">
            <v>0</v>
          </cell>
          <cell r="L177">
            <v>0</v>
          </cell>
          <cell r="M177">
            <v>0</v>
          </cell>
          <cell r="N177">
            <v>0</v>
          </cell>
          <cell r="O177">
            <v>0</v>
          </cell>
          <cell r="P177">
            <v>0</v>
          </cell>
          <cell r="Q177">
            <v>0</v>
          </cell>
          <cell r="R177">
            <v>0</v>
          </cell>
          <cell r="S177">
            <v>0</v>
          </cell>
          <cell r="T177">
            <v>0</v>
          </cell>
          <cell r="U177">
            <v>0</v>
          </cell>
          <cell r="V177">
            <v>0</v>
          </cell>
        </row>
        <row r="178">
          <cell r="B178" t="str">
            <v xml:space="preserve"> </v>
          </cell>
          <cell r="C178" t="str">
            <v>RC0178 INTER-ENTITY SALES</v>
          </cell>
          <cell r="D178">
            <v>0</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row>
        <row r="179">
          <cell r="B179" t="str">
            <v>Firm forward haul transportation services</v>
          </cell>
          <cell r="C179" t="str">
            <v>Revenue Category (Uncategorized/Blanks)</v>
          </cell>
          <cell r="D179">
            <v>0</v>
          </cell>
          <cell r="E179">
            <v>0</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t="str">
            <v>Note 1</v>
          </cell>
        </row>
        <row r="180">
          <cell r="D180">
            <v>0</v>
          </cell>
          <cell r="E180">
            <v>0</v>
          </cell>
          <cell r="F180">
            <v>0</v>
          </cell>
          <cell r="G180">
            <v>0</v>
          </cell>
          <cell r="H180">
            <v>0</v>
          </cell>
          <cell r="I180">
            <v>-17538896.279999997</v>
          </cell>
          <cell r="J180">
            <v>0</v>
          </cell>
          <cell r="K180">
            <v>-185000</v>
          </cell>
          <cell r="L180">
            <v>0</v>
          </cell>
          <cell r="M180">
            <v>-141164.87</v>
          </cell>
          <cell r="N180">
            <v>0</v>
          </cell>
          <cell r="O180">
            <v>0</v>
          </cell>
          <cell r="P180">
            <v>0</v>
          </cell>
          <cell r="Q180">
            <v>0</v>
          </cell>
          <cell r="R180">
            <v>0</v>
          </cell>
          <cell r="S180">
            <v>0</v>
          </cell>
          <cell r="T180">
            <v>-17865061.149999999</v>
          </cell>
          <cell r="U180">
            <v>-28513.38</v>
          </cell>
          <cell r="V180">
            <v>-17893574.529999997</v>
          </cell>
        </row>
        <row r="181">
          <cell r="V181">
            <v>0</v>
          </cell>
        </row>
        <row r="183">
          <cell r="I183">
            <v>-17538896.279999997</v>
          </cell>
          <cell r="J183">
            <v>0</v>
          </cell>
          <cell r="K183">
            <v>-185000</v>
          </cell>
          <cell r="L183">
            <v>0</v>
          </cell>
          <cell r="M183">
            <v>-141164.87</v>
          </cell>
          <cell r="N183">
            <v>0</v>
          </cell>
          <cell r="O183">
            <v>0</v>
          </cell>
          <cell r="P183">
            <v>0</v>
          </cell>
          <cell r="Q183">
            <v>0</v>
          </cell>
          <cell r="R183">
            <v>0</v>
          </cell>
          <cell r="S183">
            <v>0</v>
          </cell>
          <cell r="T183">
            <v>-17865061.149999999</v>
          </cell>
          <cell r="U183">
            <v>-28513.38</v>
          </cell>
          <cell r="V183">
            <v>-17893574.529999997</v>
          </cell>
        </row>
        <row r="184">
          <cell r="I184">
            <v>0</v>
          </cell>
          <cell r="M184">
            <v>0</v>
          </cell>
          <cell r="N184">
            <v>0</v>
          </cell>
          <cell r="O184">
            <v>0</v>
          </cell>
          <cell r="P184">
            <v>0</v>
          </cell>
          <cell r="Q184">
            <v>0</v>
          </cell>
          <cell r="R184">
            <v>0</v>
          </cell>
          <cell r="S184">
            <v>0</v>
          </cell>
          <cell r="T184">
            <v>0</v>
          </cell>
          <cell r="U184">
            <v>0</v>
          </cell>
          <cell r="V184">
            <v>0</v>
          </cell>
        </row>
        <row r="185">
          <cell r="I185">
            <v>0</v>
          </cell>
          <cell r="M185">
            <v>0</v>
          </cell>
          <cell r="N185">
            <v>0</v>
          </cell>
          <cell r="O185">
            <v>0</v>
          </cell>
          <cell r="P185">
            <v>0</v>
          </cell>
          <cell r="Q185">
            <v>0</v>
          </cell>
          <cell r="R185">
            <v>0</v>
          </cell>
          <cell r="S185">
            <v>0</v>
          </cell>
          <cell r="T185">
            <v>0</v>
          </cell>
          <cell r="U185">
            <v>0</v>
          </cell>
          <cell r="V185">
            <v>0</v>
          </cell>
        </row>
      </sheetData>
      <sheetData sheetId="3">
        <row r="2">
          <cell r="C2" t="str">
            <v>2025 - P01 Jul</v>
          </cell>
          <cell r="D2" t="str">
            <v>2025 - P02 Aug</v>
          </cell>
          <cell r="E2" t="str">
            <v>2025 - P03 Sep</v>
          </cell>
          <cell r="F2" t="str">
            <v>2025 - P04 Oct</v>
          </cell>
          <cell r="G2" t="str">
            <v>2025 - P05 Nov</v>
          </cell>
          <cell r="H2" t="str">
            <v>2025 - P06 Dec</v>
          </cell>
          <cell r="I2" t="str">
            <v>2025 - P07 Jan</v>
          </cell>
          <cell r="J2" t="str">
            <v>2025 - P08 Feb</v>
          </cell>
          <cell r="K2" t="str">
            <v>2025 - P09 Mar</v>
          </cell>
          <cell r="L2" t="str">
            <v>2025 - P10 Apr</v>
          </cell>
          <cell r="M2" t="str">
            <v>2025 - P11 May</v>
          </cell>
          <cell r="N2" t="str">
            <v>2025 - P12 Jun</v>
          </cell>
          <cell r="O2" t="str">
            <v>2025</v>
          </cell>
        </row>
        <row r="3">
          <cell r="A3" t="e">
            <v>#REF!</v>
          </cell>
          <cell r="B3" t="str">
            <v>Regulatory - Depreciation</v>
          </cell>
          <cell r="C3">
            <v>1478925.42</v>
          </cell>
          <cell r="D3">
            <v>2957850.71</v>
          </cell>
          <cell r="E3">
            <v>4436776</v>
          </cell>
          <cell r="F3">
            <v>5915701.4800000004</v>
          </cell>
          <cell r="G3">
            <v>7394626.8099999996</v>
          </cell>
          <cell r="H3">
            <v>9026131.2300000004</v>
          </cell>
          <cell r="I3">
            <v>10507378.43</v>
          </cell>
          <cell r="J3">
            <v>11993136.27</v>
          </cell>
          <cell r="K3">
            <v>13482115.35</v>
          </cell>
          <cell r="L3">
            <v>14972617.76</v>
          </cell>
          <cell r="M3">
            <v>16515002.49</v>
          </cell>
          <cell r="N3">
            <v>17985911.84</v>
          </cell>
          <cell r="O3">
            <v>17985911.84</v>
          </cell>
        </row>
        <row r="4">
          <cell r="B4" t="str">
            <v>6100:DEPRECIATION</v>
          </cell>
          <cell r="C4">
            <v>1478908.09</v>
          </cell>
          <cell r="D4">
            <v>2957816.04</v>
          </cell>
          <cell r="E4">
            <v>4436724</v>
          </cell>
          <cell r="F4">
            <v>5915632.1399999997</v>
          </cell>
          <cell r="G4">
            <v>7394540.1399999997</v>
          </cell>
          <cell r="H4">
            <v>9026027.2200000007</v>
          </cell>
          <cell r="I4">
            <v>10507257.09</v>
          </cell>
          <cell r="J4">
            <v>11992997.59</v>
          </cell>
          <cell r="K4">
            <v>13481959.34</v>
          </cell>
          <cell r="L4">
            <v>14972444.41</v>
          </cell>
          <cell r="M4">
            <v>16514811.810000001</v>
          </cell>
          <cell r="N4">
            <v>17985703.82</v>
          </cell>
          <cell r="O4">
            <v>17985703.82</v>
          </cell>
        </row>
        <row r="5">
          <cell r="B5" t="str">
            <v>6101:AMORTISATION</v>
          </cell>
          <cell r="C5">
            <v>17.329999999999998</v>
          </cell>
          <cell r="D5">
            <v>34.67</v>
          </cell>
          <cell r="E5">
            <v>52</v>
          </cell>
          <cell r="F5">
            <v>69.34</v>
          </cell>
          <cell r="G5">
            <v>86.67</v>
          </cell>
          <cell r="H5">
            <v>104.01</v>
          </cell>
          <cell r="I5">
            <v>121.34</v>
          </cell>
          <cell r="J5">
            <v>138.68</v>
          </cell>
          <cell r="K5">
            <v>156.01</v>
          </cell>
          <cell r="L5">
            <v>173.35</v>
          </cell>
          <cell r="M5">
            <v>190.68</v>
          </cell>
          <cell r="N5">
            <v>208.02</v>
          </cell>
          <cell r="O5">
            <v>208.02</v>
          </cell>
        </row>
        <row r="6">
          <cell r="A6" t="e">
            <v>#REF!</v>
          </cell>
          <cell r="B6" t="str">
            <v>Regulatory - Directly Attributable Finance Charges</v>
          </cell>
          <cell r="C6">
            <v>0</v>
          </cell>
          <cell r="D6">
            <v>0</v>
          </cell>
          <cell r="E6">
            <v>0</v>
          </cell>
          <cell r="F6">
            <v>0</v>
          </cell>
          <cell r="G6">
            <v>0</v>
          </cell>
          <cell r="H6">
            <v>0</v>
          </cell>
          <cell r="I6">
            <v>0</v>
          </cell>
          <cell r="J6">
            <v>0</v>
          </cell>
          <cell r="K6">
            <v>0</v>
          </cell>
          <cell r="L6">
            <v>0</v>
          </cell>
          <cell r="M6">
            <v>0</v>
          </cell>
          <cell r="N6">
            <v>0</v>
          </cell>
          <cell r="O6">
            <v>0</v>
          </cell>
        </row>
        <row r="7">
          <cell r="A7" t="e">
            <v>#REF!</v>
          </cell>
          <cell r="B7" t="str">
            <v>Regulatory - Insurance</v>
          </cell>
          <cell r="C7">
            <v>8897.4</v>
          </cell>
          <cell r="D7">
            <v>17794.8</v>
          </cell>
          <cell r="E7">
            <v>26692.2</v>
          </cell>
          <cell r="F7">
            <v>35589.599999999999</v>
          </cell>
          <cell r="G7">
            <v>44487</v>
          </cell>
          <cell r="H7">
            <v>68862.759999999995</v>
          </cell>
          <cell r="I7">
            <v>77760.160000000003</v>
          </cell>
          <cell r="J7">
            <v>86657.56</v>
          </cell>
          <cell r="K7">
            <v>95554.96</v>
          </cell>
          <cell r="L7">
            <v>104452.36</v>
          </cell>
          <cell r="M7">
            <v>113349.75999999999</v>
          </cell>
          <cell r="N7">
            <v>122247.1</v>
          </cell>
          <cell r="O7">
            <v>122247.1</v>
          </cell>
        </row>
        <row r="8">
          <cell r="B8" t="str">
            <v>5220:INSURANCE</v>
          </cell>
          <cell r="C8">
            <v>8897.4</v>
          </cell>
          <cell r="D8">
            <v>17794.8</v>
          </cell>
          <cell r="E8">
            <v>26692.2</v>
          </cell>
          <cell r="F8">
            <v>35589.599999999999</v>
          </cell>
          <cell r="G8">
            <v>44487</v>
          </cell>
          <cell r="H8">
            <v>68862.759999999995</v>
          </cell>
          <cell r="I8">
            <v>77760.160000000003</v>
          </cell>
          <cell r="J8">
            <v>86657.56</v>
          </cell>
          <cell r="K8">
            <v>95554.96</v>
          </cell>
          <cell r="L8">
            <v>104452.36</v>
          </cell>
          <cell r="M8">
            <v>113349.75999999999</v>
          </cell>
          <cell r="N8">
            <v>122247.1</v>
          </cell>
          <cell r="O8">
            <v>122247.1</v>
          </cell>
        </row>
        <row r="9">
          <cell r="A9" t="e">
            <v>#REF!</v>
          </cell>
          <cell r="B9" t="str">
            <v>Regulatory - Leasing and Rental Costs</v>
          </cell>
          <cell r="C9">
            <v>2660.25</v>
          </cell>
          <cell r="D9">
            <v>6259.97</v>
          </cell>
          <cell r="E9">
            <v>3599.72</v>
          </cell>
          <cell r="F9">
            <v>154268.31</v>
          </cell>
          <cell r="G9">
            <v>154268.31</v>
          </cell>
          <cell r="H9">
            <v>154667.54</v>
          </cell>
          <cell r="I9">
            <v>154667.54</v>
          </cell>
          <cell r="J9">
            <v>154667.54</v>
          </cell>
          <cell r="K9">
            <v>154667.54</v>
          </cell>
          <cell r="L9">
            <v>154667.54</v>
          </cell>
          <cell r="M9">
            <v>155423.24</v>
          </cell>
          <cell r="N9">
            <v>174320.52</v>
          </cell>
          <cell r="O9">
            <v>174320.52</v>
          </cell>
        </row>
        <row r="10">
          <cell r="B10" t="str">
            <v>5109:PLANT &amp; EQUIPMENT HIRE</v>
          </cell>
          <cell r="C10">
            <v>2660.25</v>
          </cell>
          <cell r="D10">
            <v>5131.28</v>
          </cell>
          <cell r="E10">
            <v>2471.0300000000002</v>
          </cell>
          <cell r="F10">
            <v>2471.0300000000002</v>
          </cell>
          <cell r="G10">
            <v>2471.0300000000002</v>
          </cell>
          <cell r="H10">
            <v>2471.0300000000002</v>
          </cell>
          <cell r="I10">
            <v>2471.0300000000002</v>
          </cell>
          <cell r="J10">
            <v>2471.0300000000002</v>
          </cell>
          <cell r="K10">
            <v>2471.0300000000002</v>
          </cell>
          <cell r="L10">
            <v>2471.0300000000002</v>
          </cell>
          <cell r="M10">
            <v>3226.73</v>
          </cell>
          <cell r="N10">
            <v>3226.73</v>
          </cell>
          <cell r="O10">
            <v>3226.73</v>
          </cell>
        </row>
        <row r="11">
          <cell r="B11" t="str">
            <v>5114:MOTOR VEHICLES</v>
          </cell>
          <cell r="C11">
            <v>0</v>
          </cell>
          <cell r="D11">
            <v>0</v>
          </cell>
          <cell r="E11">
            <v>0</v>
          </cell>
          <cell r="F11">
            <v>0</v>
          </cell>
          <cell r="G11">
            <v>0</v>
          </cell>
          <cell r="H11">
            <v>319.23</v>
          </cell>
          <cell r="I11">
            <v>319.23</v>
          </cell>
          <cell r="J11">
            <v>319.23</v>
          </cell>
          <cell r="K11">
            <v>319.23</v>
          </cell>
          <cell r="L11">
            <v>319.23</v>
          </cell>
          <cell r="M11">
            <v>319.23</v>
          </cell>
          <cell r="N11">
            <v>319.23</v>
          </cell>
          <cell r="O11">
            <v>319.23</v>
          </cell>
        </row>
        <row r="12">
          <cell r="B12" t="str">
            <v>5117:RENT &amp; PROPERTY OUTGOINGS</v>
          </cell>
          <cell r="C12">
            <v>0</v>
          </cell>
          <cell r="D12">
            <v>1128.69</v>
          </cell>
          <cell r="E12">
            <v>1128.69</v>
          </cell>
          <cell r="F12">
            <v>151797.28</v>
          </cell>
          <cell r="G12">
            <v>151797.28</v>
          </cell>
          <cell r="H12">
            <v>151877.28</v>
          </cell>
          <cell r="I12">
            <v>151877.28</v>
          </cell>
          <cell r="J12">
            <v>151877.28</v>
          </cell>
          <cell r="K12">
            <v>151877.28</v>
          </cell>
          <cell r="L12">
            <v>151877.28</v>
          </cell>
          <cell r="M12">
            <v>151877.28</v>
          </cell>
          <cell r="N12">
            <v>170774.56</v>
          </cell>
          <cell r="O12">
            <v>170774.56</v>
          </cell>
        </row>
        <row r="13">
          <cell r="A13" t="e">
            <v>#REF!</v>
          </cell>
          <cell r="B13" t="str">
            <v>Regulatory - Licence and Regulatory Costs</v>
          </cell>
          <cell r="C13">
            <v>18698.63</v>
          </cell>
          <cell r="D13">
            <v>18698.63</v>
          </cell>
          <cell r="E13">
            <v>18698.63</v>
          </cell>
          <cell r="F13">
            <v>66742.13</v>
          </cell>
          <cell r="G13">
            <v>69536.649999999994</v>
          </cell>
          <cell r="H13">
            <v>69536.649999999994</v>
          </cell>
          <cell r="I13">
            <v>97262.68</v>
          </cell>
          <cell r="J13">
            <v>229730.68</v>
          </cell>
          <cell r="K13">
            <v>229730.68</v>
          </cell>
          <cell r="L13">
            <v>229730.68</v>
          </cell>
          <cell r="M13">
            <v>229730.68</v>
          </cell>
          <cell r="N13">
            <v>283977.26</v>
          </cell>
          <cell r="O13">
            <v>283977.26</v>
          </cell>
        </row>
        <row r="14">
          <cell r="B14" t="str">
            <v>5124:CORPORATE AFFAIRS</v>
          </cell>
          <cell r="C14">
            <v>0</v>
          </cell>
          <cell r="D14">
            <v>0</v>
          </cell>
          <cell r="E14">
            <v>0</v>
          </cell>
          <cell r="F14">
            <v>-16155.13</v>
          </cell>
          <cell r="G14">
            <v>-16155.13</v>
          </cell>
          <cell r="H14">
            <v>-16155.13</v>
          </cell>
          <cell r="I14">
            <v>-16155.13</v>
          </cell>
          <cell r="J14">
            <v>-16155.13</v>
          </cell>
          <cell r="K14">
            <v>-16155.13</v>
          </cell>
          <cell r="L14">
            <v>-16155.13</v>
          </cell>
          <cell r="M14">
            <v>-16155.13</v>
          </cell>
          <cell r="N14">
            <v>-16155.13</v>
          </cell>
          <cell r="O14">
            <v>-16155.13</v>
          </cell>
        </row>
        <row r="15">
          <cell r="B15" t="str">
            <v>5214:ASSET LICENCES</v>
          </cell>
          <cell r="C15">
            <v>0</v>
          </cell>
          <cell r="D15">
            <v>0</v>
          </cell>
          <cell r="E15">
            <v>0</v>
          </cell>
          <cell r="F15">
            <v>0</v>
          </cell>
          <cell r="G15">
            <v>0</v>
          </cell>
          <cell r="H15">
            <v>0</v>
          </cell>
          <cell r="I15">
            <v>0</v>
          </cell>
          <cell r="J15">
            <v>132468</v>
          </cell>
          <cell r="K15">
            <v>132468</v>
          </cell>
          <cell r="L15">
            <v>132468</v>
          </cell>
          <cell r="M15">
            <v>132468</v>
          </cell>
          <cell r="N15">
            <v>132468</v>
          </cell>
          <cell r="O15">
            <v>132468</v>
          </cell>
        </row>
        <row r="16">
          <cell r="B16" t="str">
            <v>5221:FEES &amp; TAXES</v>
          </cell>
          <cell r="C16">
            <v>18698.63</v>
          </cell>
          <cell r="D16">
            <v>18698.63</v>
          </cell>
          <cell r="E16">
            <v>18698.63</v>
          </cell>
          <cell r="F16">
            <v>82897.259999999995</v>
          </cell>
          <cell r="G16">
            <v>85691.78</v>
          </cell>
          <cell r="H16">
            <v>85691.78</v>
          </cell>
          <cell r="I16">
            <v>113417.81</v>
          </cell>
          <cell r="J16">
            <v>113417.81</v>
          </cell>
          <cell r="K16">
            <v>113417.81</v>
          </cell>
          <cell r="L16">
            <v>113417.81</v>
          </cell>
          <cell r="M16">
            <v>113417.81</v>
          </cell>
          <cell r="N16">
            <v>167664.39000000001</v>
          </cell>
          <cell r="O16">
            <v>167664.39000000001</v>
          </cell>
        </row>
        <row r="17">
          <cell r="A17" t="e">
            <v>#REF!</v>
          </cell>
          <cell r="B17" t="str">
            <v>Regulatory - Not Reportable</v>
          </cell>
          <cell r="C17">
            <v>10122.89</v>
          </cell>
          <cell r="D17">
            <v>20245.78</v>
          </cell>
          <cell r="E17">
            <v>9396796.3200000003</v>
          </cell>
          <cell r="F17">
            <v>9406919.2100000009</v>
          </cell>
          <cell r="G17">
            <v>9417042.0999999996</v>
          </cell>
          <cell r="H17">
            <v>18638209.670000002</v>
          </cell>
          <cell r="I17">
            <v>18648332.559999999</v>
          </cell>
          <cell r="J17">
            <v>18658455.449999999</v>
          </cell>
          <cell r="K17">
            <v>39968807.649999999</v>
          </cell>
          <cell r="L17">
            <v>39978930.539999999</v>
          </cell>
          <cell r="M17">
            <v>39987332.43</v>
          </cell>
          <cell r="N17">
            <v>36930651.310000002</v>
          </cell>
          <cell r="O17">
            <v>36930651.310000002</v>
          </cell>
        </row>
        <row r="18">
          <cell r="B18" t="str">
            <v>6004:INTER-ENTITY INTEREST PAID</v>
          </cell>
          <cell r="C18">
            <v>0</v>
          </cell>
          <cell r="D18">
            <v>0</v>
          </cell>
          <cell r="E18">
            <v>9366427.6500000004</v>
          </cell>
          <cell r="F18">
            <v>9366427.6500000004</v>
          </cell>
          <cell r="G18">
            <v>9366427.6500000004</v>
          </cell>
          <cell r="H18">
            <v>18577472.329999998</v>
          </cell>
          <cell r="I18">
            <v>18577472.329999998</v>
          </cell>
          <cell r="J18">
            <v>18577472.329999998</v>
          </cell>
          <cell r="K18">
            <v>39877701.640000001</v>
          </cell>
          <cell r="L18">
            <v>39877701.640000001</v>
          </cell>
          <cell r="M18">
            <v>39877701.640000001</v>
          </cell>
          <cell r="N18">
            <v>36810897.630000003</v>
          </cell>
          <cell r="O18">
            <v>36810897.630000003</v>
          </cell>
        </row>
        <row r="19">
          <cell r="B19" t="str">
            <v>6007:REALISED FX GAINS/LOSSES</v>
          </cell>
          <cell r="C19">
            <v>0</v>
          </cell>
          <cell r="D19">
            <v>0</v>
          </cell>
          <cell r="E19">
            <v>0</v>
          </cell>
          <cell r="F19">
            <v>0</v>
          </cell>
          <cell r="G19">
            <v>0</v>
          </cell>
          <cell r="H19">
            <v>0</v>
          </cell>
          <cell r="I19">
            <v>0</v>
          </cell>
          <cell r="J19">
            <v>0</v>
          </cell>
          <cell r="K19">
            <v>0</v>
          </cell>
          <cell r="L19">
            <v>0</v>
          </cell>
          <cell r="M19">
            <v>-1721</v>
          </cell>
          <cell r="N19">
            <v>-1721</v>
          </cell>
          <cell r="O19">
            <v>-1721</v>
          </cell>
        </row>
        <row r="20">
          <cell r="B20" t="str">
            <v>6012:INTEREST EXPENSE - MAKEGOOD PROVISION UNWIND</v>
          </cell>
          <cell r="C20">
            <v>10122.89</v>
          </cell>
          <cell r="D20">
            <v>20245.78</v>
          </cell>
          <cell r="E20">
            <v>30368.67</v>
          </cell>
          <cell r="F20">
            <v>40491.56</v>
          </cell>
          <cell r="G20">
            <v>50614.45</v>
          </cell>
          <cell r="H20">
            <v>60737.34</v>
          </cell>
          <cell r="I20">
            <v>70860.23</v>
          </cell>
          <cell r="J20">
            <v>80983.12</v>
          </cell>
          <cell r="K20">
            <v>91106.01</v>
          </cell>
          <cell r="L20">
            <v>101228.9</v>
          </cell>
          <cell r="M20">
            <v>111351.79</v>
          </cell>
          <cell r="N20">
            <v>121474.68</v>
          </cell>
          <cell r="O20">
            <v>121474.68</v>
          </cell>
        </row>
        <row r="21">
          <cell r="A21" t="e">
            <v>#REF!</v>
          </cell>
          <cell r="B21" t="str">
            <v>Regulatory - Other Direct Costs</v>
          </cell>
          <cell r="C21">
            <v>65280.46</v>
          </cell>
          <cell r="D21">
            <v>113702.62</v>
          </cell>
          <cell r="E21">
            <v>122127.05</v>
          </cell>
          <cell r="F21">
            <v>175498.68</v>
          </cell>
          <cell r="G21">
            <v>197481.28</v>
          </cell>
          <cell r="H21">
            <v>225487.14</v>
          </cell>
          <cell r="I21">
            <v>266661.34000000003</v>
          </cell>
          <cell r="J21">
            <v>341950.4</v>
          </cell>
          <cell r="K21">
            <v>355512.1</v>
          </cell>
          <cell r="L21">
            <v>367300.92</v>
          </cell>
          <cell r="M21">
            <v>675399.34</v>
          </cell>
          <cell r="N21">
            <v>565874.72</v>
          </cell>
          <cell r="O21">
            <v>565874.72</v>
          </cell>
        </row>
        <row r="22">
          <cell r="B22" t="str">
            <v>5105:CONTRACTORS - O&amp;M</v>
          </cell>
          <cell r="C22">
            <v>36979.879999999997</v>
          </cell>
          <cell r="D22">
            <v>0</v>
          </cell>
          <cell r="E22">
            <v>0</v>
          </cell>
          <cell r="F22">
            <v>0</v>
          </cell>
          <cell r="G22">
            <v>0</v>
          </cell>
          <cell r="H22">
            <v>0</v>
          </cell>
          <cell r="I22">
            <v>0</v>
          </cell>
          <cell r="J22">
            <v>789.58</v>
          </cell>
          <cell r="K22">
            <v>789.58</v>
          </cell>
          <cell r="L22">
            <v>789.58</v>
          </cell>
          <cell r="M22">
            <v>789.58</v>
          </cell>
          <cell r="N22">
            <v>789.58</v>
          </cell>
          <cell r="O22">
            <v>789.58</v>
          </cell>
        </row>
        <row r="23">
          <cell r="B23" t="str">
            <v>5110:TRAVEL &amp; ENTERTAINMENT</v>
          </cell>
          <cell r="C23">
            <v>1285.23</v>
          </cell>
          <cell r="D23">
            <v>1285.23</v>
          </cell>
          <cell r="E23">
            <v>1539.78</v>
          </cell>
          <cell r="F23">
            <v>1539.78</v>
          </cell>
          <cell r="G23">
            <v>3340.76</v>
          </cell>
          <cell r="H23">
            <v>4918.63</v>
          </cell>
          <cell r="I23">
            <v>4918.63</v>
          </cell>
          <cell r="J23">
            <v>4918.63</v>
          </cell>
          <cell r="K23">
            <v>4918.63</v>
          </cell>
          <cell r="L23">
            <v>4918.63</v>
          </cell>
          <cell r="M23">
            <v>4918.63</v>
          </cell>
          <cell r="N23">
            <v>4918.63</v>
          </cell>
          <cell r="O23">
            <v>4918.63</v>
          </cell>
        </row>
        <row r="24">
          <cell r="B24" t="str">
            <v>5111:TRAVEL &amp; ENTERTAINMENT - CLIENT</v>
          </cell>
          <cell r="C24">
            <v>195.33</v>
          </cell>
          <cell r="D24">
            <v>195.33</v>
          </cell>
          <cell r="E24">
            <v>195.33</v>
          </cell>
          <cell r="F24">
            <v>195.33</v>
          </cell>
          <cell r="G24">
            <v>195.33</v>
          </cell>
          <cell r="H24">
            <v>195.33</v>
          </cell>
          <cell r="I24">
            <v>195.33</v>
          </cell>
          <cell r="J24">
            <v>195.33</v>
          </cell>
          <cell r="K24">
            <v>195.33</v>
          </cell>
          <cell r="L24">
            <v>195.33</v>
          </cell>
          <cell r="M24">
            <v>195.33</v>
          </cell>
          <cell r="N24">
            <v>195.33</v>
          </cell>
          <cell r="O24">
            <v>195.33</v>
          </cell>
        </row>
        <row r="25">
          <cell r="B25" t="str">
            <v>5113:MATERIALS</v>
          </cell>
          <cell r="C25">
            <v>16232.19</v>
          </cell>
          <cell r="D25">
            <v>16785.45</v>
          </cell>
          <cell r="E25">
            <v>17336.150000000001</v>
          </cell>
          <cell r="F25">
            <v>20878.68</v>
          </cell>
          <cell r="G25">
            <v>28332.12</v>
          </cell>
          <cell r="H25">
            <v>28761.43</v>
          </cell>
          <cell r="I25">
            <v>32355.66</v>
          </cell>
          <cell r="J25">
            <v>39547.43</v>
          </cell>
          <cell r="K25">
            <v>41219.06</v>
          </cell>
          <cell r="L25">
            <v>42538.38</v>
          </cell>
          <cell r="M25">
            <v>45222.39</v>
          </cell>
          <cell r="N25">
            <v>45271.67</v>
          </cell>
          <cell r="O25">
            <v>45271.67</v>
          </cell>
        </row>
        <row r="26">
          <cell r="B26" t="str">
            <v>5115:COMMUNICATIONS</v>
          </cell>
          <cell r="C26">
            <v>3724.64</v>
          </cell>
          <cell r="D26">
            <v>5821.46</v>
          </cell>
          <cell r="E26">
            <v>7916.19</v>
          </cell>
          <cell r="F26">
            <v>10010.44</v>
          </cell>
          <cell r="G26">
            <v>12105.21</v>
          </cell>
          <cell r="H26">
            <v>14539.98</v>
          </cell>
          <cell r="I26">
            <v>16973.52</v>
          </cell>
          <cell r="J26">
            <v>19375.48</v>
          </cell>
          <cell r="K26">
            <v>20160.189999999999</v>
          </cell>
          <cell r="L26">
            <v>22764.41</v>
          </cell>
          <cell r="M26">
            <v>23549.01</v>
          </cell>
          <cell r="N26">
            <v>25566.79</v>
          </cell>
          <cell r="O26">
            <v>25566.79</v>
          </cell>
        </row>
        <row r="27">
          <cell r="B27" t="str">
            <v>5116:IT/COMPUTER COSTS</v>
          </cell>
          <cell r="C27">
            <v>0</v>
          </cell>
          <cell r="D27">
            <v>0</v>
          </cell>
          <cell r="E27">
            <v>0</v>
          </cell>
          <cell r="F27">
            <v>0</v>
          </cell>
          <cell r="G27">
            <v>0</v>
          </cell>
          <cell r="H27">
            <v>0</v>
          </cell>
          <cell r="I27">
            <v>4200</v>
          </cell>
          <cell r="J27">
            <v>4200</v>
          </cell>
          <cell r="K27">
            <v>4200</v>
          </cell>
          <cell r="L27">
            <v>4200</v>
          </cell>
          <cell r="M27">
            <v>4200</v>
          </cell>
          <cell r="N27">
            <v>4200</v>
          </cell>
          <cell r="O27">
            <v>4200</v>
          </cell>
        </row>
        <row r="28">
          <cell r="B28" t="str">
            <v>5118:OTHER OPERATING COSTS</v>
          </cell>
          <cell r="C28">
            <v>8194.0300000000007</v>
          </cell>
          <cell r="D28">
            <v>6351.26</v>
          </cell>
          <cell r="E28">
            <v>6351.26</v>
          </cell>
          <cell r="F28">
            <v>6351.26</v>
          </cell>
          <cell r="G28">
            <v>6351.26</v>
          </cell>
          <cell r="H28">
            <v>6351.26</v>
          </cell>
          <cell r="I28">
            <v>6351.26</v>
          </cell>
          <cell r="J28">
            <v>6351.26</v>
          </cell>
          <cell r="K28">
            <v>6351.26</v>
          </cell>
          <cell r="L28">
            <v>6351.26</v>
          </cell>
          <cell r="M28">
            <v>13351.26</v>
          </cell>
          <cell r="N28">
            <v>13518.58</v>
          </cell>
          <cell r="O28">
            <v>13518.58</v>
          </cell>
        </row>
        <row r="29">
          <cell r="B29" t="str">
            <v>5119:PROFESSIONAL &amp; CONSULTING</v>
          </cell>
          <cell r="C29">
            <v>0</v>
          </cell>
          <cell r="D29">
            <v>21661.4</v>
          </cell>
          <cell r="E29">
            <v>21661.4</v>
          </cell>
          <cell r="F29">
            <v>21349.439999999999</v>
          </cell>
          <cell r="G29">
            <v>21349.439999999999</v>
          </cell>
          <cell r="H29">
            <v>21349.439999999999</v>
          </cell>
          <cell r="I29">
            <v>21349.439999999999</v>
          </cell>
          <cell r="J29">
            <v>21349.439999999999</v>
          </cell>
          <cell r="K29">
            <v>21349.439999999999</v>
          </cell>
          <cell r="L29">
            <v>21349.439999999999</v>
          </cell>
          <cell r="M29">
            <v>287226.51</v>
          </cell>
          <cell r="N29">
            <v>186041.62</v>
          </cell>
          <cell r="O29">
            <v>186041.62</v>
          </cell>
        </row>
        <row r="30">
          <cell r="B30" t="str">
            <v>5120:TRAINING</v>
          </cell>
          <cell r="C30">
            <v>3003.63</v>
          </cell>
          <cell r="D30">
            <v>3003.63</v>
          </cell>
          <cell r="E30">
            <v>3003.63</v>
          </cell>
          <cell r="F30">
            <v>3003.63</v>
          </cell>
          <cell r="G30">
            <v>3003.63</v>
          </cell>
          <cell r="H30">
            <v>3003.63</v>
          </cell>
          <cell r="I30">
            <v>3003.63</v>
          </cell>
          <cell r="J30">
            <v>3003.63</v>
          </cell>
          <cell r="K30">
            <v>3003.63</v>
          </cell>
          <cell r="L30">
            <v>3003.63</v>
          </cell>
          <cell r="M30">
            <v>3003.63</v>
          </cell>
          <cell r="N30">
            <v>3003.63</v>
          </cell>
          <cell r="O30">
            <v>3003.63</v>
          </cell>
        </row>
        <row r="31">
          <cell r="B31" t="str">
            <v>5121:ADVERTISING &amp; PUBLIC RELATIONS</v>
          </cell>
          <cell r="C31">
            <v>171.27</v>
          </cell>
          <cell r="D31">
            <v>171.27</v>
          </cell>
          <cell r="E31">
            <v>171.27</v>
          </cell>
          <cell r="F31">
            <v>171.27</v>
          </cell>
          <cell r="G31">
            <v>171.27</v>
          </cell>
          <cell r="H31">
            <v>171.27</v>
          </cell>
          <cell r="I31">
            <v>171.27</v>
          </cell>
          <cell r="J31">
            <v>171.27</v>
          </cell>
          <cell r="K31">
            <v>171.27</v>
          </cell>
          <cell r="L31">
            <v>171.27</v>
          </cell>
          <cell r="M31">
            <v>171.27</v>
          </cell>
          <cell r="N31">
            <v>171.27</v>
          </cell>
          <cell r="O31">
            <v>171.27</v>
          </cell>
        </row>
        <row r="32">
          <cell r="B32" t="str">
            <v>5123:OFFICE ADMINISTRATION</v>
          </cell>
          <cell r="C32">
            <v>0</v>
          </cell>
          <cell r="D32">
            <v>738</v>
          </cell>
          <cell r="E32">
            <v>369</v>
          </cell>
          <cell r="F32">
            <v>369</v>
          </cell>
          <cell r="G32">
            <v>1135.72</v>
          </cell>
          <cell r="H32">
            <v>580.72</v>
          </cell>
          <cell r="I32">
            <v>1355.62</v>
          </cell>
          <cell r="J32">
            <v>2333.71</v>
          </cell>
          <cell r="K32">
            <v>2333.71</v>
          </cell>
          <cell r="L32">
            <v>3071.71</v>
          </cell>
          <cell r="M32">
            <v>3440.71</v>
          </cell>
          <cell r="N32">
            <v>3758.1</v>
          </cell>
          <cell r="O32">
            <v>3758.1</v>
          </cell>
        </row>
        <row r="33">
          <cell r="B33" t="str">
            <v>5126:CATHODIC PROTECTION</v>
          </cell>
          <cell r="C33">
            <v>0</v>
          </cell>
          <cell r="D33">
            <v>0</v>
          </cell>
          <cell r="E33">
            <v>0</v>
          </cell>
          <cell r="F33">
            <v>0</v>
          </cell>
          <cell r="G33">
            <v>0</v>
          </cell>
          <cell r="H33">
            <v>0</v>
          </cell>
          <cell r="I33">
            <v>0</v>
          </cell>
          <cell r="J33">
            <v>0</v>
          </cell>
          <cell r="K33">
            <v>0</v>
          </cell>
          <cell r="L33">
            <v>282.52</v>
          </cell>
          <cell r="M33">
            <v>282.52</v>
          </cell>
          <cell r="N33">
            <v>282.52</v>
          </cell>
          <cell r="O33">
            <v>282.52</v>
          </cell>
        </row>
        <row r="34">
          <cell r="B34" t="str">
            <v>5127:CONTRACTED WORKS</v>
          </cell>
          <cell r="C34">
            <v>-4534.79</v>
          </cell>
          <cell r="D34">
            <v>57660.54</v>
          </cell>
          <cell r="E34">
            <v>65773.42</v>
          </cell>
          <cell r="F34">
            <v>80266.61</v>
          </cell>
          <cell r="G34">
            <v>80266.61</v>
          </cell>
          <cell r="H34">
            <v>85602.69</v>
          </cell>
          <cell r="I34">
            <v>108325.97</v>
          </cell>
          <cell r="J34">
            <v>164305.29999999999</v>
          </cell>
          <cell r="K34">
            <v>170454.16</v>
          </cell>
          <cell r="L34">
            <v>171264.69</v>
          </cell>
          <cell r="M34">
            <v>191021.36</v>
          </cell>
          <cell r="N34">
            <v>191456.14</v>
          </cell>
          <cell r="O34">
            <v>191456.14</v>
          </cell>
        </row>
        <row r="35">
          <cell r="B35" t="str">
            <v>5128:SITE SERVICES</v>
          </cell>
          <cell r="C35">
            <v>29.05</v>
          </cell>
          <cell r="D35">
            <v>29.05</v>
          </cell>
          <cell r="E35">
            <v>29.05</v>
          </cell>
          <cell r="F35">
            <v>29.05</v>
          </cell>
          <cell r="G35">
            <v>29.05</v>
          </cell>
          <cell r="H35">
            <v>29.05</v>
          </cell>
          <cell r="I35">
            <v>29.05</v>
          </cell>
          <cell r="J35">
            <v>29.05</v>
          </cell>
          <cell r="K35">
            <v>749.76</v>
          </cell>
          <cell r="L35">
            <v>749.76</v>
          </cell>
          <cell r="M35">
            <v>749.76</v>
          </cell>
          <cell r="N35">
            <v>749.76</v>
          </cell>
          <cell r="O35">
            <v>749.76</v>
          </cell>
        </row>
        <row r="36">
          <cell r="B36" t="str">
            <v>5131:NET ZERO - EMISSION REDUCTION COSTS</v>
          </cell>
          <cell r="C36">
            <v>0</v>
          </cell>
          <cell r="D36">
            <v>0</v>
          </cell>
          <cell r="E36">
            <v>-2219.4299999999998</v>
          </cell>
          <cell r="F36">
            <v>31334.19</v>
          </cell>
          <cell r="G36">
            <v>41200.879999999997</v>
          </cell>
          <cell r="H36">
            <v>59983.71</v>
          </cell>
          <cell r="I36">
            <v>67431.960000000006</v>
          </cell>
          <cell r="J36">
            <v>75380.289999999994</v>
          </cell>
          <cell r="K36">
            <v>79616.08</v>
          </cell>
          <cell r="L36">
            <v>85650.31</v>
          </cell>
          <cell r="M36">
            <v>97277.38</v>
          </cell>
          <cell r="N36">
            <v>85951.1</v>
          </cell>
          <cell r="O36">
            <v>85951.1</v>
          </cell>
        </row>
        <row r="37">
          <cell r="A37" t="e">
            <v>#REF!</v>
          </cell>
          <cell r="B37" t="str">
            <v>Regulatory - Repairs and Maintenance</v>
          </cell>
          <cell r="C37">
            <v>0</v>
          </cell>
          <cell r="D37">
            <v>0</v>
          </cell>
          <cell r="E37">
            <v>0</v>
          </cell>
          <cell r="F37">
            <v>0</v>
          </cell>
          <cell r="G37">
            <v>0</v>
          </cell>
          <cell r="H37">
            <v>0</v>
          </cell>
          <cell r="I37">
            <v>0</v>
          </cell>
          <cell r="J37">
            <v>0</v>
          </cell>
          <cell r="K37">
            <v>0</v>
          </cell>
          <cell r="L37">
            <v>0</v>
          </cell>
          <cell r="M37">
            <v>0</v>
          </cell>
          <cell r="N37">
            <v>0</v>
          </cell>
          <cell r="O37">
            <v>0</v>
          </cell>
        </row>
        <row r="38">
          <cell r="A38" t="e">
            <v>#REF!</v>
          </cell>
          <cell r="B38" t="str">
            <v>Regulatory - Tax</v>
          </cell>
          <cell r="C38">
            <v>0</v>
          </cell>
          <cell r="D38">
            <v>0</v>
          </cell>
          <cell r="E38">
            <v>0</v>
          </cell>
          <cell r="F38">
            <v>0</v>
          </cell>
          <cell r="G38">
            <v>0</v>
          </cell>
          <cell r="H38">
            <v>-6572786.9900000002</v>
          </cell>
          <cell r="I38">
            <v>0</v>
          </cell>
          <cell r="J38">
            <v>0</v>
          </cell>
          <cell r="K38">
            <v>-13264930.42</v>
          </cell>
          <cell r="L38">
            <v>0</v>
          </cell>
          <cell r="M38">
            <v>0</v>
          </cell>
          <cell r="N38">
            <v>-12447887.189999999</v>
          </cell>
          <cell r="O38">
            <v>-12447887.189999999</v>
          </cell>
        </row>
        <row r="39">
          <cell r="B39" t="str">
            <v>6130:INCOME TAX EXPENSE</v>
          </cell>
          <cell r="C39">
            <v>0</v>
          </cell>
          <cell r="D39">
            <v>0</v>
          </cell>
          <cell r="E39">
            <v>0</v>
          </cell>
          <cell r="F39">
            <v>0</v>
          </cell>
          <cell r="G39">
            <v>0</v>
          </cell>
          <cell r="H39">
            <v>-6572786.9900000002</v>
          </cell>
          <cell r="I39">
            <v>0</v>
          </cell>
          <cell r="J39">
            <v>0</v>
          </cell>
          <cell r="K39">
            <v>-13264930.42</v>
          </cell>
          <cell r="L39">
            <v>0</v>
          </cell>
          <cell r="M39">
            <v>0</v>
          </cell>
          <cell r="N39">
            <v>-12506170.73</v>
          </cell>
          <cell r="O39">
            <v>-12506170.73</v>
          </cell>
        </row>
        <row r="40">
          <cell r="B40" t="str">
            <v>6131:INCOME TAX EXPENSE - OVERS &amp; UNDERS</v>
          </cell>
          <cell r="C40">
            <v>0</v>
          </cell>
          <cell r="D40">
            <v>0</v>
          </cell>
          <cell r="E40">
            <v>0</v>
          </cell>
          <cell r="F40">
            <v>0</v>
          </cell>
          <cell r="G40">
            <v>0</v>
          </cell>
          <cell r="H40">
            <v>0</v>
          </cell>
          <cell r="I40">
            <v>0</v>
          </cell>
          <cell r="J40">
            <v>0</v>
          </cell>
          <cell r="K40">
            <v>0</v>
          </cell>
          <cell r="L40">
            <v>0</v>
          </cell>
          <cell r="M40">
            <v>0</v>
          </cell>
          <cell r="N40">
            <v>58283.54</v>
          </cell>
          <cell r="O40">
            <v>58283.54</v>
          </cell>
        </row>
        <row r="41">
          <cell r="A41" t="e">
            <v>#REF!</v>
          </cell>
          <cell r="B41" t="str">
            <v>Regulatory - Wages</v>
          </cell>
          <cell r="C41">
            <v>313405.15000000002</v>
          </cell>
          <cell r="D41">
            <v>584774.82999999996</v>
          </cell>
          <cell r="E41">
            <v>964968.39</v>
          </cell>
          <cell r="F41">
            <v>1220426.1299999999</v>
          </cell>
          <cell r="G41">
            <v>1483872.53</v>
          </cell>
          <cell r="H41">
            <v>1757999.52</v>
          </cell>
          <cell r="I41">
            <v>2038160.73</v>
          </cell>
          <cell r="J41">
            <v>2306208.27</v>
          </cell>
          <cell r="K41">
            <v>2624429.65</v>
          </cell>
          <cell r="L41">
            <v>2929380.98</v>
          </cell>
          <cell r="M41">
            <v>3267764.09</v>
          </cell>
          <cell r="N41">
            <v>3517931.38</v>
          </cell>
          <cell r="O41">
            <v>3517931.38</v>
          </cell>
        </row>
        <row r="42">
          <cell r="B42" t="str">
            <v>5099:DoNotUse_DNU_LABOUR ALLOCATIONS CONVERSION BALANCE (LEGACY)</v>
          </cell>
          <cell r="C42">
            <v>3235.44</v>
          </cell>
          <cell r="D42">
            <v>6808.4</v>
          </cell>
          <cell r="E42">
            <v>6808.4</v>
          </cell>
          <cell r="F42">
            <v>6808.4</v>
          </cell>
          <cell r="G42">
            <v>6808.4</v>
          </cell>
          <cell r="H42">
            <v>6808.4</v>
          </cell>
          <cell r="I42">
            <v>6808.4</v>
          </cell>
          <cell r="J42">
            <v>6808.4</v>
          </cell>
          <cell r="K42">
            <v>6808.4</v>
          </cell>
          <cell r="L42">
            <v>6808.4</v>
          </cell>
          <cell r="M42">
            <v>6808.4</v>
          </cell>
          <cell r="N42">
            <v>6808.4</v>
          </cell>
          <cell r="O42">
            <v>6808.4</v>
          </cell>
        </row>
        <row r="43">
          <cell r="B43" t="str">
            <v>5100:TIME SHEET COSTS - OPEX</v>
          </cell>
          <cell r="C43">
            <v>54946.239999999998</v>
          </cell>
          <cell r="D43">
            <v>107843.87</v>
          </cell>
          <cell r="E43">
            <v>133596.70000000001</v>
          </cell>
          <cell r="F43">
            <v>159957.98000000001</v>
          </cell>
          <cell r="G43">
            <v>234471.15</v>
          </cell>
          <cell r="H43">
            <v>279614.42</v>
          </cell>
          <cell r="I43">
            <v>332408.12</v>
          </cell>
          <cell r="J43">
            <v>365544.37</v>
          </cell>
          <cell r="K43">
            <v>443352.24</v>
          </cell>
          <cell r="L43">
            <v>498972.74</v>
          </cell>
          <cell r="M43">
            <v>554355.4</v>
          </cell>
          <cell r="N43">
            <v>613151.03</v>
          </cell>
          <cell r="O43">
            <v>613151.03</v>
          </cell>
        </row>
        <row r="44">
          <cell r="B44" t="str">
            <v>5142:ALLOCATION COST RECOVERIES - CAPEX</v>
          </cell>
          <cell r="C44">
            <v>0</v>
          </cell>
          <cell r="D44">
            <v>0</v>
          </cell>
          <cell r="E44">
            <v>0</v>
          </cell>
          <cell r="F44">
            <v>0</v>
          </cell>
          <cell r="G44">
            <v>0</v>
          </cell>
          <cell r="H44">
            <v>0</v>
          </cell>
          <cell r="I44">
            <v>0</v>
          </cell>
          <cell r="J44">
            <v>0</v>
          </cell>
          <cell r="K44">
            <v>0</v>
          </cell>
          <cell r="L44">
            <v>0</v>
          </cell>
          <cell r="M44">
            <v>0</v>
          </cell>
          <cell r="N44">
            <v>0</v>
          </cell>
          <cell r="O44">
            <v>0</v>
          </cell>
        </row>
        <row r="45">
          <cell r="B45" t="str">
            <v>5210:ALLOCATION COST RECOVERIES - RESIDUAL</v>
          </cell>
          <cell r="C45">
            <v>255223.47</v>
          </cell>
          <cell r="D45">
            <v>470122.56</v>
          </cell>
          <cell r="E45">
            <v>824563.29</v>
          </cell>
          <cell r="F45">
            <v>1053659.75</v>
          </cell>
          <cell r="G45">
            <v>1242592.98</v>
          </cell>
          <cell r="H45">
            <v>1455628.7</v>
          </cell>
          <cell r="I45">
            <v>1682996.21</v>
          </cell>
          <cell r="J45">
            <v>1917907.5</v>
          </cell>
          <cell r="K45">
            <v>2158321.0099999998</v>
          </cell>
          <cell r="L45">
            <v>2407651.84</v>
          </cell>
          <cell r="M45">
            <v>2690652.29</v>
          </cell>
          <cell r="N45">
            <v>2882023.95</v>
          </cell>
          <cell r="O45">
            <v>2882023.95</v>
          </cell>
        </row>
        <row r="46">
          <cell r="B46" t="str">
            <v>5212:MANUAL HCC NON-TIMESHEET RECOVERIES - CAPEX</v>
          </cell>
          <cell r="C46">
            <v>0</v>
          </cell>
          <cell r="D46">
            <v>0</v>
          </cell>
          <cell r="E46">
            <v>0</v>
          </cell>
          <cell r="F46">
            <v>0</v>
          </cell>
          <cell r="G46">
            <v>0</v>
          </cell>
          <cell r="H46">
            <v>15948</v>
          </cell>
          <cell r="I46">
            <v>15948</v>
          </cell>
          <cell r="J46">
            <v>15948</v>
          </cell>
          <cell r="K46">
            <v>15948</v>
          </cell>
          <cell r="L46">
            <v>15948</v>
          </cell>
          <cell r="M46">
            <v>15948</v>
          </cell>
          <cell r="N46">
            <v>15948</v>
          </cell>
          <cell r="O46">
            <v>15948</v>
          </cell>
        </row>
        <row r="48">
          <cell r="C48">
            <v>1897990.1999999997</v>
          </cell>
          <cell r="D48">
            <v>3719327.34</v>
          </cell>
          <cell r="E48">
            <v>14969658.310000001</v>
          </cell>
          <cell r="F48">
            <v>16975145.539999999</v>
          </cell>
          <cell r="G48">
            <v>18761314.68</v>
          </cell>
          <cell r="H48">
            <v>23368107.520000003</v>
          </cell>
          <cell r="I48">
            <v>31790223.439999998</v>
          </cell>
          <cell r="J48">
            <v>33770806.170000002</v>
          </cell>
          <cell r="K48">
            <v>43645887.509999998</v>
          </cell>
          <cell r="L48">
            <v>58737080.779999994</v>
          </cell>
          <cell r="M48">
            <v>60944002.030000001</v>
          </cell>
          <cell r="N48">
            <v>47133026.940000005</v>
          </cell>
          <cell r="O48">
            <v>47133026.940000005</v>
          </cell>
        </row>
        <row r="49">
          <cell r="O49">
            <v>0</v>
          </cell>
        </row>
        <row r="51">
          <cell r="C51">
            <v>1887867.3099999996</v>
          </cell>
          <cell r="D51">
            <v>3699081.56</v>
          </cell>
          <cell r="E51">
            <v>5572861.9899999993</v>
          </cell>
          <cell r="F51">
            <v>7568226.3299999991</v>
          </cell>
          <cell r="G51">
            <v>9344272.5800000001</v>
          </cell>
          <cell r="H51">
            <v>11302684.84</v>
          </cell>
          <cell r="I51">
            <v>13141890.879999999</v>
          </cell>
          <cell r="J51">
            <v>15112350.719999999</v>
          </cell>
          <cell r="K51">
            <v>16942010.279999997</v>
          </cell>
          <cell r="L51">
            <v>18758150.239999998</v>
          </cell>
          <cell r="M51">
            <v>20956669.600000001</v>
          </cell>
          <cell r="N51">
            <v>22650262.82</v>
          </cell>
          <cell r="O51">
            <v>22650262.82</v>
          </cell>
        </row>
        <row r="52">
          <cell r="C52">
            <v>10122.89</v>
          </cell>
          <cell r="D52">
            <v>20245.78</v>
          </cell>
          <cell r="E52">
            <v>9396796.3200000003</v>
          </cell>
          <cell r="F52">
            <v>9406919.2100000009</v>
          </cell>
          <cell r="G52">
            <v>9417042.0999999996</v>
          </cell>
          <cell r="H52">
            <v>12065422.680000002</v>
          </cell>
          <cell r="I52">
            <v>18648332.559999999</v>
          </cell>
          <cell r="J52">
            <v>18658455.449999999</v>
          </cell>
          <cell r="K52">
            <v>26703877.229999997</v>
          </cell>
          <cell r="L52">
            <v>39978930.539999999</v>
          </cell>
          <cell r="M52">
            <v>39987332.43</v>
          </cell>
          <cell r="N52">
            <v>24482764.120000005</v>
          </cell>
          <cell r="O52">
            <v>24482764.120000005</v>
          </cell>
        </row>
        <row r="53">
          <cell r="C53">
            <v>0</v>
          </cell>
          <cell r="D53">
            <v>0</v>
          </cell>
          <cell r="E53">
            <v>0</v>
          </cell>
          <cell r="F53">
            <v>0</v>
          </cell>
          <cell r="G53">
            <v>0</v>
          </cell>
          <cell r="H53">
            <v>0</v>
          </cell>
          <cell r="I53">
            <v>0</v>
          </cell>
          <cell r="J53">
            <v>0</v>
          </cell>
          <cell r="K53">
            <v>0</v>
          </cell>
          <cell r="L53">
            <v>0</v>
          </cell>
          <cell r="M53">
            <v>0</v>
          </cell>
          <cell r="N53">
            <v>0</v>
          </cell>
          <cell r="O53">
            <v>0</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G95" totalsRowShown="0" headerRowDxfId="25" dataDxfId="24">
  <autoFilter ref="A2:G95" xr:uid="{00000000-0009-0000-0100-000001000000}"/>
  <tableColumns count="7">
    <tableColumn id="1" xr3:uid="{00000000-0010-0000-0000-000001000000}" name="Date" dataDxfId="23"/>
    <tableColumn id="2" xr3:uid="{00000000-0010-0000-0000-000002000000}" name="ERA amendment#" dataDxfId="22"/>
    <tableColumn id="3" xr3:uid="{00000000-0010-0000-0000-000003000000}" name="Worksheet" dataDxfId="21"/>
    <tableColumn id="4" xr3:uid="{00000000-0010-0000-0000-000004000000}" name="Table" dataDxfId="20"/>
    <tableColumn id="5" xr3:uid="{00000000-0010-0000-0000-000005000000}" name="Cell" dataDxfId="19"/>
    <tableColumn id="6" xr3:uid="{00000000-0010-0000-0000-000006000000}" name="Change" dataDxfId="18"/>
    <tableColumn id="7" xr3:uid="{00000000-0010-0000-0000-000007000000}" name="Reason" dataDxfId="1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3" displayName="Table13" ref="A2:G22" totalsRowShown="0" headerRowDxfId="16" dataDxfId="15" totalsRowDxfId="14" totalsRowCellStyle="Normal 4">
  <autoFilter ref="A2:G22" xr:uid="{00000000-0009-0000-0100-000002000000}"/>
  <tableColumns count="7">
    <tableColumn id="1" xr3:uid="{00000000-0010-0000-0100-000001000000}" name="Date" dataDxfId="13" totalsRowDxfId="12" dataCellStyle="Normal 4"/>
    <tableColumn id="2" xr3:uid="{00000000-0010-0000-0100-000002000000}" name="APA amendment#" dataDxfId="11" totalsRowDxfId="10" dataCellStyle="Normal 4"/>
    <tableColumn id="3" xr3:uid="{00000000-0010-0000-0100-000003000000}" name="Worksheet" dataDxfId="9" totalsRowDxfId="8"/>
    <tableColumn id="4" xr3:uid="{00000000-0010-0000-0100-000004000000}" name="Table" dataDxfId="7" totalsRowDxfId="6"/>
    <tableColumn id="5" xr3:uid="{00000000-0010-0000-0100-000005000000}" name="Cell" dataDxfId="5" totalsRowDxfId="4"/>
    <tableColumn id="6" xr3:uid="{00000000-0010-0000-0100-000006000000}" name="Change" dataDxfId="3" totalsRowDxfId="2"/>
    <tableColumn id="7" xr3:uid="{00000000-0010-0000-0100-000007000000}" name="Reason" dataDxfId="1" totalsRowDxfId="0" dataCellStyle="Normal 4"/>
  </tableColumns>
  <tableStyleInfo name="TableStyleLight9" showFirstColumn="0" showLastColumn="0" showRowStripes="1" showColumnStripes="0"/>
</table>
</file>

<file path=xl/theme/theme1.xml><?xml version="1.0" encoding="utf-8"?>
<a:theme xmlns:a="http://schemas.openxmlformats.org/drawingml/2006/main" name="era charts">
  <a:themeElements>
    <a:clrScheme name="ERA Charts">
      <a:dk1>
        <a:sysClr val="windowText" lastClr="000000"/>
      </a:dk1>
      <a:lt1>
        <a:sysClr val="window" lastClr="FFFFFF"/>
      </a:lt1>
      <a:dk2>
        <a:srgbClr val="BFB6AC"/>
      </a:dk2>
      <a:lt2>
        <a:srgbClr val="C9C1B9"/>
      </a:lt2>
      <a:accent1>
        <a:srgbClr val="00A0B1"/>
      </a:accent1>
      <a:accent2>
        <a:srgbClr val="B1DFDC"/>
      </a:accent2>
      <a:accent3>
        <a:srgbClr val="BFB6AC"/>
      </a:accent3>
      <a:accent4>
        <a:srgbClr val="EAEA54"/>
      </a:accent4>
      <a:accent5>
        <a:srgbClr val="82AA82"/>
      </a:accent5>
      <a:accent6>
        <a:srgbClr val="FFC896"/>
      </a:accent6>
      <a:hlink>
        <a:srgbClr val="006E78"/>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ARegReporting@apa.com.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dimension ref="A1:K45"/>
  <sheetViews>
    <sheetView tabSelected="1" zoomScaleNormal="100" workbookViewId="0"/>
  </sheetViews>
  <sheetFormatPr defaultColWidth="9.140625" defaultRowHeight="12.75"/>
  <cols>
    <col min="1" max="1" width="26.5703125" style="2" customWidth="1"/>
    <col min="2" max="2" width="23.5703125" style="2" customWidth="1"/>
    <col min="3" max="5" width="25.42578125" style="2" customWidth="1"/>
    <col min="6" max="8" width="11.140625" style="2" customWidth="1"/>
    <col min="9" max="11" width="12.85546875" style="2" customWidth="1"/>
    <col min="12" max="16384" width="9.140625" style="2"/>
  </cols>
  <sheetData>
    <row r="1" spans="1:9" ht="20.25">
      <c r="A1" s="1" t="s">
        <v>27</v>
      </c>
    </row>
    <row r="2" spans="1:9" ht="20.25">
      <c r="A2" s="1" t="s">
        <v>158</v>
      </c>
    </row>
    <row r="4" spans="1:9">
      <c r="A4" s="3" t="s">
        <v>28</v>
      </c>
    </row>
    <row r="5" spans="1:9" ht="13.5" thickBot="1"/>
    <row r="6" spans="1:9" ht="15.75">
      <c r="A6" s="403" t="s">
        <v>3</v>
      </c>
      <c r="B6" s="404"/>
      <c r="C6" s="404"/>
      <c r="D6" s="404"/>
      <c r="E6" s="404"/>
      <c r="F6" s="404"/>
      <c r="G6" s="404"/>
      <c r="H6" s="404"/>
      <c r="I6" s="405"/>
    </row>
    <row r="7" spans="1:9">
      <c r="A7" s="164" t="s">
        <v>320</v>
      </c>
      <c r="B7" s="162"/>
      <c r="C7" s="162"/>
      <c r="D7" s="162"/>
      <c r="E7" s="162"/>
      <c r="F7" s="162"/>
      <c r="G7" s="162"/>
      <c r="H7" s="162"/>
      <c r="I7" s="163"/>
    </row>
    <row r="8" spans="1:9">
      <c r="A8" s="161" t="s">
        <v>4</v>
      </c>
      <c r="B8" s="157"/>
      <c r="C8" s="157"/>
      <c r="D8" s="157"/>
      <c r="E8" s="157"/>
      <c r="F8" s="157"/>
      <c r="G8" s="157"/>
      <c r="H8" s="157"/>
      <c r="I8" s="158"/>
    </row>
    <row r="9" spans="1:9" ht="13.5" thickBot="1">
      <c r="A9" s="165" t="s">
        <v>5</v>
      </c>
      <c r="B9" s="159"/>
      <c r="C9" s="159"/>
      <c r="D9" s="159"/>
      <c r="E9" s="159"/>
      <c r="F9" s="159"/>
      <c r="G9" s="159"/>
      <c r="H9" s="159"/>
      <c r="I9" s="160"/>
    </row>
    <row r="10" spans="1:9">
      <c r="A10" s="423"/>
      <c r="B10" s="424"/>
      <c r="C10" s="424"/>
      <c r="D10" s="424"/>
      <c r="E10" s="424"/>
      <c r="F10" s="424"/>
      <c r="G10" s="424"/>
      <c r="H10" s="424"/>
      <c r="I10" s="424"/>
    </row>
    <row r="11" spans="1:9">
      <c r="A11" s="4" t="s">
        <v>6</v>
      </c>
      <c r="B11" s="5"/>
      <c r="C11" s="5"/>
      <c r="D11" s="5"/>
      <c r="E11" s="5"/>
      <c r="F11" s="5"/>
      <c r="G11" s="5"/>
    </row>
    <row r="12" spans="1:9">
      <c r="A12" s="6" t="s">
        <v>7</v>
      </c>
    </row>
    <row r="15" spans="1:9" ht="18">
      <c r="A15" s="167" t="s">
        <v>214</v>
      </c>
      <c r="B15" s="155"/>
      <c r="C15" s="425" t="s">
        <v>651</v>
      </c>
      <c r="D15" s="426"/>
      <c r="E15" s="426"/>
    </row>
    <row r="16" spans="1:9" ht="18">
      <c r="A16" s="168"/>
      <c r="B16" s="156"/>
    </row>
    <row r="17" spans="1:11" ht="18">
      <c r="A17" s="167" t="s">
        <v>29</v>
      </c>
      <c r="B17" s="155"/>
      <c r="C17" s="425" t="s">
        <v>652</v>
      </c>
      <c r="D17" s="427"/>
      <c r="E17" s="427"/>
    </row>
    <row r="18" spans="1:11" ht="18">
      <c r="A18" s="168"/>
      <c r="B18" s="156"/>
      <c r="C18" s="428"/>
      <c r="D18" s="429"/>
      <c r="E18" s="429"/>
    </row>
    <row r="19" spans="1:11" ht="18">
      <c r="A19" s="167" t="s">
        <v>215</v>
      </c>
      <c r="B19" s="155"/>
      <c r="C19" s="406" t="s">
        <v>653</v>
      </c>
      <c r="D19" s="407"/>
      <c r="E19" s="408"/>
      <c r="H19" s="43"/>
    </row>
    <row r="20" spans="1:11">
      <c r="A20" s="169"/>
    </row>
    <row r="21" spans="1:11" ht="18">
      <c r="A21" s="167" t="s">
        <v>159</v>
      </c>
      <c r="B21" s="155"/>
      <c r="C21" s="409">
        <v>45839</v>
      </c>
      <c r="D21" s="410"/>
      <c r="E21" s="411"/>
    </row>
    <row r="22" spans="1:11">
      <c r="A22" s="169"/>
    </row>
    <row r="23" spans="1:11" ht="18">
      <c r="A23" s="167" t="s">
        <v>160</v>
      </c>
      <c r="B23" s="155"/>
      <c r="C23" s="409">
        <v>46203</v>
      </c>
      <c r="D23" s="410"/>
      <c r="E23" s="411"/>
    </row>
    <row r="25" spans="1:11" ht="18">
      <c r="A25" s="167" t="s">
        <v>419</v>
      </c>
      <c r="B25" s="155"/>
      <c r="C25" s="409">
        <v>46325</v>
      </c>
      <c r="D25" s="410"/>
      <c r="E25" s="411"/>
    </row>
    <row r="26" spans="1:11" ht="13.5" customHeight="1">
      <c r="A26" s="305"/>
      <c r="B26" s="306"/>
      <c r="C26" s="192"/>
      <c r="D26" s="192"/>
      <c r="E26" s="192"/>
    </row>
    <row r="27" spans="1:11" ht="18">
      <c r="A27" s="167" t="s">
        <v>420</v>
      </c>
      <c r="B27" s="155"/>
      <c r="C27" s="409">
        <v>46203</v>
      </c>
      <c r="D27" s="410"/>
      <c r="E27" s="411"/>
    </row>
    <row r="28" spans="1:11" ht="18">
      <c r="A28" s="307"/>
      <c r="B28" s="307"/>
    </row>
    <row r="29" spans="1:11" ht="58.5" customHeight="1">
      <c r="A29" s="412" t="s">
        <v>421</v>
      </c>
      <c r="B29" s="413"/>
      <c r="C29" s="414" t="s">
        <v>497</v>
      </c>
      <c r="D29" s="415"/>
      <c r="E29" s="416"/>
      <c r="F29" s="417" t="s">
        <v>422</v>
      </c>
      <c r="G29" s="418"/>
      <c r="H29" s="419"/>
      <c r="I29" s="420"/>
      <c r="J29" s="421"/>
      <c r="K29" s="422"/>
    </row>
    <row r="31" spans="1:11" ht="13.5" thickBot="1"/>
    <row r="32" spans="1:11">
      <c r="A32" s="151"/>
      <c r="B32" s="53"/>
      <c r="C32" s="53"/>
      <c r="D32" s="53"/>
      <c r="E32" s="53"/>
      <c r="F32" s="53"/>
      <c r="G32" s="53"/>
      <c r="H32" s="57"/>
    </row>
    <row r="33" spans="1:8" ht="15.75">
      <c r="A33" s="166" t="s">
        <v>8</v>
      </c>
      <c r="B33" s="431" t="s">
        <v>9</v>
      </c>
      <c r="C33" s="432"/>
      <c r="D33" s="433" t="s">
        <v>650</v>
      </c>
      <c r="E33" s="434"/>
      <c r="F33" s="434"/>
      <c r="G33" s="435"/>
      <c r="H33" s="58"/>
    </row>
    <row r="34" spans="1:8">
      <c r="A34" s="152"/>
      <c r="B34" s="431" t="s">
        <v>10</v>
      </c>
      <c r="C34" s="432"/>
      <c r="D34" s="433" t="s">
        <v>552</v>
      </c>
      <c r="E34" s="434"/>
      <c r="F34" s="434"/>
      <c r="G34" s="435"/>
      <c r="H34" s="58"/>
    </row>
    <row r="35" spans="1:8">
      <c r="A35" s="152"/>
      <c r="B35" s="54"/>
      <c r="C35" s="55" t="s">
        <v>11</v>
      </c>
      <c r="D35" s="88" t="s">
        <v>555</v>
      </c>
      <c r="E35" s="55" t="s">
        <v>12</v>
      </c>
      <c r="F35" s="88">
        <v>2000</v>
      </c>
      <c r="G35" s="54"/>
      <c r="H35" s="59"/>
    </row>
    <row r="36" spans="1:8">
      <c r="A36" s="152"/>
      <c r="B36" s="54"/>
      <c r="C36" s="54"/>
      <c r="D36" s="54"/>
      <c r="E36" s="62"/>
      <c r="F36" s="54"/>
      <c r="G36" s="54"/>
      <c r="H36" s="60"/>
    </row>
    <row r="37" spans="1:8" ht="15.75">
      <c r="A37" s="166" t="s">
        <v>13</v>
      </c>
      <c r="B37" s="431" t="s">
        <v>9</v>
      </c>
      <c r="C37" s="432"/>
      <c r="D37" s="430" t="s">
        <v>553</v>
      </c>
      <c r="E37" s="430"/>
      <c r="F37" s="430"/>
      <c r="G37" s="430"/>
      <c r="H37" s="59"/>
    </row>
    <row r="38" spans="1:8">
      <c r="A38" s="152"/>
      <c r="B38" s="431" t="s">
        <v>10</v>
      </c>
      <c r="C38" s="432"/>
      <c r="D38" s="430" t="s">
        <v>554</v>
      </c>
      <c r="E38" s="430"/>
      <c r="F38" s="430"/>
      <c r="G38" s="430"/>
      <c r="H38" s="59"/>
    </row>
    <row r="39" spans="1:8">
      <c r="A39" s="153"/>
      <c r="B39" s="54"/>
      <c r="C39" s="55" t="s">
        <v>11</v>
      </c>
      <c r="D39" s="88" t="s">
        <v>555</v>
      </c>
      <c r="E39" s="55" t="s">
        <v>12</v>
      </c>
      <c r="F39" s="88">
        <v>1225</v>
      </c>
      <c r="G39" s="54"/>
      <c r="H39" s="59"/>
    </row>
    <row r="40" spans="1:8" ht="13.5" thickBot="1">
      <c r="A40" s="154"/>
      <c r="B40" s="56"/>
      <c r="C40" s="56"/>
      <c r="D40" s="56"/>
      <c r="E40" s="56"/>
      <c r="F40" s="56"/>
      <c r="G40" s="56"/>
      <c r="H40" s="61"/>
    </row>
    <row r="41" spans="1:8">
      <c r="A41" s="151"/>
      <c r="B41" s="53"/>
      <c r="C41" s="53"/>
      <c r="D41" s="53"/>
      <c r="E41" s="53"/>
      <c r="F41" s="53"/>
      <c r="G41" s="54"/>
      <c r="H41" s="57"/>
    </row>
    <row r="42" spans="1:8">
      <c r="A42" s="153" t="s">
        <v>14</v>
      </c>
      <c r="B42" s="433" t="s">
        <v>644</v>
      </c>
      <c r="C42" s="434"/>
      <c r="D42" s="437"/>
      <c r="E42" s="437"/>
      <c r="F42" s="438"/>
      <c r="G42" s="54"/>
      <c r="H42" s="60"/>
    </row>
    <row r="43" spans="1:8">
      <c r="A43" s="153" t="s">
        <v>15</v>
      </c>
      <c r="B43" s="439" t="s">
        <v>645</v>
      </c>
      <c r="C43" s="434"/>
      <c r="D43" s="434"/>
      <c r="E43" s="434"/>
      <c r="F43" s="435"/>
      <c r="G43" s="54"/>
      <c r="H43" s="60"/>
    </row>
    <row r="44" spans="1:8">
      <c r="A44" s="153" t="s">
        <v>16</v>
      </c>
      <c r="B44" s="436" t="s">
        <v>556</v>
      </c>
      <c r="C44" s="434"/>
      <c r="D44" s="434"/>
      <c r="E44" s="434"/>
      <c r="F44" s="435"/>
      <c r="G44" s="54"/>
      <c r="H44" s="60"/>
    </row>
    <row r="45" spans="1:8" ht="13.5" thickBot="1">
      <c r="A45" s="154"/>
      <c r="B45" s="56"/>
      <c r="C45" s="56"/>
      <c r="D45" s="56"/>
      <c r="E45" s="56"/>
      <c r="F45" s="56"/>
      <c r="G45" s="56"/>
      <c r="H45" s="61"/>
    </row>
  </sheetData>
  <mergeCells count="25">
    <mergeCell ref="B44:F44"/>
    <mergeCell ref="B38:C38"/>
    <mergeCell ref="D38:G38"/>
    <mergeCell ref="B42:F42"/>
    <mergeCell ref="B43:F43"/>
    <mergeCell ref="D37:G37"/>
    <mergeCell ref="B37:C37"/>
    <mergeCell ref="B33:C33"/>
    <mergeCell ref="D33:G33"/>
    <mergeCell ref="B34:C34"/>
    <mergeCell ref="D34:G34"/>
    <mergeCell ref="A6:I6"/>
    <mergeCell ref="C19:E19"/>
    <mergeCell ref="C25:E25"/>
    <mergeCell ref="C27:E27"/>
    <mergeCell ref="A29:B29"/>
    <mergeCell ref="C29:E29"/>
    <mergeCell ref="F29:H29"/>
    <mergeCell ref="I29:K29"/>
    <mergeCell ref="A10:I10"/>
    <mergeCell ref="C15:E15"/>
    <mergeCell ref="C23:E23"/>
    <mergeCell ref="C17:E17"/>
    <mergeCell ref="C21:E21"/>
    <mergeCell ref="C18:E18"/>
  </mergeCells>
  <phoneticPr fontId="15" type="noConversion"/>
  <dataValidations count="1">
    <dataValidation type="list" allowBlank="1" showInputMessage="1" showErrorMessage="1" sqref="C29:E29" xr:uid="{00000000-0002-0000-0100-000000000000}">
      <formula1>"Yes,No"</formula1>
    </dataValidation>
  </dataValidations>
  <hyperlinks>
    <hyperlink ref="B44" r:id="rId1" xr:uid="{00000000-0004-0000-0100-000000000000}"/>
  </hyperlinks>
  <pageMargins left="0.75" right="0.75" top="1" bottom="1" header="0.5" footer="0.5"/>
  <pageSetup paperSize="9" scale="80" orientation="landscape" verticalDpi="2" r:id="rId2"/>
  <headerFooter alignWithMargins="0">
    <oddHeader>&amp;C&amp;"Arial,Bold"&amp;12Non- Scheme Gas Pipeline - Financial Guideline Reporting template</oddHeader>
    <oddFooter>&amp;C&amp;A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theme="6"/>
    <pageSetUpPr fitToPage="1"/>
  </sheetPr>
  <dimension ref="A1:R62"/>
  <sheetViews>
    <sheetView zoomScaleNormal="100" workbookViewId="0"/>
  </sheetViews>
  <sheetFormatPr defaultColWidth="9.140625" defaultRowHeight="23.25"/>
  <cols>
    <col min="1" max="1" width="6.140625" style="7" customWidth="1"/>
    <col min="2" max="2" width="5.85546875" style="7" customWidth="1"/>
    <col min="3" max="4" width="16.85546875" style="7" customWidth="1"/>
    <col min="5" max="5" width="15" style="7" customWidth="1"/>
    <col min="6" max="6" width="5.85546875" style="7" customWidth="1"/>
    <col min="7" max="8" width="16.85546875" style="7" customWidth="1"/>
    <col min="9" max="9" width="13.140625" style="7" customWidth="1"/>
    <col min="10" max="10" width="6" style="7" customWidth="1"/>
    <col min="11" max="11" width="3.85546875" style="7" customWidth="1"/>
    <col min="12" max="17" width="10.85546875" style="7" customWidth="1"/>
    <col min="18" max="18" width="4" style="7" customWidth="1"/>
    <col min="19" max="16384" width="9.140625" style="7"/>
  </cols>
  <sheetData>
    <row r="1" spans="1:18" ht="23.25" customHeight="1" thickBot="1">
      <c r="A1" s="7" t="s">
        <v>17</v>
      </c>
    </row>
    <row r="2" spans="1:18" ht="15" customHeight="1">
      <c r="B2" s="71"/>
      <c r="C2" s="63"/>
      <c r="D2" s="63"/>
      <c r="E2" s="63"/>
      <c r="F2" s="63"/>
      <c r="G2" s="63"/>
      <c r="H2" s="63"/>
      <c r="I2" s="63"/>
      <c r="J2" s="64"/>
    </row>
    <row r="3" spans="1:18" ht="21" customHeight="1">
      <c r="B3" s="72"/>
      <c r="C3" s="65"/>
      <c r="D3" s="66"/>
      <c r="E3" s="65"/>
      <c r="F3" s="66" t="s">
        <v>18</v>
      </c>
      <c r="G3" s="65"/>
      <c r="H3" s="66"/>
      <c r="I3" s="65"/>
      <c r="J3" s="67"/>
      <c r="K3" s="8"/>
      <c r="L3" s="8"/>
      <c r="M3" s="8"/>
      <c r="N3" s="8"/>
      <c r="O3" s="8"/>
      <c r="P3" s="8"/>
      <c r="Q3" s="8"/>
      <c r="R3" s="9"/>
    </row>
    <row r="4" spans="1:18" ht="15" customHeight="1" thickBot="1">
      <c r="B4" s="72"/>
      <c r="C4" s="68"/>
      <c r="D4" s="69"/>
      <c r="E4" s="68"/>
      <c r="F4" s="68"/>
      <c r="G4" s="68"/>
      <c r="H4" s="70"/>
      <c r="I4" s="68"/>
      <c r="J4" s="67"/>
      <c r="K4" s="10"/>
      <c r="L4" s="10"/>
      <c r="M4" s="10"/>
      <c r="N4" s="10"/>
      <c r="O4" s="10"/>
      <c r="P4" s="10"/>
      <c r="Q4" s="10"/>
    </row>
    <row r="5" spans="1:18" s="10" customFormat="1" ht="20.100000000000001" customHeight="1">
      <c r="B5" s="73"/>
      <c r="C5" s="74"/>
      <c r="D5" s="74"/>
      <c r="E5" s="74"/>
      <c r="F5" s="74"/>
      <c r="G5" s="74"/>
      <c r="H5" s="74"/>
      <c r="I5" s="74"/>
      <c r="J5" s="75"/>
      <c r="K5" s="11"/>
      <c r="R5" s="8"/>
    </row>
    <row r="6" spans="1:18" s="10" customFormat="1" ht="15" customHeight="1">
      <c r="B6" s="76"/>
      <c r="C6" s="77"/>
      <c r="D6" s="77"/>
      <c r="E6" s="77"/>
      <c r="F6" s="77"/>
      <c r="G6" s="77"/>
      <c r="H6" s="77"/>
      <c r="I6" s="77"/>
      <c r="J6" s="78"/>
      <c r="K6" s="11"/>
      <c r="R6" s="8"/>
    </row>
    <row r="7" spans="1:18" s="10" customFormat="1" ht="15" customHeight="1">
      <c r="B7" s="76"/>
      <c r="C7" s="77"/>
      <c r="D7" s="77"/>
      <c r="E7" s="77"/>
      <c r="F7" s="77"/>
      <c r="G7" s="77"/>
      <c r="H7" s="77"/>
      <c r="I7" s="77"/>
      <c r="J7" s="78"/>
      <c r="K7" s="11"/>
      <c r="R7" s="8"/>
    </row>
    <row r="8" spans="1:18" s="10" customFormat="1" ht="15" customHeight="1">
      <c r="B8" s="76"/>
      <c r="C8" s="77"/>
      <c r="D8" s="77"/>
      <c r="E8" s="77"/>
      <c r="F8" s="77"/>
      <c r="G8" s="77"/>
      <c r="H8" s="77"/>
      <c r="I8" s="77"/>
      <c r="J8" s="78"/>
      <c r="K8" s="11"/>
      <c r="R8" s="8"/>
    </row>
    <row r="9" spans="1:18" s="10" customFormat="1" ht="15" customHeight="1">
      <c r="B9" s="76"/>
      <c r="C9" s="77"/>
      <c r="D9" s="77"/>
      <c r="E9" s="77"/>
      <c r="F9" s="77"/>
      <c r="G9" s="77"/>
      <c r="H9" s="77"/>
      <c r="I9" s="77"/>
      <c r="J9" s="78"/>
      <c r="K9" s="11"/>
      <c r="R9" s="8"/>
    </row>
    <row r="10" spans="1:18" s="10" customFormat="1" ht="15" customHeight="1">
      <c r="B10" s="76"/>
      <c r="C10" s="77"/>
      <c r="D10" s="77"/>
      <c r="E10" s="77"/>
      <c r="F10" s="77"/>
      <c r="G10" s="77"/>
      <c r="H10" s="77"/>
      <c r="I10" s="77"/>
      <c r="J10" s="78"/>
      <c r="K10" s="11"/>
      <c r="R10" s="8"/>
    </row>
    <row r="11" spans="1:18" s="10" customFormat="1" ht="15" customHeight="1">
      <c r="B11" s="76"/>
      <c r="C11" s="77"/>
      <c r="D11" s="77"/>
      <c r="E11" s="77"/>
      <c r="F11" s="77"/>
      <c r="G11" s="77"/>
      <c r="H11" s="77"/>
      <c r="I11" s="77"/>
      <c r="J11" s="78"/>
      <c r="K11" s="11"/>
      <c r="R11" s="8"/>
    </row>
    <row r="12" spans="1:18" s="10" customFormat="1" ht="15" customHeight="1">
      <c r="B12" s="76"/>
      <c r="C12" s="77"/>
      <c r="D12" s="77"/>
      <c r="E12" s="77"/>
      <c r="F12" s="77"/>
      <c r="G12" s="77"/>
      <c r="H12" s="77"/>
      <c r="I12" s="77"/>
      <c r="J12" s="78"/>
      <c r="K12" s="11"/>
      <c r="R12" s="8"/>
    </row>
    <row r="13" spans="1:18" s="10" customFormat="1" ht="15" customHeight="1">
      <c r="B13" s="76"/>
      <c r="C13" s="77"/>
      <c r="D13" s="77"/>
      <c r="E13" s="77"/>
      <c r="F13" s="77"/>
      <c r="G13" s="77"/>
      <c r="H13" s="77"/>
      <c r="I13" s="77"/>
      <c r="J13" s="78"/>
      <c r="K13" s="11"/>
      <c r="R13" s="8"/>
    </row>
    <row r="14" spans="1:18" s="10" customFormat="1" ht="15" customHeight="1">
      <c r="B14" s="76"/>
      <c r="C14" s="77"/>
      <c r="D14" s="77"/>
      <c r="E14" s="77"/>
      <c r="F14" s="77"/>
      <c r="G14" s="77"/>
      <c r="H14" s="77"/>
      <c r="I14" s="77"/>
      <c r="J14" s="78"/>
      <c r="K14" s="11"/>
      <c r="R14" s="8"/>
    </row>
    <row r="15" spans="1:18" s="10" customFormat="1" ht="15" customHeight="1">
      <c r="B15" s="76"/>
      <c r="C15" s="77"/>
      <c r="D15" s="77"/>
      <c r="E15" s="77"/>
      <c r="F15" s="77"/>
      <c r="G15" s="77"/>
      <c r="H15" s="77"/>
      <c r="I15" s="77"/>
      <c r="J15" s="78"/>
      <c r="K15" s="11"/>
      <c r="R15" s="8"/>
    </row>
    <row r="16" spans="1:18" s="10" customFormat="1" ht="15" customHeight="1">
      <c r="B16" s="76"/>
      <c r="C16" s="77"/>
      <c r="D16" s="77"/>
      <c r="E16" s="77"/>
      <c r="F16" s="77"/>
      <c r="G16" s="77"/>
      <c r="H16" s="77"/>
      <c r="I16" s="77"/>
      <c r="J16" s="78"/>
      <c r="K16" s="11"/>
      <c r="R16" s="8"/>
    </row>
    <row r="17" spans="2:18" s="10" customFormat="1" ht="15" customHeight="1">
      <c r="B17" s="76"/>
      <c r="C17" s="77"/>
      <c r="D17" s="77"/>
      <c r="E17" s="77"/>
      <c r="F17" s="77"/>
      <c r="G17" s="77"/>
      <c r="H17" s="77"/>
      <c r="I17" s="77"/>
      <c r="J17" s="78"/>
      <c r="K17" s="11"/>
      <c r="R17" s="8"/>
    </row>
    <row r="18" spans="2:18" s="10" customFormat="1" ht="15" customHeight="1">
      <c r="B18" s="76"/>
      <c r="C18" s="440"/>
      <c r="D18" s="440"/>
      <c r="E18" s="440"/>
      <c r="F18" s="77"/>
      <c r="G18" s="77"/>
      <c r="H18" s="77"/>
      <c r="I18" s="77"/>
      <c r="J18" s="78"/>
      <c r="K18" s="11"/>
      <c r="R18" s="8"/>
    </row>
    <row r="19" spans="2:18" s="10" customFormat="1" ht="15" customHeight="1">
      <c r="B19" s="76"/>
      <c r="C19" s="77"/>
      <c r="D19" s="77"/>
      <c r="E19" s="77"/>
      <c r="F19" s="77"/>
      <c r="G19" s="77"/>
      <c r="H19" s="77"/>
      <c r="I19" s="77"/>
      <c r="J19" s="78"/>
      <c r="K19" s="11"/>
      <c r="L19" s="42"/>
      <c r="R19" s="8"/>
    </row>
    <row r="20" spans="2:18" s="10" customFormat="1" ht="15" customHeight="1">
      <c r="B20" s="76"/>
      <c r="C20" s="77"/>
      <c r="D20" s="77"/>
      <c r="E20" s="77"/>
      <c r="F20" s="77"/>
      <c r="G20" s="77"/>
      <c r="H20" s="77"/>
      <c r="I20" s="77"/>
      <c r="J20" s="78"/>
      <c r="K20" s="11"/>
      <c r="R20" s="8"/>
    </row>
    <row r="21" spans="2:18" s="10" customFormat="1" ht="15" customHeight="1">
      <c r="B21" s="76"/>
      <c r="C21" s="77"/>
      <c r="D21" s="77"/>
      <c r="E21" s="77"/>
      <c r="F21" s="77"/>
      <c r="G21" s="77"/>
      <c r="H21" s="77"/>
      <c r="I21" s="77"/>
      <c r="J21" s="78"/>
      <c r="K21" s="11"/>
      <c r="R21" s="8"/>
    </row>
    <row r="22" spans="2:18" s="10" customFormat="1" ht="15" customHeight="1">
      <c r="B22" s="76"/>
      <c r="C22" s="77"/>
      <c r="D22" s="77"/>
      <c r="E22" s="77"/>
      <c r="F22" s="77"/>
      <c r="G22" s="77"/>
      <c r="H22" s="77"/>
      <c r="I22" s="77"/>
      <c r="J22" s="78"/>
      <c r="K22" s="11"/>
      <c r="R22" s="8"/>
    </row>
    <row r="23" spans="2:18" s="10" customFormat="1" ht="15" customHeight="1">
      <c r="B23" s="76"/>
      <c r="C23" s="77"/>
      <c r="D23" s="77"/>
      <c r="E23" s="77"/>
      <c r="F23" s="77"/>
      <c r="G23" s="77"/>
      <c r="H23" s="77"/>
      <c r="I23" s="77"/>
      <c r="J23" s="78"/>
      <c r="K23" s="11"/>
      <c r="R23" s="8"/>
    </row>
    <row r="24" spans="2:18" s="10" customFormat="1" ht="15" customHeight="1">
      <c r="B24" s="76"/>
      <c r="C24" s="77"/>
      <c r="D24" s="77"/>
      <c r="E24" s="77"/>
      <c r="F24" s="77"/>
      <c r="G24" s="77"/>
      <c r="H24" s="77"/>
      <c r="I24" s="77"/>
      <c r="J24" s="78"/>
      <c r="K24" s="11"/>
      <c r="R24" s="8"/>
    </row>
    <row r="25" spans="2:18" s="10" customFormat="1" ht="15.75" customHeight="1">
      <c r="B25" s="76"/>
      <c r="C25" s="77"/>
      <c r="D25" s="77"/>
      <c r="E25" s="77"/>
      <c r="F25" s="77"/>
      <c r="G25" s="77"/>
      <c r="H25" s="77"/>
      <c r="I25" s="77"/>
      <c r="J25" s="78"/>
      <c r="K25" s="11"/>
      <c r="R25" s="8"/>
    </row>
    <row r="26" spans="2:18" s="10" customFormat="1" ht="15.75" customHeight="1">
      <c r="B26" s="76"/>
      <c r="C26" s="77"/>
      <c r="D26" s="77"/>
      <c r="E26" s="77"/>
      <c r="F26" s="77"/>
      <c r="G26" s="77"/>
      <c r="H26" s="77"/>
      <c r="I26" s="77"/>
      <c r="J26" s="78"/>
      <c r="K26" s="11"/>
      <c r="R26" s="8"/>
    </row>
    <row r="27" spans="2:18" s="10" customFormat="1" ht="15" customHeight="1">
      <c r="B27" s="76"/>
      <c r="C27" s="77"/>
      <c r="D27" s="77"/>
      <c r="E27" s="77"/>
      <c r="F27" s="77"/>
      <c r="G27" s="77"/>
      <c r="H27" s="77"/>
      <c r="I27" s="77"/>
      <c r="J27" s="78"/>
      <c r="K27" s="11"/>
      <c r="R27" s="8"/>
    </row>
    <row r="28" spans="2:18" s="10" customFormat="1" ht="15" customHeight="1">
      <c r="B28" s="76"/>
      <c r="C28" s="77"/>
      <c r="D28" s="77"/>
      <c r="E28" s="77"/>
      <c r="F28" s="77"/>
      <c r="G28" s="77"/>
      <c r="H28" s="77"/>
      <c r="I28" s="77"/>
      <c r="J28" s="78"/>
      <c r="K28" s="11"/>
      <c r="R28" s="8"/>
    </row>
    <row r="29" spans="2:18" s="10" customFormat="1" ht="15" customHeight="1">
      <c r="B29" s="76"/>
      <c r="C29" s="77"/>
      <c r="D29" s="77"/>
      <c r="E29" s="77"/>
      <c r="F29" s="77"/>
      <c r="G29" s="77"/>
      <c r="H29" s="77"/>
      <c r="I29" s="77"/>
      <c r="J29" s="78"/>
      <c r="K29" s="11"/>
      <c r="R29" s="8"/>
    </row>
    <row r="30" spans="2:18" s="10" customFormat="1" ht="15" customHeight="1">
      <c r="B30" s="76"/>
      <c r="C30" s="77"/>
      <c r="D30" s="79"/>
      <c r="E30" s="77"/>
      <c r="F30" s="77"/>
      <c r="G30" s="77"/>
      <c r="H30" s="77"/>
      <c r="I30" s="77"/>
      <c r="J30" s="78"/>
      <c r="K30" s="11"/>
      <c r="R30" s="8"/>
    </row>
    <row r="31" spans="2:18" s="10" customFormat="1" ht="15" customHeight="1">
      <c r="B31" s="76"/>
      <c r="C31" s="79"/>
      <c r="D31" s="79"/>
      <c r="E31" s="77"/>
      <c r="F31" s="77"/>
      <c r="G31" s="77"/>
      <c r="H31" s="77"/>
      <c r="I31" s="77"/>
      <c r="J31" s="78"/>
      <c r="K31" s="11"/>
      <c r="R31" s="8"/>
    </row>
    <row r="32" spans="2:18" s="10" customFormat="1" ht="15" customHeight="1">
      <c r="B32" s="76"/>
      <c r="C32" s="79"/>
      <c r="D32" s="79"/>
      <c r="E32" s="77"/>
      <c r="F32" s="77"/>
      <c r="G32" s="77"/>
      <c r="H32" s="77"/>
      <c r="I32" s="77"/>
      <c r="J32" s="78"/>
      <c r="K32" s="11"/>
      <c r="R32" s="8"/>
    </row>
    <row r="33" spans="2:18" s="10" customFormat="1" ht="15" customHeight="1">
      <c r="B33" s="76"/>
      <c r="C33" s="79"/>
      <c r="D33" s="79"/>
      <c r="E33" s="77"/>
      <c r="F33" s="77"/>
      <c r="G33" s="77"/>
      <c r="H33" s="77"/>
      <c r="I33" s="77"/>
      <c r="J33" s="78"/>
      <c r="K33" s="11"/>
      <c r="R33" s="8"/>
    </row>
    <row r="34" spans="2:18" s="10" customFormat="1" ht="15" customHeight="1">
      <c r="B34" s="76"/>
      <c r="C34" s="77"/>
      <c r="D34" s="77"/>
      <c r="E34" s="77"/>
      <c r="F34" s="77"/>
      <c r="G34" s="77"/>
      <c r="H34" s="77"/>
      <c r="I34" s="77"/>
      <c r="J34" s="78"/>
      <c r="K34" s="11"/>
      <c r="R34" s="8"/>
    </row>
    <row r="35" spans="2:18" s="10" customFormat="1" ht="15" customHeight="1">
      <c r="B35" s="76"/>
      <c r="C35" s="77"/>
      <c r="D35" s="77"/>
      <c r="E35" s="77"/>
      <c r="F35" s="77"/>
      <c r="G35" s="77"/>
      <c r="H35" s="77"/>
      <c r="I35" s="77"/>
      <c r="J35" s="78"/>
      <c r="K35" s="12"/>
      <c r="L35" s="8"/>
      <c r="M35" s="8"/>
      <c r="N35" s="8"/>
      <c r="O35" s="8"/>
      <c r="P35" s="8"/>
      <c r="Q35" s="8"/>
      <c r="R35" s="8"/>
    </row>
    <row r="36" spans="2:18" s="10" customFormat="1" ht="15" customHeight="1">
      <c r="B36" s="76"/>
      <c r="C36" s="77"/>
      <c r="D36" s="77"/>
      <c r="E36" s="77"/>
      <c r="F36" s="77"/>
      <c r="G36" s="77"/>
      <c r="H36" s="77"/>
      <c r="I36" s="77"/>
      <c r="J36" s="78"/>
      <c r="K36" s="12"/>
      <c r="L36" s="8"/>
      <c r="M36" s="8"/>
      <c r="N36" s="8"/>
      <c r="O36" s="8"/>
      <c r="P36" s="8"/>
      <c r="Q36" s="8"/>
      <c r="R36" s="8"/>
    </row>
    <row r="37" spans="2:18" s="10" customFormat="1" ht="15" customHeight="1">
      <c r="B37" s="76"/>
      <c r="C37" s="77"/>
      <c r="D37" s="77"/>
      <c r="E37" s="77"/>
      <c r="F37" s="77"/>
      <c r="G37" s="77"/>
      <c r="H37" s="77"/>
      <c r="I37" s="77"/>
      <c r="J37" s="78"/>
      <c r="K37" s="12"/>
      <c r="L37" s="8"/>
      <c r="M37" s="8"/>
      <c r="N37" s="8"/>
      <c r="O37" s="8"/>
      <c r="P37" s="8"/>
      <c r="Q37" s="8"/>
      <c r="R37" s="8"/>
    </row>
    <row r="38" spans="2:18" s="10" customFormat="1" ht="15" customHeight="1">
      <c r="B38" s="76"/>
      <c r="C38" s="77"/>
      <c r="D38" s="77"/>
      <c r="E38" s="77"/>
      <c r="F38" s="77"/>
      <c r="G38" s="77"/>
      <c r="H38" s="77"/>
      <c r="I38" s="77"/>
      <c r="J38" s="78"/>
      <c r="K38" s="12"/>
      <c r="L38" s="8"/>
      <c r="M38" s="8"/>
      <c r="N38" s="8"/>
      <c r="O38" s="8"/>
      <c r="P38" s="8"/>
      <c r="Q38" s="8"/>
      <c r="R38" s="8"/>
    </row>
    <row r="39" spans="2:18" s="10" customFormat="1" ht="15" customHeight="1">
      <c r="B39" s="76"/>
      <c r="C39" s="77"/>
      <c r="D39" s="77"/>
      <c r="E39" s="77"/>
      <c r="F39" s="77"/>
      <c r="G39" s="77"/>
      <c r="H39" s="77"/>
      <c r="I39" s="77"/>
      <c r="J39" s="78"/>
      <c r="K39" s="12"/>
      <c r="L39" s="8"/>
      <c r="M39" s="8"/>
      <c r="N39" s="8"/>
      <c r="O39" s="8"/>
      <c r="P39" s="8"/>
      <c r="Q39" s="8"/>
      <c r="R39" s="8"/>
    </row>
    <row r="40" spans="2:18" s="10" customFormat="1" ht="15" customHeight="1">
      <c r="B40" s="76"/>
      <c r="C40" s="77"/>
      <c r="D40" s="77"/>
      <c r="E40" s="77"/>
      <c r="F40" s="77"/>
      <c r="G40" s="77"/>
      <c r="H40" s="77"/>
      <c r="I40" s="77"/>
      <c r="J40" s="78"/>
      <c r="K40" s="12"/>
      <c r="L40" s="8"/>
      <c r="M40" s="8"/>
      <c r="N40" s="8"/>
      <c r="O40" s="8"/>
      <c r="P40" s="8"/>
      <c r="Q40" s="8"/>
      <c r="R40" s="8"/>
    </row>
    <row r="41" spans="2:18" s="10" customFormat="1" ht="15" customHeight="1">
      <c r="B41" s="76"/>
      <c r="C41" s="77"/>
      <c r="D41" s="77"/>
      <c r="E41" s="77"/>
      <c r="F41" s="77"/>
      <c r="G41" s="77"/>
      <c r="H41" s="77"/>
      <c r="I41" s="77"/>
      <c r="J41" s="78"/>
      <c r="K41" s="12"/>
      <c r="L41" s="8"/>
      <c r="M41" s="8"/>
      <c r="N41" s="8"/>
      <c r="O41" s="8"/>
      <c r="P41" s="8"/>
      <c r="Q41" s="8"/>
      <c r="R41" s="8"/>
    </row>
    <row r="42" spans="2:18" s="10" customFormat="1" ht="15" customHeight="1">
      <c r="B42" s="76"/>
      <c r="C42" s="77"/>
      <c r="D42" s="77"/>
      <c r="E42" s="77"/>
      <c r="F42" s="77"/>
      <c r="G42" s="77"/>
      <c r="H42" s="77"/>
      <c r="I42" s="77"/>
      <c r="J42" s="78"/>
      <c r="K42" s="12"/>
      <c r="L42" s="8"/>
      <c r="M42" s="8"/>
      <c r="N42" s="8"/>
      <c r="O42" s="8"/>
      <c r="P42" s="8"/>
      <c r="Q42" s="8"/>
      <c r="R42" s="8"/>
    </row>
    <row r="43" spans="2:18" s="10" customFormat="1" ht="15" customHeight="1">
      <c r="B43" s="76"/>
      <c r="C43" s="77"/>
      <c r="D43" s="77"/>
      <c r="E43" s="77"/>
      <c r="F43" s="80"/>
      <c r="G43" s="77"/>
      <c r="H43" s="77"/>
      <c r="I43" s="77"/>
      <c r="J43" s="78"/>
      <c r="K43" s="12"/>
      <c r="L43" s="8"/>
      <c r="M43" s="8"/>
      <c r="N43" s="8"/>
      <c r="O43" s="8"/>
      <c r="P43" s="8"/>
      <c r="Q43" s="8"/>
      <c r="R43" s="8"/>
    </row>
    <row r="44" spans="2:18" s="10" customFormat="1" ht="15" customHeight="1">
      <c r="B44" s="76"/>
      <c r="C44" s="77"/>
      <c r="D44" s="77"/>
      <c r="E44" s="77"/>
      <c r="F44" s="80"/>
      <c r="G44" s="77"/>
      <c r="H44" s="200"/>
      <c r="I44" s="200"/>
      <c r="J44" s="78"/>
      <c r="K44" s="12"/>
      <c r="L44" s="8"/>
      <c r="M44" s="8"/>
      <c r="N44" s="8"/>
      <c r="O44" s="8"/>
      <c r="P44" s="8"/>
      <c r="Q44" s="8"/>
      <c r="R44" s="8"/>
    </row>
    <row r="45" spans="2:18" s="10" customFormat="1" ht="15" customHeight="1">
      <c r="B45" s="76"/>
      <c r="C45" s="77"/>
      <c r="D45" s="77"/>
      <c r="E45" s="77"/>
      <c r="F45" s="80"/>
      <c r="G45" s="77"/>
      <c r="H45" s="77"/>
      <c r="I45" s="77"/>
      <c r="J45" s="78"/>
      <c r="K45" s="12"/>
      <c r="L45" s="8"/>
      <c r="M45" s="8"/>
      <c r="N45" s="8"/>
      <c r="O45" s="8"/>
      <c r="P45" s="8"/>
      <c r="Q45" s="8"/>
      <c r="R45" s="8"/>
    </row>
    <row r="46" spans="2:18" s="10" customFormat="1" ht="15" customHeight="1">
      <c r="B46" s="76"/>
      <c r="C46" s="77"/>
      <c r="D46" s="77"/>
      <c r="E46" s="77"/>
      <c r="F46" s="80"/>
      <c r="G46" s="77"/>
      <c r="H46" s="77"/>
      <c r="I46" s="77"/>
      <c r="J46" s="78"/>
      <c r="K46" s="12"/>
      <c r="L46" s="8"/>
      <c r="M46" s="8"/>
      <c r="N46" s="8"/>
      <c r="O46" s="8"/>
      <c r="P46" s="8"/>
      <c r="Q46" s="8"/>
      <c r="R46" s="8"/>
    </row>
    <row r="47" spans="2:18" s="10" customFormat="1" ht="15" customHeight="1">
      <c r="B47" s="76"/>
      <c r="C47" s="77"/>
      <c r="D47" s="77"/>
      <c r="E47" s="77"/>
      <c r="F47" s="80"/>
      <c r="G47" s="77"/>
      <c r="H47" s="77"/>
      <c r="I47" s="77"/>
      <c r="J47" s="78"/>
      <c r="K47" s="12"/>
      <c r="L47" s="8"/>
      <c r="M47" s="8"/>
      <c r="N47" s="8"/>
      <c r="O47" s="8"/>
      <c r="P47" s="8"/>
      <c r="Q47" s="8"/>
      <c r="R47" s="8"/>
    </row>
    <row r="48" spans="2:18" s="10" customFormat="1" ht="15" customHeight="1">
      <c r="B48" s="76"/>
      <c r="C48" s="77"/>
      <c r="D48" s="77"/>
      <c r="E48" s="77"/>
      <c r="F48" s="80"/>
      <c r="G48" s="77"/>
      <c r="H48" s="77"/>
      <c r="I48" s="77"/>
      <c r="J48" s="78"/>
      <c r="K48" s="12"/>
      <c r="L48" s="8"/>
      <c r="M48" s="8"/>
      <c r="N48" s="8"/>
      <c r="O48" s="8"/>
      <c r="P48" s="8"/>
      <c r="Q48" s="8"/>
      <c r="R48" s="8"/>
    </row>
    <row r="49" spans="2:18" s="10" customFormat="1" ht="15" customHeight="1">
      <c r="B49" s="76"/>
      <c r="C49" s="77"/>
      <c r="D49" s="77"/>
      <c r="E49" s="77"/>
      <c r="F49" s="80"/>
      <c r="G49" s="77"/>
      <c r="H49" s="77"/>
      <c r="I49" s="77"/>
      <c r="J49" s="78"/>
      <c r="K49" s="12"/>
      <c r="L49" s="8"/>
      <c r="M49" s="8"/>
      <c r="N49" s="8"/>
      <c r="O49" s="8"/>
      <c r="P49" s="8"/>
      <c r="Q49" s="8"/>
      <c r="R49" s="8"/>
    </row>
    <row r="50" spans="2:18" s="10" customFormat="1" ht="15" customHeight="1">
      <c r="B50" s="76"/>
      <c r="C50" s="77"/>
      <c r="D50" s="77"/>
      <c r="E50" s="77"/>
      <c r="F50" s="80"/>
      <c r="G50" s="77"/>
      <c r="H50" s="77"/>
      <c r="I50" s="77"/>
      <c r="J50" s="78"/>
      <c r="K50" s="12"/>
      <c r="L50" s="8"/>
      <c r="M50" s="8"/>
      <c r="N50" s="8"/>
      <c r="O50" s="8"/>
      <c r="P50" s="8"/>
      <c r="Q50" s="8"/>
      <c r="R50" s="8"/>
    </row>
    <row r="51" spans="2:18" s="10" customFormat="1" ht="15" customHeight="1">
      <c r="B51" s="76"/>
      <c r="C51" s="77"/>
      <c r="D51" s="77"/>
      <c r="E51" s="77"/>
      <c r="F51" s="80"/>
      <c r="G51" s="77"/>
      <c r="H51" s="77"/>
      <c r="I51" s="77"/>
      <c r="J51" s="78"/>
      <c r="K51" s="12"/>
      <c r="L51" s="8"/>
      <c r="M51" s="8"/>
      <c r="N51" s="8"/>
      <c r="O51" s="8"/>
      <c r="P51" s="8"/>
      <c r="Q51" s="8"/>
      <c r="R51" s="8"/>
    </row>
    <row r="52" spans="2:18" s="10" customFormat="1" ht="15" customHeight="1">
      <c r="B52" s="76"/>
      <c r="C52" s="77"/>
      <c r="D52" s="77"/>
      <c r="E52" s="77"/>
      <c r="F52" s="80"/>
      <c r="G52" s="77"/>
      <c r="H52" s="77"/>
      <c r="I52" s="77"/>
      <c r="J52" s="78"/>
      <c r="K52" s="12"/>
      <c r="L52" s="8"/>
      <c r="M52" s="8"/>
      <c r="N52" s="8"/>
      <c r="O52" s="8"/>
      <c r="P52" s="8"/>
      <c r="Q52" s="8"/>
      <c r="R52" s="8"/>
    </row>
    <row r="53" spans="2:18" s="10" customFormat="1" ht="15" customHeight="1">
      <c r="B53" s="76"/>
      <c r="C53" s="77"/>
      <c r="D53" s="77"/>
      <c r="E53" s="77"/>
      <c r="F53" s="80"/>
      <c r="G53" s="77"/>
      <c r="H53" s="77"/>
      <c r="I53" s="77"/>
      <c r="J53" s="78"/>
      <c r="K53" s="12"/>
      <c r="L53" s="8"/>
      <c r="M53" s="8"/>
      <c r="N53" s="8"/>
      <c r="O53" s="8"/>
      <c r="P53" s="8"/>
      <c r="Q53" s="8"/>
      <c r="R53" s="8"/>
    </row>
    <row r="54" spans="2:18" s="10" customFormat="1" ht="15" customHeight="1">
      <c r="B54" s="76"/>
      <c r="C54" s="77"/>
      <c r="D54" s="77"/>
      <c r="E54" s="77"/>
      <c r="F54" s="80"/>
      <c r="G54" s="77"/>
      <c r="H54" s="77"/>
      <c r="I54" s="77"/>
      <c r="J54" s="78"/>
      <c r="K54" s="12"/>
      <c r="L54" s="8"/>
      <c r="M54" s="8"/>
      <c r="N54" s="8"/>
      <c r="O54" s="8"/>
      <c r="P54" s="8"/>
      <c r="Q54" s="8"/>
      <c r="R54" s="8"/>
    </row>
    <row r="55" spans="2:18" s="10" customFormat="1" ht="15" customHeight="1">
      <c r="B55" s="76"/>
      <c r="C55" s="77"/>
      <c r="D55" s="77"/>
      <c r="E55" s="77"/>
      <c r="F55" s="80"/>
      <c r="G55" s="77"/>
      <c r="H55" s="77"/>
      <c r="I55" s="77"/>
      <c r="J55" s="78"/>
      <c r="K55" s="12"/>
      <c r="L55" s="8"/>
      <c r="M55" s="8"/>
      <c r="N55" s="8"/>
      <c r="O55" s="8"/>
      <c r="P55" s="8"/>
      <c r="Q55" s="8"/>
      <c r="R55" s="8"/>
    </row>
    <row r="56" spans="2:18" ht="24" thickBot="1">
      <c r="B56" s="81"/>
      <c r="C56" s="82"/>
      <c r="D56" s="82"/>
      <c r="E56" s="83"/>
      <c r="F56" s="83"/>
      <c r="G56" s="83"/>
      <c r="H56" s="83"/>
      <c r="I56" s="83"/>
      <c r="J56" s="84"/>
    </row>
    <row r="57" spans="2:18" ht="36" customHeight="1"/>
    <row r="62" spans="2:18">
      <c r="G62" s="13"/>
    </row>
  </sheetData>
  <mergeCells count="1">
    <mergeCell ref="C18:E18"/>
  </mergeCells>
  <pageMargins left="0.25" right="0.25" top="0.75" bottom="0.75" header="0.3" footer="0.3"/>
  <pageSetup paperSize="9" scale="50" orientation="portrait" r:id="rId1"/>
  <headerFooter alignWithMargins="0">
    <oddFooter>&amp;L&amp;D&amp;C&amp; Template: &amp;A
&amp;F&amp;R&amp;P o&amp;Of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1:CD116"/>
  <sheetViews>
    <sheetView zoomScaleNormal="100" workbookViewId="0"/>
  </sheetViews>
  <sheetFormatPr defaultColWidth="8.85546875" defaultRowHeight="14.25"/>
  <cols>
    <col min="1" max="1" width="11.5703125" style="351" customWidth="1"/>
    <col min="2" max="2" width="51" style="351" customWidth="1"/>
    <col min="3" max="5" width="30.85546875" style="351" customWidth="1"/>
    <col min="6" max="8" width="23" style="351" customWidth="1"/>
    <col min="9" max="16384" width="8.85546875" style="351"/>
  </cols>
  <sheetData>
    <row r="1" spans="1:7" ht="20.25">
      <c r="A1" s="349"/>
      <c r="B1" s="350" t="s">
        <v>344</v>
      </c>
    </row>
    <row r="2" spans="1:7" ht="15">
      <c r="A2" s="349"/>
      <c r="B2" s="193" t="str">
        <f>Tradingname</f>
        <v>APA NORTHERN GOLDFIELDS INTERCONNECT PTY LTD</v>
      </c>
      <c r="C2" s="194"/>
    </row>
    <row r="3" spans="1:7" ht="15">
      <c r="B3" s="195" t="s">
        <v>179</v>
      </c>
      <c r="C3" s="196" t="str">
        <f>TEXT(Yearstart,"dd/mm/yyyy")&amp;" to "&amp;TEXT(Yearending,"dd/mm/yyyy")</f>
        <v>01/07/2025 to 30/06/2026</v>
      </c>
    </row>
    <row r="4" spans="1:7">
      <c r="B4" s="39" t="s">
        <v>423</v>
      </c>
      <c r="C4" s="39"/>
      <c r="F4" s="39"/>
      <c r="G4" s="39"/>
    </row>
    <row r="5" spans="1:7" ht="15.75">
      <c r="B5" s="353"/>
      <c r="C5" s="39"/>
    </row>
    <row r="6" spans="1:7" ht="15.75">
      <c r="B6" s="354"/>
    </row>
    <row r="8" spans="1:7" s="352" customFormat="1" ht="25.5">
      <c r="B8" s="226" t="s">
        <v>424</v>
      </c>
      <c r="C8" s="226" t="s">
        <v>57</v>
      </c>
      <c r="D8" s="226" t="s">
        <v>58</v>
      </c>
      <c r="E8" s="226" t="s">
        <v>25</v>
      </c>
    </row>
    <row r="9" spans="1:7">
      <c r="B9" s="126" t="s">
        <v>45</v>
      </c>
      <c r="C9" s="268">
        <f>'2. Revenues and expenses'!D16</f>
        <v>16744265.259999996</v>
      </c>
      <c r="D9" s="268">
        <f>'2. Revenues and expenses'!E16</f>
        <v>30839.519999999997</v>
      </c>
      <c r="E9" s="268">
        <f>'2. Revenues and expenses'!F16</f>
        <v>16775104.779999996</v>
      </c>
    </row>
    <row r="10" spans="1:7">
      <c r="B10" s="126" t="s">
        <v>53</v>
      </c>
      <c r="C10" s="268">
        <f>'2. Revenues and expenses'!D19</f>
        <v>0</v>
      </c>
      <c r="D10" s="268">
        <f>'2. Revenues and expenses'!E19</f>
        <v>0</v>
      </c>
      <c r="E10" s="268">
        <f>'2. Revenues and expenses'!F19</f>
        <v>0</v>
      </c>
    </row>
    <row r="11" spans="1:7">
      <c r="B11" s="227" t="s">
        <v>22</v>
      </c>
      <c r="C11" s="268">
        <f>'2. Revenues and expenses'!D20</f>
        <v>16744265.259999996</v>
      </c>
      <c r="D11" s="268">
        <f>'2. Revenues and expenses'!E20</f>
        <v>30839.519999999997</v>
      </c>
      <c r="E11" s="268">
        <f>'2. Revenues and expenses'!F20</f>
        <v>16775104.779999996</v>
      </c>
    </row>
    <row r="12" spans="1:7">
      <c r="B12" s="126" t="s">
        <v>59</v>
      </c>
      <c r="C12" s="268">
        <f>'2. Revenues and expenses'!D30</f>
        <v>-12781115.892468192</v>
      </c>
      <c r="D12" s="268">
        <f>'2. Revenues and expenses'!E30</f>
        <v>-23540.207531810847</v>
      </c>
      <c r="E12" s="268">
        <f>'2. Revenues and expenses'!F30</f>
        <v>-12804656.100000005</v>
      </c>
    </row>
    <row r="13" spans="1:7">
      <c r="B13" s="126" t="s">
        <v>425</v>
      </c>
      <c r="C13" s="268">
        <f>'2. Revenues and expenses'!D41</f>
        <v>-1549785.4405182824</v>
      </c>
      <c r="D13" s="268">
        <f>'2. Revenues and expenses'!E41</f>
        <v>0</v>
      </c>
      <c r="E13" s="268">
        <f>'2. Revenues and expenses'!F41</f>
        <v>-1549785.4405182824</v>
      </c>
    </row>
    <row r="14" spans="1:7">
      <c r="B14" s="227" t="s">
        <v>61</v>
      </c>
      <c r="C14" s="268">
        <f>'2. Revenues and expenses'!D42</f>
        <v>-14330901.332986474</v>
      </c>
      <c r="D14" s="268">
        <f>'2. Revenues and expenses'!E42</f>
        <v>-23540.207531810847</v>
      </c>
      <c r="E14" s="268">
        <f>'2. Revenues and expenses'!F42</f>
        <v>-14354441.540518288</v>
      </c>
    </row>
    <row r="15" spans="1:7">
      <c r="B15" s="227" t="s">
        <v>426</v>
      </c>
      <c r="C15" s="268">
        <f>'2. Revenues and expenses'!D43</f>
        <v>2413363.927013522</v>
      </c>
      <c r="D15" s="268">
        <f>'2. Revenues and expenses'!E43</f>
        <v>7299.3124681891495</v>
      </c>
      <c r="E15" s="268">
        <f>'2. Revenues and expenses'!F43</f>
        <v>2420663.239481708</v>
      </c>
    </row>
    <row r="16" spans="1:7">
      <c r="B16" s="355"/>
      <c r="C16" s="356"/>
      <c r="D16" s="356"/>
      <c r="E16" s="356"/>
    </row>
    <row r="17" spans="2:4">
      <c r="B17" s="357"/>
      <c r="C17" s="358"/>
    </row>
    <row r="18" spans="2:4" s="352" customFormat="1" ht="24.6" customHeight="1">
      <c r="B18" s="226" t="s">
        <v>427</v>
      </c>
      <c r="C18" s="226" t="s">
        <v>428</v>
      </c>
      <c r="D18" s="226" t="s">
        <v>429</v>
      </c>
    </row>
    <row r="19" spans="2:4">
      <c r="B19" s="126" t="s">
        <v>141</v>
      </c>
      <c r="C19" s="268">
        <f>'3. Statement of pipeline assets'!D16</f>
        <v>425321319.79000002</v>
      </c>
      <c r="D19" s="268">
        <f>'3. Statement of pipeline assets'!E16</f>
        <v>0</v>
      </c>
    </row>
    <row r="20" spans="2:4">
      <c r="B20" s="126" t="s">
        <v>84</v>
      </c>
      <c r="C20" s="268">
        <f>'3. Statement of pipeline assets'!D23</f>
        <v>68860788.679999992</v>
      </c>
      <c r="D20" s="268">
        <f>'3. Statement of pipeline assets'!E23</f>
        <v>0</v>
      </c>
    </row>
    <row r="21" spans="2:4">
      <c r="B21" s="126" t="s">
        <v>142</v>
      </c>
      <c r="C21" s="268">
        <f>'3. Statement of pipeline assets'!D30</f>
        <v>7494046.9299999997</v>
      </c>
      <c r="D21" s="268">
        <f>'3. Statement of pipeline assets'!E30</f>
        <v>0</v>
      </c>
    </row>
    <row r="22" spans="2:4">
      <c r="B22" s="126" t="s">
        <v>144</v>
      </c>
      <c r="C22" s="268">
        <f>'3. Statement of pipeline assets'!D37</f>
        <v>27552219.609999999</v>
      </c>
      <c r="D22" s="268">
        <f>'3. Statement of pipeline assets'!E37</f>
        <v>0</v>
      </c>
    </row>
    <row r="23" spans="2:4">
      <c r="B23" s="126" t="s">
        <v>86</v>
      </c>
      <c r="C23" s="268">
        <f>'3. Statement of pipeline assets'!D44</f>
        <v>0</v>
      </c>
      <c r="D23" s="268">
        <f>'3. Statement of pipeline assets'!E44</f>
        <v>0</v>
      </c>
    </row>
    <row r="24" spans="2:4">
      <c r="B24" s="126" t="s">
        <v>146</v>
      </c>
      <c r="C24" s="268">
        <f>'3. Statement of pipeline assets'!D51</f>
        <v>1380134.3800000001</v>
      </c>
      <c r="D24" s="268">
        <f>'3. Statement of pipeline assets'!E51</f>
        <v>0</v>
      </c>
    </row>
    <row r="25" spans="2:4">
      <c r="B25" s="126" t="s">
        <v>1</v>
      </c>
      <c r="C25" s="268">
        <f>'3. Statement of pipeline assets'!D58</f>
        <v>622180.74999999988</v>
      </c>
      <c r="D25" s="268">
        <f>'3. Statement of pipeline assets'!E58</f>
        <v>0</v>
      </c>
    </row>
    <row r="26" spans="2:4">
      <c r="B26" s="126" t="s">
        <v>148</v>
      </c>
      <c r="C26" s="268">
        <f>'3. Statement of pipeline assets'!D64</f>
        <v>70427.600000000006</v>
      </c>
      <c r="D26" s="268">
        <f>'3. Statement of pipeline assets'!E64</f>
        <v>0</v>
      </c>
    </row>
    <row r="27" spans="2:4">
      <c r="B27" s="126" t="s">
        <v>231</v>
      </c>
      <c r="C27" s="268">
        <f>'3. Statement of pipeline assets'!D71</f>
        <v>1041496.6699999972</v>
      </c>
      <c r="D27" s="268">
        <f>'3. Statement of pipeline assets'!E71</f>
        <v>0</v>
      </c>
    </row>
    <row r="28" spans="2:4">
      <c r="B28" s="126" t="s">
        <v>310</v>
      </c>
      <c r="C28" s="268">
        <f>'3. Statement of pipeline assets'!D78</f>
        <v>13810.440000016679</v>
      </c>
      <c r="D28" s="268">
        <f>'3. Statement of pipeline assets'!E78</f>
        <v>0</v>
      </c>
    </row>
    <row r="29" spans="2:4">
      <c r="B29" s="126" t="s">
        <v>150</v>
      </c>
      <c r="C29" s="268">
        <f>'3. Statement of pipeline assets'!D79</f>
        <v>1903281.37</v>
      </c>
      <c r="D29" s="268">
        <f>'3. Statement of pipeline assets'!E79</f>
        <v>0</v>
      </c>
    </row>
    <row r="30" spans="2:4">
      <c r="B30" s="229" t="s">
        <v>430</v>
      </c>
      <c r="C30" s="269">
        <f>'3. Statement of pipeline assets'!D80</f>
        <v>534259706.22000009</v>
      </c>
      <c r="D30" s="269">
        <f>'3. Statement of pipeline assets'!E80</f>
        <v>0</v>
      </c>
    </row>
    <row r="31" spans="2:4">
      <c r="B31" s="126" t="s">
        <v>431</v>
      </c>
      <c r="C31" s="268">
        <f>'3. Statement of pipeline assets'!D88</f>
        <v>1397763.5450989476</v>
      </c>
      <c r="D31" s="268">
        <f>'3. Statement of pipeline assets'!E88</f>
        <v>0</v>
      </c>
    </row>
    <row r="32" spans="2:4">
      <c r="B32" s="126" t="s">
        <v>432</v>
      </c>
      <c r="C32" s="268">
        <f>'3. Statement of pipeline assets'!D95</f>
        <v>85692.591885530594</v>
      </c>
      <c r="D32" s="268">
        <f>'3. Statement of pipeline assets'!E95</f>
        <v>0</v>
      </c>
    </row>
    <row r="33" spans="1:4">
      <c r="A33" s="39"/>
      <c r="B33" s="126" t="s">
        <v>433</v>
      </c>
      <c r="C33" s="268">
        <f>'3. Statement of pipeline assets'!D96</f>
        <v>0</v>
      </c>
      <c r="D33" s="268">
        <f>'3. Statement of pipeline assets'!E96</f>
        <v>0</v>
      </c>
    </row>
    <row r="34" spans="1:4">
      <c r="A34" s="39"/>
      <c r="B34" s="126" t="s">
        <v>434</v>
      </c>
      <c r="C34" s="268">
        <f>'3. Statement of pipeline assets'!D97</f>
        <v>0</v>
      </c>
      <c r="D34" s="268">
        <f>'3. Statement of pipeline assets'!E97</f>
        <v>0</v>
      </c>
    </row>
    <row r="35" spans="1:4">
      <c r="B35" s="126" t="s">
        <v>435</v>
      </c>
      <c r="C35" s="268">
        <f>'3. Statement of pipeline assets'!D98</f>
        <v>0</v>
      </c>
      <c r="D35" s="268">
        <f>'3. Statement of pipeline assets'!E98</f>
        <v>0</v>
      </c>
    </row>
    <row r="36" spans="1:4">
      <c r="B36" s="230" t="s">
        <v>436</v>
      </c>
      <c r="C36" s="269">
        <f>'3. Statement of pipeline assets'!D99</f>
        <v>1483456.1369844782</v>
      </c>
      <c r="D36" s="269">
        <f>'3. Statement of pipeline assets'!E99</f>
        <v>0</v>
      </c>
    </row>
    <row r="37" spans="1:4" ht="15">
      <c r="B37" s="231" t="s">
        <v>437</v>
      </c>
      <c r="C37" s="269">
        <f>'3. Statement of pipeline assets'!D100</f>
        <v>535743162.35698456</v>
      </c>
      <c r="D37" s="269">
        <f>'3. Statement of pipeline assets'!E100</f>
        <v>0</v>
      </c>
    </row>
    <row r="38" spans="1:4">
      <c r="B38" s="228" t="s">
        <v>438</v>
      </c>
      <c r="C38" s="233">
        <f>'1.1 Financial performance'!C10</f>
        <v>4.5183278286410212E-3</v>
      </c>
      <c r="D38" s="232"/>
    </row>
    <row r="39" spans="1:4">
      <c r="B39" s="357"/>
    </row>
    <row r="40" spans="1:4">
      <c r="B40" s="357"/>
    </row>
    <row r="41" spans="1:4" s="352" customFormat="1" ht="25.5">
      <c r="B41" s="225" t="s">
        <v>439</v>
      </c>
      <c r="C41" s="226" t="s">
        <v>428</v>
      </c>
      <c r="D41" s="237">
        <f>VALUE(RIGHT(TEXT(Yearending,"dd/mm/yyyy"),4))</f>
        <v>2026</v>
      </c>
    </row>
    <row r="42" spans="1:4">
      <c r="B42" s="234" t="s">
        <v>440</v>
      </c>
      <c r="C42" s="268">
        <f>'4. Recovered capital'!E16</f>
        <v>583876801.18054295</v>
      </c>
      <c r="D42" s="198"/>
    </row>
    <row r="43" spans="1:4">
      <c r="B43" s="234" t="s">
        <v>441</v>
      </c>
      <c r="C43" s="268">
        <f>'4. Recovered capital'!E23</f>
        <v>2071859.456399183</v>
      </c>
      <c r="D43" s="198"/>
    </row>
    <row r="44" spans="1:4" ht="15">
      <c r="B44" s="197" t="s">
        <v>95</v>
      </c>
      <c r="C44" s="269">
        <f>'4. Recovered capital'!E24</f>
        <v>585948660.63694203</v>
      </c>
      <c r="D44" s="302"/>
    </row>
    <row r="45" spans="1:4">
      <c r="B45" s="239" t="s">
        <v>202</v>
      </c>
      <c r="C45" s="236"/>
      <c r="D45" s="226"/>
    </row>
    <row r="46" spans="1:4">
      <c r="B46" s="126" t="s">
        <v>116</v>
      </c>
      <c r="C46" s="270">
        <f>'4. Recovered capital'!E26</f>
        <v>47719712.870000005</v>
      </c>
      <c r="D46" s="268">
        <f>IFERROR(INDEX('4. Recovered capital'!$I$8:$BK$34,MATCH($B46,'4. Recovered capital'!$D$8:$D$34,0),MATCH(D$41,'4. Recovered capital'!$I$8:$BK$8,0)),)</f>
        <v>16775104.779999997</v>
      </c>
    </row>
    <row r="47" spans="1:4">
      <c r="B47" s="126" t="s">
        <v>117</v>
      </c>
      <c r="C47" s="270">
        <f>'4. Recovered capital'!E27</f>
        <v>-17732557.475142136</v>
      </c>
      <c r="D47" s="268">
        <f>IFERROR(INDEX('4. Recovered capital'!$I$8:$BK$34,MATCH($B47,'4. Recovered capital'!$D$8:$D$34,0),MATCH(D$41,'4. Recovered capital'!$I$8:$BK$8,0)),)</f>
        <v>-5245196.4347573286</v>
      </c>
    </row>
    <row r="48" spans="1:4">
      <c r="B48" s="126" t="s">
        <v>118</v>
      </c>
      <c r="C48" s="270">
        <f>'4. Recovered capital'!E28</f>
        <v>0</v>
      </c>
      <c r="D48" s="268">
        <f>IFERROR(INDEX('4. Recovered capital'!$I$8:$BK$34,MATCH($B48,'4. Recovered capital'!$D$8:$D$34,0),MATCH(D$41,'4. Recovered capital'!$I$8:$BK$8,0)),)</f>
        <v>0</v>
      </c>
    </row>
    <row r="49" spans="2:82">
      <c r="B49" s="126" t="s">
        <v>316</v>
      </c>
      <c r="C49" s="270">
        <f>'4. Recovered capital'!E29</f>
        <v>-45900.641013085202</v>
      </c>
      <c r="D49" s="268">
        <f>IFERROR(INDEX('4. Recovered capital'!$I$8:$BK$34,MATCH($B49,'4. Recovered capital'!$D$8:$D$34,0),MATCH(D$41,'4. Recovered capital'!$I$8:$BK$8,0)),)</f>
        <v>-26380.464411340708</v>
      </c>
    </row>
    <row r="50" spans="2:82">
      <c r="B50" s="126" t="s">
        <v>163</v>
      </c>
      <c r="C50" s="270">
        <f>'4. Recovered capital'!E30</f>
        <v>-179271671.6347689</v>
      </c>
      <c r="D50" s="268">
        <f>IFERROR(INDEX('4. Recovered capital'!$I$8:$BK$34,MATCH($B50,'4. Recovered capital'!$D$8:$D$34,0),MATCH(D$41,'4. Recovered capital'!$I$8:$BK$8,0)),)</f>
        <v>-57825361.775420159</v>
      </c>
    </row>
    <row r="51" spans="2:82">
      <c r="B51" s="239" t="s">
        <v>442</v>
      </c>
      <c r="C51" s="270">
        <f>'4. Recovered capital'!E31</f>
        <v>-149330416.88092411</v>
      </c>
      <c r="D51" s="268">
        <f>IFERROR(INDEX('4. Recovered capital'!$I$8:$BK$34,MATCH($B51,'4. Recovered capital'!$D$8:$D$34,0),MATCH(D$41,'4. Recovered capital'!$I$8:$BK$8,0)),)</f>
        <v>-46321833.894588828</v>
      </c>
    </row>
    <row r="52" spans="2:82" ht="15">
      <c r="B52" s="231" t="s">
        <v>203</v>
      </c>
      <c r="C52" s="271">
        <f>'4. Recovered capital'!E32</f>
        <v>735279077.51786637</v>
      </c>
      <c r="D52" s="269">
        <f>IFERROR(INDEX('4. Recovered capital'!$I$8:$BK$34,MATCH($B52,'4. Recovered capital'!$D$8:$D$34,0),MATCH(D$41,'4. Recovered capital'!$I$8:$BK$8,0)),)</f>
        <v>48037835.378282346</v>
      </c>
    </row>
    <row r="53" spans="2:82">
      <c r="B53" s="239" t="s">
        <v>443</v>
      </c>
      <c r="C53" s="359"/>
      <c r="D53" s="268">
        <f>IFERROR(INDEX('4. Recovered capital'!$I$8:$BK$34,MATCH($B53,'4. Recovered capital'!$D$8:$D$34,0),MATCH(D$41,'4. Recovered capital'!$I$8:$BK$8,0)),)</f>
        <v>687241242.13958395</v>
      </c>
    </row>
    <row r="54" spans="2:82">
      <c r="B54" s="239" t="s">
        <v>444</v>
      </c>
      <c r="C54" s="360"/>
      <c r="D54" s="235">
        <f>IFERROR(INDEX('4. Recovered capital'!$I$8:$BK$34,MATCH($B54,'4. Recovered capital'!$D$8:$D$34,0),MATCH(D$41,'4. Recovered capital'!$I$8:$BK$8,0)),)</f>
        <v>8.4141285810195018E-2</v>
      </c>
    </row>
    <row r="55" spans="2:82">
      <c r="B55" s="357"/>
    </row>
    <row r="56" spans="2:82">
      <c r="B56" s="361"/>
    </row>
    <row r="57" spans="2:82">
      <c r="B57" s="226" t="s">
        <v>445</v>
      </c>
      <c r="C57" s="237">
        <f>D57-1</f>
        <v>2022</v>
      </c>
      <c r="D57" s="237">
        <f>E57-1</f>
        <v>2023</v>
      </c>
      <c r="E57" s="237">
        <f>F57-1</f>
        <v>2024</v>
      </c>
      <c r="F57" s="237">
        <f>G57-1</f>
        <v>2025</v>
      </c>
      <c r="G57" s="237">
        <f>VALUE(RIGHT(TEXT(Yearending,"dd/mm/yyyy"),4))</f>
        <v>2026</v>
      </c>
      <c r="BQ57" s="363"/>
      <c r="BR57" s="363"/>
      <c r="BS57" s="363"/>
      <c r="BT57" s="363"/>
      <c r="BU57" s="363"/>
      <c r="BV57" s="363"/>
      <c r="BW57" s="363"/>
      <c r="BX57" s="363"/>
      <c r="BY57" s="363"/>
      <c r="BZ57" s="363"/>
      <c r="CA57" s="363"/>
      <c r="CB57" s="363"/>
      <c r="CC57" s="363"/>
      <c r="CD57" s="363"/>
    </row>
    <row r="58" spans="2:82">
      <c r="B58" s="126" t="s">
        <v>116</v>
      </c>
      <c r="C58" s="238" t="str">
        <f>IFERROR(INDEX('4. Recovered capital'!$I$8:$BK$32,MATCH($B58,'4. Recovered capital'!$D$8:$D$32,0),MATCH(C$57,'4. Recovered capital'!$I$8:$BK$8,0))/INDEX('4. Recovered capital'!$I$8:$BK$32,MATCH($B58,'4. Recovered capital'!$D$8:$D$32,0),MATCH(C$57-1,'4. Recovered capital'!$I$8:$BK$8,0))-1,"NA")</f>
        <v>NA</v>
      </c>
      <c r="D58" s="238" t="str">
        <f>IFERROR(INDEX('4. Recovered capital'!$I$8:$BK$32,MATCH($B58,'4. Recovered capital'!$D$8:$D$32,0),MATCH(D$57,'4. Recovered capital'!$I$8:$BK$8,0))/INDEX('4. Recovered capital'!$I$8:$BK$32,MATCH($B58,'4. Recovered capital'!$D$8:$D$32,0),MATCH(D$57-1,'4. Recovered capital'!$I$8:$BK$8,0))-1,"NA")</f>
        <v>NA</v>
      </c>
      <c r="E58" s="238" t="str">
        <f>IFERROR(INDEX('4. Recovered capital'!$I$8:$BK$32,MATCH($B58,'4. Recovered capital'!$D$8:$D$32,0),MATCH(E$57,'4. Recovered capital'!$I$8:$BK$8,0))/INDEX('4. Recovered capital'!$I$8:$BK$32,MATCH($B58,'4. Recovered capital'!$D$8:$D$32,0),MATCH(E$57-1,'4. Recovered capital'!$I$8:$BK$8,0))-1,"NA")</f>
        <v>NA</v>
      </c>
      <c r="F58" s="238">
        <f>IFERROR(INDEX('4. Recovered capital'!$I$8:$BK$32,MATCH($B58,'4. Recovered capital'!$D$8:$D$32,0),MATCH(F$57,'4. Recovered capital'!$I$8:$BK$8,0))/INDEX('4. Recovered capital'!$I$8:$BK$32,MATCH($B58,'4. Recovered capital'!$D$8:$D$32,0),MATCH(F$57-1,'4. Recovered capital'!$I$8:$BK$8,0))-1,"NA")</f>
        <v>0.37104654951174609</v>
      </c>
      <c r="G58" s="238">
        <f>IFERROR(INDEX('4. Recovered capital'!$I$8:$BK$32,MATCH($B58,'4. Recovered capital'!$D$8:$D$32,0),MATCH(G$57,'4. Recovered capital'!$I$8:$BK$8,0))/INDEX('4. Recovered capital'!$I$8:$BK$32,MATCH($B58,'4. Recovered capital'!$D$8:$D$32,0),MATCH(G$57-1,'4. Recovered capital'!$I$8:$BK$8,0))-1,"NA")</f>
        <v>-6.2506781309950132E-2</v>
      </c>
    </row>
    <row r="59" spans="2:82">
      <c r="B59" s="126" t="s">
        <v>117</v>
      </c>
      <c r="C59" s="238" t="str">
        <f>IFERROR(INDEX('4. Recovered capital'!$I$8:$BK$32,MATCH($B59,'4. Recovered capital'!$D$8:$D$32,0),MATCH(C$57,'4. Recovered capital'!$I$8:$BK$8,0))/INDEX('4. Recovered capital'!$I$8:$BK$32,MATCH($B59,'4. Recovered capital'!$D$8:$D$32,0),MATCH(C$57-1,'4. Recovered capital'!$I$8:$BK$8,0))-1,"NA")</f>
        <v>NA</v>
      </c>
      <c r="D59" s="238" t="str">
        <f>IFERROR(INDEX('4. Recovered capital'!$I$8:$BK$32,MATCH($B59,'4. Recovered capital'!$D$8:$D$32,0),MATCH(D$57,'4. Recovered capital'!$I$8:$BK$8,0))/INDEX('4. Recovered capital'!$I$8:$BK$32,MATCH($B59,'4. Recovered capital'!$D$8:$D$32,0),MATCH(D$57-1,'4. Recovered capital'!$I$8:$BK$8,0))-1,"NA")</f>
        <v>NA</v>
      </c>
      <c r="E59" s="238" t="str">
        <f>IFERROR(INDEX('4. Recovered capital'!$I$8:$BK$32,MATCH($B59,'4. Recovered capital'!$D$8:$D$32,0),MATCH(E$57,'4. Recovered capital'!$I$8:$BK$8,0))/INDEX('4. Recovered capital'!$I$8:$BK$32,MATCH($B59,'4. Recovered capital'!$D$8:$D$32,0),MATCH(E$57-1,'4. Recovered capital'!$I$8:$BK$8,0))-1,"NA")</f>
        <v>NA</v>
      </c>
      <c r="F59" s="238">
        <f>IFERROR(INDEX('4. Recovered capital'!$I$8:$BK$32,MATCH($B59,'4. Recovered capital'!$D$8:$D$32,0),MATCH(F$57,'4. Recovered capital'!$I$8:$BK$8,0))/INDEX('4. Recovered capital'!$I$8:$BK$32,MATCH($B59,'4. Recovered capital'!$D$8:$D$32,0),MATCH(F$57-1,'4. Recovered capital'!$I$8:$BK$8,0))-1,"NA")</f>
        <v>-0.15538569323185925</v>
      </c>
      <c r="G59" s="238">
        <f>IFERROR(INDEX('4. Recovered capital'!$I$8:$BK$32,MATCH($B59,'4. Recovered capital'!$D$8:$D$32,0),MATCH(G$57,'4. Recovered capital'!$I$8:$BK$8,0))/INDEX('4. Recovered capital'!$I$8:$BK$32,MATCH($B59,'4. Recovered capital'!$D$8:$D$32,0),MATCH(G$57-1,'4. Recovered capital'!$I$8:$BK$8,0))-1,"NA")</f>
        <v>0.12452867660429101</v>
      </c>
    </row>
    <row r="60" spans="2:82">
      <c r="B60" s="126" t="s">
        <v>118</v>
      </c>
      <c r="C60" s="238" t="str">
        <f>IFERROR(INDEX('4. Recovered capital'!$I$8:$BK$32,MATCH($B60,'4. Recovered capital'!$D$8:$D$32,0),MATCH(C$57,'4. Recovered capital'!$I$8:$BK$8,0))/INDEX('4. Recovered capital'!$I$8:$BK$32,MATCH($B60,'4. Recovered capital'!$D$8:$D$32,0),MATCH(C$57-1,'4. Recovered capital'!$I$8:$BK$8,0))-1,"NA")</f>
        <v>NA</v>
      </c>
      <c r="D60" s="238" t="str">
        <f>IFERROR(INDEX('4. Recovered capital'!$I$8:$BK$32,MATCH($B60,'4. Recovered capital'!$D$8:$D$32,0),MATCH(D$57,'4. Recovered capital'!$I$8:$BK$8,0))/INDEX('4. Recovered capital'!$I$8:$BK$32,MATCH($B60,'4. Recovered capital'!$D$8:$D$32,0),MATCH(D$57-1,'4. Recovered capital'!$I$8:$BK$8,0))-1,"NA")</f>
        <v>NA</v>
      </c>
      <c r="E60" s="238" t="str">
        <f>IFERROR(INDEX('4. Recovered capital'!$I$8:$BK$32,MATCH($B60,'4. Recovered capital'!$D$8:$D$32,0),MATCH(E$57,'4. Recovered capital'!$I$8:$BK$8,0))/INDEX('4. Recovered capital'!$I$8:$BK$32,MATCH($B60,'4. Recovered capital'!$D$8:$D$32,0),MATCH(E$57-1,'4. Recovered capital'!$I$8:$BK$8,0))-1,"NA")</f>
        <v>NA</v>
      </c>
      <c r="F60" s="238" t="str">
        <f>IFERROR(INDEX('4. Recovered capital'!$I$8:$BK$32,MATCH($B60,'4. Recovered capital'!$D$8:$D$32,0),MATCH(F$57,'4. Recovered capital'!$I$8:$BK$8,0))/INDEX('4. Recovered capital'!$I$8:$BK$32,MATCH($B60,'4. Recovered capital'!$D$8:$D$32,0),MATCH(F$57-1,'4. Recovered capital'!$I$8:$BK$8,0))-1,"NA")</f>
        <v>NA</v>
      </c>
      <c r="G60" s="238" t="str">
        <f>IFERROR(INDEX('4. Recovered capital'!$I$8:$BK$32,MATCH($B60,'4. Recovered capital'!$D$8:$D$32,0),MATCH(G$57,'4. Recovered capital'!$I$8:$BK$8,0))/INDEX('4. Recovered capital'!$I$8:$BK$32,MATCH($B60,'4. Recovered capital'!$D$8:$D$32,0),MATCH(G$57-1,'4. Recovered capital'!$I$8:$BK$8,0))-1,"NA")</f>
        <v>NA</v>
      </c>
    </row>
    <row r="61" spans="2:82">
      <c r="B61" s="126" t="s">
        <v>316</v>
      </c>
      <c r="C61" s="238" t="str">
        <f>IFERROR(INDEX('4. Recovered capital'!$I$8:$BK$32,MATCH($B61,'4. Recovered capital'!$D$8:$D$32,0),MATCH(C$57,'4. Recovered capital'!$I$8:$BK$8,0))/INDEX('4. Recovered capital'!$I$8:$BK$32,MATCH($B61,'4. Recovered capital'!$D$8:$D$32,0),MATCH(C$57-1,'4. Recovered capital'!$I$8:$BK$8,0))-1,"NA")</f>
        <v>NA</v>
      </c>
      <c r="D61" s="238" t="str">
        <f>IFERROR(INDEX('4. Recovered capital'!$I$8:$BK$32,MATCH($B61,'4. Recovered capital'!$D$8:$D$32,0),MATCH(D$57,'4. Recovered capital'!$I$8:$BK$8,0))/INDEX('4. Recovered capital'!$I$8:$BK$32,MATCH($B61,'4. Recovered capital'!$D$8:$D$32,0),MATCH(D$57-1,'4. Recovered capital'!$I$8:$BK$8,0))-1,"NA")</f>
        <v>NA</v>
      </c>
      <c r="E61" s="238" t="str">
        <f>IFERROR(INDEX('4. Recovered capital'!$I$8:$BK$32,MATCH($B61,'4. Recovered capital'!$D$8:$D$32,0),MATCH(E$57,'4. Recovered capital'!$I$8:$BK$8,0))/INDEX('4. Recovered capital'!$I$8:$BK$32,MATCH($B61,'4. Recovered capital'!$D$8:$D$32,0),MATCH(E$57-1,'4. Recovered capital'!$I$8:$BK$8,0))-1,"NA")</f>
        <v>NA</v>
      </c>
      <c r="F61" s="238">
        <f>IFERROR(INDEX('4. Recovered capital'!$I$8:$BK$32,MATCH($B61,'4. Recovered capital'!$D$8:$D$32,0),MATCH(F$57,'4. Recovered capital'!$I$8:$BK$8,0))/INDEX('4. Recovered capital'!$I$8:$BK$32,MATCH($B61,'4. Recovered capital'!$D$8:$D$32,0),MATCH(F$57-1,'4. Recovered capital'!$I$8:$BK$8,0))-1,"NA")</f>
        <v>1.8099667642484052E-2</v>
      </c>
      <c r="G61" s="238">
        <f>IFERROR(INDEX('4. Recovered capital'!$I$8:$BK$32,MATCH($B61,'4. Recovered capital'!$D$8:$D$32,0),MATCH(G$57,'4. Recovered capital'!$I$8:$BK$8,0))/INDEX('4. Recovered capital'!$I$8:$BK$32,MATCH($B61,'4. Recovered capital'!$D$8:$D$32,0),MATCH(G$57-1,'4. Recovered capital'!$I$8:$BK$8,0))-1,"NA")</f>
        <v>1.6788661187927518</v>
      </c>
    </row>
    <row r="62" spans="2:82">
      <c r="B62" s="126" t="s">
        <v>163</v>
      </c>
      <c r="C62" s="238" t="str">
        <f>IFERROR(INDEX('4. Recovered capital'!$I$8:$BK$32,MATCH($B62,'4. Recovered capital'!$D$8:$D$32,0),MATCH(C$57,'4. Recovered capital'!$I$8:$BK$8,0))/INDEX('4. Recovered capital'!$I$8:$BK$32,MATCH($B62,'4. Recovered capital'!$D$8:$D$32,0),MATCH(C$57-1,'4. Recovered capital'!$I$8:$BK$8,0))-1,"NA")</f>
        <v>NA</v>
      </c>
      <c r="D62" s="238" t="str">
        <f>IFERROR(INDEX('4. Recovered capital'!$I$8:$BK$32,MATCH($B62,'4. Recovered capital'!$D$8:$D$32,0),MATCH(D$57,'4. Recovered capital'!$I$8:$BK$8,0))/INDEX('4. Recovered capital'!$I$8:$BK$32,MATCH($B62,'4. Recovered capital'!$D$8:$D$32,0),MATCH(D$57-1,'4. Recovered capital'!$I$8:$BK$8,0))-1,"NA")</f>
        <v>NA</v>
      </c>
      <c r="E62" s="238" t="str">
        <f>IFERROR(INDEX('4. Recovered capital'!$I$8:$BK$32,MATCH($B62,'4. Recovered capital'!$D$8:$D$32,0),MATCH(E$57,'4. Recovered capital'!$I$8:$BK$8,0))/INDEX('4. Recovered capital'!$I$8:$BK$32,MATCH($B62,'4. Recovered capital'!$D$8:$D$32,0),MATCH(E$57-1,'4. Recovered capital'!$I$8:$BK$8,0))-1,"NA")</f>
        <v>NA</v>
      </c>
      <c r="F62" s="238">
        <f>IFERROR(INDEX('4. Recovered capital'!$I$8:$BK$32,MATCH($B62,'4. Recovered capital'!$D$8:$D$32,0),MATCH(F$57,'4. Recovered capital'!$I$8:$BK$8,0))/INDEX('4. Recovered capital'!$I$8:$BK$32,MATCH($B62,'4. Recovered capital'!$D$8:$D$32,0),MATCH(F$57-1,'4. Recovered capital'!$I$8:$BK$8,0))-1,"NA")</f>
        <v>0.1431363382496682</v>
      </c>
      <c r="G62" s="238">
        <f>IFERROR(INDEX('4. Recovered capital'!$I$8:$BK$32,MATCH($B62,'4. Recovered capital'!$D$8:$D$32,0),MATCH(G$57,'4. Recovered capital'!$I$8:$BK$8,0))/INDEX('4. Recovered capital'!$I$8:$BK$32,MATCH($B62,'4. Recovered capital'!$D$8:$D$32,0),MATCH(G$57-1,'4. Recovered capital'!$I$8:$BK$8,0))-1,"NA")</f>
        <v>0.12657538049135053</v>
      </c>
    </row>
    <row r="63" spans="2:82">
      <c r="B63" s="126" t="s">
        <v>164</v>
      </c>
      <c r="C63" s="238" t="str">
        <f>IFERROR(INDEX('4. Recovered capital'!$I$8:$BK$32,MATCH($B63,'4. Recovered capital'!$D$8:$D$32,0),MATCH(C$57,'4. Recovered capital'!$I$8:$BK$8,0))/INDEX('4. Recovered capital'!$I$8:$BK$32,MATCH($B63,'4. Recovered capital'!$D$8:$D$32,0),MATCH(C$57-1,'4. Recovered capital'!$I$8:$BK$8,0))-1,"NA")</f>
        <v>NA</v>
      </c>
      <c r="D63" s="238" t="str">
        <f>IFERROR(INDEX('4. Recovered capital'!$I$8:$BK$32,MATCH($B63,'4. Recovered capital'!$D$8:$D$32,0),MATCH(D$57,'4. Recovered capital'!$I$8:$BK$8,0))/INDEX('4. Recovered capital'!$I$8:$BK$32,MATCH($B63,'4. Recovered capital'!$D$8:$D$32,0),MATCH(D$57-1,'4. Recovered capital'!$I$8:$BK$8,0))-1,"NA")</f>
        <v>NA</v>
      </c>
      <c r="E63" s="238" t="str">
        <f>IFERROR(INDEX('4. Recovered capital'!$I$8:$BK$32,MATCH($B63,'4. Recovered capital'!$D$8:$D$32,0),MATCH(E$57,'4. Recovered capital'!$I$8:$BK$8,0))/INDEX('4. Recovered capital'!$I$8:$BK$32,MATCH($B63,'4. Recovered capital'!$D$8:$D$32,0),MATCH(E$57-1,'4. Recovered capital'!$I$8:$BK$8,0))-1,"NA")</f>
        <v>NA</v>
      </c>
      <c r="F63" s="238">
        <f>IFERROR(INDEX('4. Recovered capital'!$I$8:$BK$32,MATCH($B63,'4. Recovered capital'!$D$8:$D$32,0),MATCH(F$57,'4. Recovered capital'!$I$8:$BK$8,0))/INDEX('4. Recovered capital'!$I$8:$BK$32,MATCH($B63,'4. Recovered capital'!$D$8:$D$32,0),MATCH(F$57-1,'4. Recovered capital'!$I$8:$BK$8,0))-1,"NA")</f>
        <v>1.9435478671115725E-2</v>
      </c>
      <c r="G63" s="238">
        <f>IFERROR(INDEX('4. Recovered capital'!$I$8:$BK$32,MATCH($B63,'4. Recovered capital'!$D$8:$D$32,0),MATCH(G$57,'4. Recovered capital'!$I$8:$BK$8,0))/INDEX('4. Recovered capital'!$I$8:$BK$32,MATCH($B63,'4. Recovered capital'!$D$8:$D$32,0),MATCH(G$57-1,'4. Recovered capital'!$I$8:$BK$8,0))-1,"NA")</f>
        <v>0.21550685322941132</v>
      </c>
    </row>
    <row r="64" spans="2:82">
      <c r="B64" s="357"/>
    </row>
    <row r="65" spans="2:8">
      <c r="B65" s="357"/>
    </row>
    <row r="66" spans="2:8" s="352" customFormat="1">
      <c r="B66" s="226" t="s">
        <v>446</v>
      </c>
      <c r="C66" s="441" t="s">
        <v>111</v>
      </c>
      <c r="D66" s="441"/>
      <c r="E66" s="441"/>
      <c r="F66" s="442" t="s">
        <v>112</v>
      </c>
      <c r="G66" s="442"/>
      <c r="H66" s="442"/>
    </row>
    <row r="67" spans="2:8" s="352" customFormat="1" ht="25.5">
      <c r="B67" s="226" t="s">
        <v>33</v>
      </c>
      <c r="C67" s="226" t="s">
        <v>447</v>
      </c>
      <c r="D67" s="226" t="s">
        <v>448</v>
      </c>
      <c r="E67" s="226" t="s">
        <v>449</v>
      </c>
      <c r="F67" s="226" t="s">
        <v>447</v>
      </c>
      <c r="G67" s="226" t="s">
        <v>450</v>
      </c>
      <c r="H67" s="226" t="s">
        <v>449</v>
      </c>
    </row>
    <row r="68" spans="2:8">
      <c r="B68" s="241" t="s">
        <v>34</v>
      </c>
      <c r="C68" s="126"/>
      <c r="D68" s="226"/>
      <c r="E68" s="226"/>
      <c r="F68" s="226"/>
      <c r="G68" s="226"/>
      <c r="H68" s="226"/>
    </row>
    <row r="69" spans="2:8">
      <c r="B69" s="126" t="s">
        <v>152</v>
      </c>
      <c r="C69" s="226"/>
      <c r="D69" s="226"/>
      <c r="E69" s="226"/>
      <c r="F69" s="226"/>
      <c r="G69" s="226"/>
      <c r="H69" s="226"/>
    </row>
    <row r="70" spans="2:8">
      <c r="B70" s="240" t="s">
        <v>451</v>
      </c>
      <c r="C70" s="268">
        <f>'5. Weighted average price'!M12</f>
        <v>15445.276599999999</v>
      </c>
      <c r="D70" s="268">
        <f>'5. Weighted average price'!N12</f>
        <v>4880.7</v>
      </c>
      <c r="E70" s="300">
        <f>'5. Weighted average price'!O12</f>
        <v>3.1645617636814389</v>
      </c>
      <c r="F70" s="268">
        <f>'5. Weighted average price'!P12</f>
        <v>0</v>
      </c>
      <c r="G70" s="268">
        <f>'5. Weighted average price'!Q12</f>
        <v>0</v>
      </c>
      <c r="H70" s="300">
        <f>'5. Weighted average price'!R12</f>
        <v>0</v>
      </c>
    </row>
    <row r="71" spans="2:8">
      <c r="B71" s="240" t="s">
        <v>452</v>
      </c>
      <c r="C71" s="268">
        <f>'5. Weighted average price'!T12</f>
        <v>0</v>
      </c>
      <c r="D71" s="268">
        <f>'5. Weighted average price'!U12</f>
        <v>0</v>
      </c>
      <c r="E71" s="300">
        <f>'5. Weighted average price'!V12</f>
        <v>0</v>
      </c>
      <c r="F71" s="268">
        <f>'5. Weighted average price'!W12</f>
        <v>0</v>
      </c>
      <c r="G71" s="268">
        <f>'5. Weighted average price'!X12</f>
        <v>0</v>
      </c>
      <c r="H71" s="300">
        <f>'5. Weighted average price'!Y12</f>
        <v>0</v>
      </c>
    </row>
    <row r="72" spans="2:8">
      <c r="B72" s="240" t="s">
        <v>453</v>
      </c>
      <c r="C72" s="268">
        <f>'5. Weighted average price'!Z12</f>
        <v>0</v>
      </c>
      <c r="D72" s="268">
        <f>'5. Weighted average price'!AA12</f>
        <v>0</v>
      </c>
      <c r="E72" s="300">
        <f>'5. Weighted average price'!AB12</f>
        <v>0</v>
      </c>
      <c r="F72" s="268">
        <f>'5. Weighted average price'!AC12</f>
        <v>0</v>
      </c>
      <c r="G72" s="268">
        <f>'5. Weighted average price'!AD12</f>
        <v>0</v>
      </c>
      <c r="H72" s="300">
        <f>'5. Weighted average price'!AE12</f>
        <v>0</v>
      </c>
    </row>
    <row r="73" spans="2:8">
      <c r="B73" s="240" t="s">
        <v>454</v>
      </c>
      <c r="C73" s="268">
        <f>'5. Weighted average price'!AF12</f>
        <v>0</v>
      </c>
      <c r="D73" s="268">
        <f>'5. Weighted average price'!AG12</f>
        <v>0</v>
      </c>
      <c r="E73" s="300">
        <f>'5. Weighted average price'!AH12</f>
        <v>0</v>
      </c>
      <c r="F73" s="268">
        <f>'5. Weighted average price'!AI12</f>
        <v>0</v>
      </c>
      <c r="G73" s="268">
        <f>'5. Weighted average price'!AJ12</f>
        <v>0</v>
      </c>
      <c r="H73" s="300">
        <f>'5. Weighted average price'!AK12</f>
        <v>0</v>
      </c>
    </row>
    <row r="74" spans="2:8">
      <c r="B74" s="240" t="s">
        <v>455</v>
      </c>
      <c r="C74" s="268">
        <f>'5. Weighted average price'!AM12</f>
        <v>0</v>
      </c>
      <c r="D74" s="268">
        <f>'5. Weighted average price'!AN12</f>
        <v>0</v>
      </c>
      <c r="E74" s="300">
        <f>'5. Weighted average price'!AO12</f>
        <v>0</v>
      </c>
      <c r="F74" s="268">
        <f>'5. Weighted average price'!AP12</f>
        <v>0</v>
      </c>
      <c r="G74" s="268">
        <f>'5. Weighted average price'!AQ12</f>
        <v>0</v>
      </c>
      <c r="H74" s="300">
        <f>'5. Weighted average price'!AR12</f>
        <v>0</v>
      </c>
    </row>
    <row r="75" spans="2:8">
      <c r="B75" s="240" t="s">
        <v>456</v>
      </c>
      <c r="C75" s="268">
        <f>'5. Weighted average price'!AS12</f>
        <v>0</v>
      </c>
      <c r="D75" s="268">
        <f>'5. Weighted average price'!AT12</f>
        <v>0</v>
      </c>
      <c r="E75" s="300">
        <f>'5. Weighted average price'!AU12</f>
        <v>0</v>
      </c>
      <c r="F75" s="268">
        <f>'5. Weighted average price'!AV12</f>
        <v>0</v>
      </c>
      <c r="G75" s="268">
        <f>'5. Weighted average price'!AW12</f>
        <v>0</v>
      </c>
      <c r="H75" s="300">
        <f>'5. Weighted average price'!AX12</f>
        <v>0</v>
      </c>
    </row>
    <row r="76" spans="2:8">
      <c r="B76" s="240" t="s">
        <v>457</v>
      </c>
      <c r="C76" s="268">
        <f>'5. Weighted average price'!AY12</f>
        <v>0</v>
      </c>
      <c r="D76" s="268">
        <f>'5. Weighted average price'!AZ12</f>
        <v>0</v>
      </c>
      <c r="E76" s="300">
        <f>'5. Weighted average price'!BA12</f>
        <v>0</v>
      </c>
      <c r="F76" s="268">
        <f>'5. Weighted average price'!BB12</f>
        <v>0</v>
      </c>
      <c r="G76" s="268">
        <f>'5. Weighted average price'!BC12</f>
        <v>0</v>
      </c>
      <c r="H76" s="300">
        <f>'5. Weighted average price'!BD12</f>
        <v>0</v>
      </c>
    </row>
    <row r="77" spans="2:8">
      <c r="B77" s="240" t="s">
        <v>458</v>
      </c>
      <c r="C77" s="268">
        <f>'5. Weighted average price'!BE12</f>
        <v>0</v>
      </c>
      <c r="D77" s="268">
        <f>'5. Weighted average price'!BF12</f>
        <v>0</v>
      </c>
      <c r="E77" s="300">
        <f>'5. Weighted average price'!BG12</f>
        <v>0</v>
      </c>
      <c r="F77" s="268">
        <f>'5. Weighted average price'!BH12</f>
        <v>0</v>
      </c>
      <c r="G77" s="268">
        <f>'5. Weighted average price'!BI12</f>
        <v>0</v>
      </c>
      <c r="H77" s="300">
        <f>'5. Weighted average price'!BJ12</f>
        <v>0</v>
      </c>
    </row>
    <row r="78" spans="2:8">
      <c r="B78" s="126" t="s">
        <v>200</v>
      </c>
      <c r="C78" s="126"/>
      <c r="D78" s="126"/>
      <c r="E78" s="301"/>
      <c r="F78" s="126"/>
      <c r="G78" s="126"/>
      <c r="H78" s="301"/>
    </row>
    <row r="79" spans="2:8">
      <c r="B79" s="240" t="s">
        <v>451</v>
      </c>
      <c r="C79" s="388">
        <f>'5. Weighted average price'!M13</f>
        <v>0</v>
      </c>
      <c r="D79" s="388">
        <f>'5. Weighted average price'!N13</f>
        <v>0</v>
      </c>
      <c r="E79" s="389">
        <f>'5. Weighted average price'!O13</f>
        <v>0</v>
      </c>
      <c r="F79" s="388">
        <f>'5. Weighted average price'!P13</f>
        <v>616.01875999999993</v>
      </c>
      <c r="G79" s="388">
        <f>'5. Weighted average price'!Q13</f>
        <v>121.395</v>
      </c>
      <c r="H79" s="389">
        <f>'5. Weighted average price'!R13</f>
        <v>5.0744986202067626</v>
      </c>
    </row>
    <row r="80" spans="2:8">
      <c r="B80" s="240" t="s">
        <v>452</v>
      </c>
      <c r="C80" s="388">
        <f>'5. Weighted average price'!T13</f>
        <v>0</v>
      </c>
      <c r="D80" s="388">
        <f>'5. Weighted average price'!U13</f>
        <v>0</v>
      </c>
      <c r="E80" s="389">
        <f>'5. Weighted average price'!V13</f>
        <v>0</v>
      </c>
      <c r="F80" s="388">
        <f>'5. Weighted average price'!W13</f>
        <v>0</v>
      </c>
      <c r="G80" s="388">
        <f>'5. Weighted average price'!X13</f>
        <v>0</v>
      </c>
      <c r="H80" s="389">
        <f>'5. Weighted average price'!Y13</f>
        <v>0</v>
      </c>
    </row>
    <row r="81" spans="2:8">
      <c r="B81" s="240" t="s">
        <v>453</v>
      </c>
      <c r="C81" s="388">
        <f>'5. Weighted average price'!Z13</f>
        <v>0</v>
      </c>
      <c r="D81" s="388">
        <f>'5. Weighted average price'!AA13</f>
        <v>0</v>
      </c>
      <c r="E81" s="389">
        <f>'5. Weighted average price'!AB13</f>
        <v>0</v>
      </c>
      <c r="F81" s="388">
        <f>'5. Weighted average price'!AC13</f>
        <v>0</v>
      </c>
      <c r="G81" s="388">
        <f>'5. Weighted average price'!AD13</f>
        <v>0</v>
      </c>
      <c r="H81" s="389">
        <f>'5. Weighted average price'!AE13</f>
        <v>0</v>
      </c>
    </row>
    <row r="82" spans="2:8">
      <c r="B82" s="240" t="s">
        <v>454</v>
      </c>
      <c r="C82" s="388">
        <f>'5. Weighted average price'!AF13</f>
        <v>0</v>
      </c>
      <c r="D82" s="388">
        <f>'5. Weighted average price'!AG13</f>
        <v>0</v>
      </c>
      <c r="E82" s="389">
        <f>'5. Weighted average price'!AH13</f>
        <v>0</v>
      </c>
      <c r="F82" s="388">
        <f>'5. Weighted average price'!AI13</f>
        <v>0</v>
      </c>
      <c r="G82" s="388">
        <f>'5. Weighted average price'!AJ13</f>
        <v>0</v>
      </c>
      <c r="H82" s="389">
        <f>'5. Weighted average price'!AK13</f>
        <v>0</v>
      </c>
    </row>
    <row r="83" spans="2:8">
      <c r="B83" s="240" t="s">
        <v>455</v>
      </c>
      <c r="C83" s="388">
        <f>'5. Weighted average price'!AM13</f>
        <v>0</v>
      </c>
      <c r="D83" s="388">
        <f>'5. Weighted average price'!AN13</f>
        <v>0</v>
      </c>
      <c r="E83" s="389">
        <f>'5. Weighted average price'!AO13</f>
        <v>0</v>
      </c>
      <c r="F83" s="388">
        <f>'5. Weighted average price'!AP13</f>
        <v>0</v>
      </c>
      <c r="G83" s="388">
        <f>'5. Weighted average price'!AQ13</f>
        <v>0</v>
      </c>
      <c r="H83" s="389">
        <f>'5. Weighted average price'!AR13</f>
        <v>0</v>
      </c>
    </row>
    <row r="84" spans="2:8">
      <c r="B84" s="240" t="s">
        <v>456</v>
      </c>
      <c r="C84" s="388">
        <f>'5. Weighted average price'!AS13</f>
        <v>0</v>
      </c>
      <c r="D84" s="388">
        <f>'5. Weighted average price'!AT13</f>
        <v>0</v>
      </c>
      <c r="E84" s="389">
        <f>'5. Weighted average price'!AU13</f>
        <v>0</v>
      </c>
      <c r="F84" s="388">
        <f>'5. Weighted average price'!AV13</f>
        <v>0</v>
      </c>
      <c r="G84" s="388">
        <f>'5. Weighted average price'!AW13</f>
        <v>0</v>
      </c>
      <c r="H84" s="389">
        <f>'5. Weighted average price'!AX13</f>
        <v>0</v>
      </c>
    </row>
    <row r="85" spans="2:8">
      <c r="B85" s="240" t="s">
        <v>457</v>
      </c>
      <c r="C85" s="388">
        <f>'5. Weighted average price'!AY13</f>
        <v>0</v>
      </c>
      <c r="D85" s="388">
        <f>'5. Weighted average price'!AZ13</f>
        <v>0</v>
      </c>
      <c r="E85" s="389">
        <f>'5. Weighted average price'!BA13</f>
        <v>0</v>
      </c>
      <c r="F85" s="388">
        <f>'5. Weighted average price'!BB13</f>
        <v>0</v>
      </c>
      <c r="G85" s="388">
        <f>'5. Weighted average price'!BC13</f>
        <v>0</v>
      </c>
      <c r="H85" s="389">
        <f>'5. Weighted average price'!BD13</f>
        <v>0</v>
      </c>
    </row>
    <row r="86" spans="2:8">
      <c r="B86" s="240" t="s">
        <v>458</v>
      </c>
      <c r="C86" s="388">
        <f>'5. Weighted average price'!BE13</f>
        <v>0</v>
      </c>
      <c r="D86" s="388">
        <f>'5. Weighted average price'!BF13</f>
        <v>0</v>
      </c>
      <c r="E86" s="389">
        <f>'5. Weighted average price'!BG13</f>
        <v>0</v>
      </c>
      <c r="F86" s="388">
        <f>'5. Weighted average price'!BH13</f>
        <v>0</v>
      </c>
      <c r="G86" s="388">
        <f>'5. Weighted average price'!BI13</f>
        <v>0</v>
      </c>
      <c r="H86" s="389">
        <f>'5. Weighted average price'!BJ13</f>
        <v>0</v>
      </c>
    </row>
    <row r="87" spans="2:8">
      <c r="B87" s="126" t="s">
        <v>36</v>
      </c>
      <c r="C87" s="126"/>
      <c r="D87" s="126"/>
      <c r="E87" s="301"/>
      <c r="F87" s="126"/>
      <c r="G87" s="126"/>
      <c r="H87" s="301"/>
    </row>
    <row r="88" spans="2:8">
      <c r="B88" s="240" t="s">
        <v>451</v>
      </c>
      <c r="C88" s="268">
        <f>'5. Weighted average price'!M14</f>
        <v>0</v>
      </c>
      <c r="D88" s="268">
        <f>'5. Weighted average price'!N14</f>
        <v>0</v>
      </c>
      <c r="E88" s="390">
        <f>'5. Weighted average price'!O14</f>
        <v>0</v>
      </c>
      <c r="F88" s="268">
        <f>'5. Weighted average price'!P14</f>
        <v>0</v>
      </c>
      <c r="G88" s="268">
        <f>'5. Weighted average price'!Q14</f>
        <v>0</v>
      </c>
      <c r="H88" s="300">
        <f>'5. Weighted average price'!R14</f>
        <v>0</v>
      </c>
    </row>
    <row r="89" spans="2:8">
      <c r="B89" s="240" t="s">
        <v>452</v>
      </c>
      <c r="C89" s="268">
        <f>'5. Weighted average price'!T14</f>
        <v>0</v>
      </c>
      <c r="D89" s="268">
        <f>'5. Weighted average price'!U14</f>
        <v>0</v>
      </c>
      <c r="E89" s="390">
        <f>'5. Weighted average price'!V14</f>
        <v>0</v>
      </c>
      <c r="F89" s="268">
        <f>'5. Weighted average price'!W14</f>
        <v>0</v>
      </c>
      <c r="G89" s="268">
        <f>'5. Weighted average price'!X14</f>
        <v>0</v>
      </c>
      <c r="H89" s="300">
        <f>'5. Weighted average price'!Y14</f>
        <v>0</v>
      </c>
    </row>
    <row r="90" spans="2:8">
      <c r="B90" s="240" t="s">
        <v>453</v>
      </c>
      <c r="C90" s="268">
        <f>'5. Weighted average price'!Z14</f>
        <v>0</v>
      </c>
      <c r="D90" s="268">
        <f>'5. Weighted average price'!AA14</f>
        <v>0</v>
      </c>
      <c r="E90" s="390">
        <f>'5. Weighted average price'!AB14</f>
        <v>0</v>
      </c>
      <c r="F90" s="268">
        <f>'5. Weighted average price'!AC14</f>
        <v>0</v>
      </c>
      <c r="G90" s="268">
        <f>'5. Weighted average price'!AD14</f>
        <v>0</v>
      </c>
      <c r="H90" s="300">
        <f>'5. Weighted average price'!AE14</f>
        <v>0</v>
      </c>
    </row>
    <row r="91" spans="2:8">
      <c r="B91" s="240" t="s">
        <v>454</v>
      </c>
      <c r="C91" s="268">
        <f>'5. Weighted average price'!AF14</f>
        <v>0</v>
      </c>
      <c r="D91" s="268">
        <f>'5. Weighted average price'!AG14</f>
        <v>0</v>
      </c>
      <c r="E91" s="390">
        <f>'5. Weighted average price'!AH14</f>
        <v>0</v>
      </c>
      <c r="F91" s="268">
        <f>'5. Weighted average price'!AI14</f>
        <v>0</v>
      </c>
      <c r="G91" s="268">
        <f>'5. Weighted average price'!AJ14</f>
        <v>0</v>
      </c>
      <c r="H91" s="300">
        <f>'5. Weighted average price'!AK14</f>
        <v>0</v>
      </c>
    </row>
    <row r="92" spans="2:8">
      <c r="B92" s="240" t="s">
        <v>455</v>
      </c>
      <c r="C92" s="268">
        <f>'5. Weighted average price'!AM14</f>
        <v>0</v>
      </c>
      <c r="D92" s="268">
        <f>'5. Weighted average price'!AN14</f>
        <v>0</v>
      </c>
      <c r="E92" s="390">
        <f>'5. Weighted average price'!AO14</f>
        <v>0</v>
      </c>
      <c r="F92" s="268">
        <f>'5. Weighted average price'!AP14</f>
        <v>0</v>
      </c>
      <c r="G92" s="268">
        <f>'5. Weighted average price'!AQ14</f>
        <v>0</v>
      </c>
      <c r="H92" s="300">
        <f>'5. Weighted average price'!AR14</f>
        <v>0</v>
      </c>
    </row>
    <row r="93" spans="2:8">
      <c r="B93" s="240" t="s">
        <v>456</v>
      </c>
      <c r="C93" s="268">
        <f>'5. Weighted average price'!AS14</f>
        <v>0</v>
      </c>
      <c r="D93" s="268">
        <f>'5. Weighted average price'!AT14</f>
        <v>0</v>
      </c>
      <c r="E93" s="390">
        <f>'5. Weighted average price'!AU14</f>
        <v>0</v>
      </c>
      <c r="F93" s="268">
        <f>'5. Weighted average price'!AV14</f>
        <v>0</v>
      </c>
      <c r="G93" s="268">
        <f>'5. Weighted average price'!AW14</f>
        <v>0</v>
      </c>
      <c r="H93" s="300">
        <f>'5. Weighted average price'!AX14</f>
        <v>0</v>
      </c>
    </row>
    <row r="94" spans="2:8">
      <c r="B94" s="240" t="s">
        <v>457</v>
      </c>
      <c r="C94" s="268">
        <f>'5. Weighted average price'!AY14</f>
        <v>0</v>
      </c>
      <c r="D94" s="268">
        <f>'5. Weighted average price'!AZ14</f>
        <v>0</v>
      </c>
      <c r="E94" s="390">
        <f>'5. Weighted average price'!BA14</f>
        <v>0</v>
      </c>
      <c r="F94" s="268">
        <f>'5. Weighted average price'!BB14</f>
        <v>0</v>
      </c>
      <c r="G94" s="268">
        <f>'5. Weighted average price'!BC14</f>
        <v>0</v>
      </c>
      <c r="H94" s="300">
        <f>'5. Weighted average price'!BD14</f>
        <v>0</v>
      </c>
    </row>
    <row r="95" spans="2:8">
      <c r="B95" s="240" t="s">
        <v>458</v>
      </c>
      <c r="C95" s="268">
        <f>'5. Weighted average price'!BE14</f>
        <v>0</v>
      </c>
      <c r="D95" s="268">
        <f>'5. Weighted average price'!BF14</f>
        <v>0</v>
      </c>
      <c r="E95" s="390">
        <f>'5. Weighted average price'!BG14</f>
        <v>0</v>
      </c>
      <c r="F95" s="268">
        <f>'5. Weighted average price'!BH14</f>
        <v>0</v>
      </c>
      <c r="G95" s="268">
        <f>'5. Weighted average price'!BI14</f>
        <v>0</v>
      </c>
      <c r="H95" s="300">
        <f>'5. Weighted average price'!BJ14</f>
        <v>0</v>
      </c>
    </row>
    <row r="96" spans="2:8">
      <c r="B96" s="241" t="s">
        <v>227</v>
      </c>
      <c r="C96" s="126"/>
      <c r="D96" s="126"/>
      <c r="E96" s="301"/>
      <c r="F96" s="126"/>
      <c r="G96" s="126"/>
      <c r="H96" s="301"/>
    </row>
    <row r="97" spans="2:8">
      <c r="B97" s="242" t="s">
        <v>225</v>
      </c>
      <c r="C97" s="268">
        <f>'5. Weighted average price'!F16</f>
        <v>0</v>
      </c>
      <c r="D97" s="268">
        <f>'5. Weighted average price'!G16</f>
        <v>0</v>
      </c>
      <c r="E97" s="390">
        <f>'5. Weighted average price'!H16</f>
        <v>0</v>
      </c>
      <c r="F97" s="268">
        <f>'5. Weighted average price'!I16</f>
        <v>0</v>
      </c>
      <c r="G97" s="268">
        <f>'5. Weighted average price'!J16</f>
        <v>0</v>
      </c>
      <c r="H97" s="300">
        <f>'5. Weighted average price'!K16</f>
        <v>0</v>
      </c>
    </row>
    <row r="98" spans="2:8">
      <c r="B98" s="241" t="s">
        <v>37</v>
      </c>
      <c r="C98" s="126"/>
      <c r="D98" s="126"/>
      <c r="E98" s="301"/>
      <c r="F98" s="126"/>
      <c r="G98" s="126"/>
      <c r="H98" s="301"/>
    </row>
    <row r="99" spans="2:8">
      <c r="B99" s="242" t="s">
        <v>226</v>
      </c>
      <c r="C99" s="268">
        <f>'5. Weighted average price'!F18</f>
        <v>0</v>
      </c>
      <c r="D99" s="268">
        <f>'5. Weighted average price'!G18</f>
        <v>0</v>
      </c>
      <c r="E99" s="390">
        <f>'5. Weighted average price'!H18</f>
        <v>0</v>
      </c>
      <c r="F99" s="268">
        <f>'5. Weighted average price'!I18</f>
        <v>0</v>
      </c>
      <c r="G99" s="268">
        <f>'5. Weighted average price'!J18</f>
        <v>0</v>
      </c>
      <c r="H99" s="300">
        <f>'5. Weighted average price'!K18</f>
        <v>0</v>
      </c>
    </row>
    <row r="100" spans="2:8">
      <c r="B100" s="241" t="s">
        <v>459</v>
      </c>
      <c r="C100" s="268">
        <f>'5. Weighted average price'!F19</f>
        <v>0</v>
      </c>
      <c r="D100" s="362"/>
      <c r="E100" s="362"/>
      <c r="F100" s="268">
        <f>'5. Weighted average price'!I19</f>
        <v>0</v>
      </c>
      <c r="G100" s="362"/>
      <c r="H100" s="362"/>
    </row>
    <row r="101" spans="2:8">
      <c r="B101" s="357"/>
      <c r="F101" s="39"/>
    </row>
    <row r="102" spans="2:8">
      <c r="B102" s="357"/>
      <c r="C102" s="361"/>
    </row>
    <row r="103" spans="2:8" ht="25.5">
      <c r="B103" s="226" t="s">
        <v>460</v>
      </c>
      <c r="C103" s="226" t="s">
        <v>461</v>
      </c>
      <c r="D103" s="226" t="s">
        <v>532</v>
      </c>
    </row>
    <row r="104" spans="2:8" ht="25.5">
      <c r="B104" s="126" t="s">
        <v>462</v>
      </c>
      <c r="C104" s="268">
        <f>C37</f>
        <v>535743162.35698456</v>
      </c>
      <c r="D104" s="268">
        <f>C52</f>
        <v>735279077.51786637</v>
      </c>
    </row>
    <row r="105" spans="2:8">
      <c r="B105" s="126" t="s">
        <v>463</v>
      </c>
      <c r="C105" s="238">
        <f>IFERROR('3. Statement of pipeline assets'!D99/'3. Statement of pipeline assets'!D100,0)</f>
        <v>2.7689688664584377E-3</v>
      </c>
      <c r="D105" s="238">
        <f>IFERROR('4. Recovered capital'!E23/'4. Recovered capital'!E24,0)</f>
        <v>3.5359061221285426E-3</v>
      </c>
    </row>
    <row r="106" spans="2:8">
      <c r="B106" s="126" t="s">
        <v>464</v>
      </c>
      <c r="C106" s="238">
        <f>IFERROR('3. Statement of pipeline assets'!D80/'3. Statement of pipeline assets'!D100,0)</f>
        <v>0.99723103113354161</v>
      </c>
      <c r="D106" s="238">
        <f>IFERROR('4. Recovered capital'!E16/'4. Recovered capital'!E24,0)</f>
        <v>0.9964640938778716</v>
      </c>
    </row>
    <row r="107" spans="2:8" ht="25.5">
      <c r="B107" s="126"/>
      <c r="C107" s="226" t="s">
        <v>465</v>
      </c>
      <c r="D107" s="360"/>
    </row>
    <row r="108" spans="2:8">
      <c r="B108" s="126" t="s">
        <v>466</v>
      </c>
      <c r="C108" s="243">
        <f>IFERROR('2. Revenues and expenses'!D16/'2. Revenues and expenses'!D20,0)</f>
        <v>1</v>
      </c>
      <c r="D108" s="360"/>
    </row>
    <row r="109" spans="2:8">
      <c r="B109" s="126" t="s">
        <v>467</v>
      </c>
      <c r="C109" s="243">
        <f>IFERROR('2. Revenues and expenses'!D19/'2. Revenues and expenses'!D20,0)</f>
        <v>0</v>
      </c>
      <c r="D109" s="360"/>
    </row>
    <row r="110" spans="2:8">
      <c r="B110" s="126" t="s">
        <v>468</v>
      </c>
      <c r="C110" s="243">
        <f>IFERROR('2. Revenues and expenses'!D30/'2. Revenues and expenses'!D42,0)</f>
        <v>0.89185708529364938</v>
      </c>
      <c r="D110" s="360"/>
    </row>
    <row r="111" spans="2:8">
      <c r="B111" s="126" t="s">
        <v>469</v>
      </c>
      <c r="C111" s="243">
        <f>IFERROR('2. Revenues and expenses'!D41/'2. Revenues and expenses'!D42,0)</f>
        <v>0.1081429147063506</v>
      </c>
      <c r="D111" s="360"/>
    </row>
    <row r="112" spans="2:8">
      <c r="B112" s="357"/>
    </row>
    <row r="113" spans="2:5">
      <c r="B113" s="357"/>
    </row>
    <row r="114" spans="2:5" ht="25.5">
      <c r="B114" s="226" t="s">
        <v>470</v>
      </c>
      <c r="C114" s="226" t="s">
        <v>465</v>
      </c>
      <c r="D114" s="226" t="s">
        <v>471</v>
      </c>
    </row>
    <row r="115" spans="2:5">
      <c r="B115" s="126" t="s">
        <v>472</v>
      </c>
      <c r="C115" s="268">
        <f>'2. Revenues and expenses'!F24</f>
        <v>-8746259.1300000027</v>
      </c>
      <c r="D115" s="268">
        <f>'3.3 Depreciation amortisation'!N53</f>
        <v>-8746259.1300000027</v>
      </c>
      <c r="E115" s="396"/>
    </row>
    <row r="116" spans="2:5">
      <c r="B116" s="126" t="s">
        <v>473</v>
      </c>
      <c r="C116" s="268">
        <f>'2. Revenues and expenses'!F35+'2.4 Shared costs'!H20</f>
        <v>-336605.51134961308</v>
      </c>
      <c r="D116" s="268">
        <f>'3.3 Depreciation amortisation'!M85</f>
        <v>-336605.51134961308</v>
      </c>
    </row>
  </sheetData>
  <mergeCells count="2">
    <mergeCell ref="C66:E66"/>
    <mergeCell ref="F66:H66"/>
  </mergeCell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009999"/>
  </sheetPr>
  <dimension ref="B1:H36"/>
  <sheetViews>
    <sheetView zoomScaleNormal="100" workbookViewId="0"/>
  </sheetViews>
  <sheetFormatPr defaultColWidth="9.140625" defaultRowHeight="12.75"/>
  <cols>
    <col min="1" max="1" width="12" style="16" customWidth="1"/>
    <col min="2" max="2" width="54.85546875" style="16" customWidth="1"/>
    <col min="3" max="4" width="42.85546875" style="16" customWidth="1"/>
    <col min="5" max="5" width="6.85546875" style="16" customWidth="1"/>
    <col min="6" max="8" width="19.85546875" style="16" customWidth="1"/>
    <col min="9" max="9" width="18.140625" style="16" customWidth="1"/>
    <col min="10" max="16384" width="9.140625" style="16"/>
  </cols>
  <sheetData>
    <row r="1" spans="2:8" ht="20.25">
      <c r="B1" s="17" t="s">
        <v>99</v>
      </c>
      <c r="C1" s="15"/>
      <c r="D1" s="15"/>
      <c r="E1" s="15"/>
      <c r="F1" s="15"/>
      <c r="G1" s="15"/>
    </row>
    <row r="2" spans="2:8" ht="15">
      <c r="B2" s="44" t="str">
        <f>Tradingname</f>
        <v>APA NORTHERN GOLDFIELDS INTERCONNECT PTY LTD</v>
      </c>
      <c r="C2" s="45"/>
    </row>
    <row r="3" spans="2:8" ht="15">
      <c r="B3" s="46" t="s">
        <v>238</v>
      </c>
      <c r="C3" s="47" t="str">
        <f>TEXT(Yearstart,"dd/mm/yyyy")&amp;" to "&amp;TEXT(Yearending,"dd/mm/yyyy")</f>
        <v>01/07/2025 to 30/06/2026</v>
      </c>
    </row>
    <row r="4" spans="2:8" ht="20.25">
      <c r="B4" s="14"/>
    </row>
    <row r="5" spans="2:8" ht="15.75">
      <c r="B5" s="26" t="s">
        <v>182</v>
      </c>
    </row>
    <row r="6" spans="2:8">
      <c r="B6" s="18"/>
      <c r="C6" s="21"/>
      <c r="D6" s="21"/>
      <c r="E6" s="22"/>
      <c r="F6" s="27"/>
      <c r="G6" s="23"/>
      <c r="H6" s="23"/>
    </row>
    <row r="7" spans="2:8" ht="13.5" customHeight="1">
      <c r="B7" s="126" t="s">
        <v>30</v>
      </c>
      <c r="C7" s="89" t="s">
        <v>575</v>
      </c>
    </row>
    <row r="8" spans="2:8" ht="13.5" customHeight="1">
      <c r="B8" s="126" t="s">
        <v>178</v>
      </c>
      <c r="C8" s="336">
        <v>579</v>
      </c>
    </row>
    <row r="9" spans="2:8" ht="13.5" customHeight="1">
      <c r="B9" s="126" t="s">
        <v>31</v>
      </c>
      <c r="C9" s="336">
        <v>11</v>
      </c>
    </row>
    <row r="10" spans="2:8" ht="13.5" customHeight="1">
      <c r="B10" s="126" t="s">
        <v>32</v>
      </c>
      <c r="C10" s="90" t="s">
        <v>558</v>
      </c>
    </row>
    <row r="12" spans="2:8" ht="15.75">
      <c r="B12" s="26" t="s">
        <v>183</v>
      </c>
    </row>
    <row r="14" spans="2:8">
      <c r="B14" s="86" t="s">
        <v>33</v>
      </c>
      <c r="C14" s="87" t="s">
        <v>129</v>
      </c>
      <c r="D14" s="87" t="s">
        <v>44</v>
      </c>
    </row>
    <row r="15" spans="2:8" ht="14.25">
      <c r="B15" s="123" t="s">
        <v>34</v>
      </c>
      <c r="C15" s="124"/>
      <c r="D15" s="125"/>
    </row>
    <row r="16" spans="2:8">
      <c r="B16" s="242" t="s">
        <v>474</v>
      </c>
      <c r="C16" s="91" t="s">
        <v>661</v>
      </c>
      <c r="D16" s="91" t="s">
        <v>497</v>
      </c>
    </row>
    <row r="17" spans="2:4">
      <c r="B17" s="126" t="s">
        <v>35</v>
      </c>
      <c r="C17" s="91" t="s">
        <v>661</v>
      </c>
      <c r="D17" s="91" t="s">
        <v>497</v>
      </c>
    </row>
    <row r="18" spans="2:4">
      <c r="B18" s="126" t="s">
        <v>36</v>
      </c>
      <c r="C18" s="91" t="s">
        <v>497</v>
      </c>
      <c r="D18" s="91" t="s">
        <v>497</v>
      </c>
    </row>
    <row r="19" spans="2:4" ht="14.25">
      <c r="B19" s="123" t="s">
        <v>235</v>
      </c>
      <c r="C19" s="124"/>
      <c r="D19" s="125"/>
    </row>
    <row r="20" spans="2:4">
      <c r="B20" s="242" t="s">
        <v>475</v>
      </c>
      <c r="C20" s="91" t="s">
        <v>497</v>
      </c>
      <c r="D20" s="91" t="s">
        <v>497</v>
      </c>
    </row>
    <row r="21" spans="2:4">
      <c r="B21" s="242" t="s">
        <v>476</v>
      </c>
      <c r="C21" s="91" t="s">
        <v>497</v>
      </c>
      <c r="D21" s="91" t="s">
        <v>497</v>
      </c>
    </row>
    <row r="22" spans="2:4" ht="14.25">
      <c r="B22" s="123" t="s">
        <v>37</v>
      </c>
      <c r="C22" s="124"/>
      <c r="D22" s="125"/>
    </row>
    <row r="23" spans="2:4">
      <c r="B23" s="126" t="s">
        <v>38</v>
      </c>
      <c r="C23" s="91" t="s">
        <v>497</v>
      </c>
      <c r="D23" s="91" t="s">
        <v>497</v>
      </c>
    </row>
    <row r="24" spans="2:4">
      <c r="B24" s="126" t="s">
        <v>39</v>
      </c>
      <c r="C24" s="91" t="s">
        <v>497</v>
      </c>
      <c r="D24" s="91" t="s">
        <v>497</v>
      </c>
    </row>
    <row r="25" spans="2:4" ht="14.25">
      <c r="B25" s="123" t="s">
        <v>40</v>
      </c>
      <c r="C25" s="124"/>
      <c r="D25" s="125"/>
    </row>
    <row r="26" spans="2:4">
      <c r="B26" s="126" t="s">
        <v>41</v>
      </c>
      <c r="C26" s="91" t="s">
        <v>497</v>
      </c>
      <c r="D26" s="91" t="s">
        <v>497</v>
      </c>
    </row>
    <row r="27" spans="2:4">
      <c r="B27" s="126" t="s">
        <v>42</v>
      </c>
      <c r="C27" s="91" t="s">
        <v>661</v>
      </c>
      <c r="D27" s="91" t="s">
        <v>497</v>
      </c>
    </row>
    <row r="28" spans="2:4" ht="14.25">
      <c r="B28" s="123" t="s">
        <v>43</v>
      </c>
      <c r="C28" s="124"/>
      <c r="D28" s="125"/>
    </row>
    <row r="29" spans="2:4">
      <c r="B29" s="48" t="s">
        <v>180</v>
      </c>
      <c r="C29" s="91"/>
      <c r="D29" s="91"/>
    </row>
    <row r="30" spans="2:4">
      <c r="B30" s="48" t="s">
        <v>180</v>
      </c>
      <c r="C30" s="91"/>
      <c r="D30" s="91"/>
    </row>
    <row r="31" spans="2:4">
      <c r="B31" s="48" t="s">
        <v>180</v>
      </c>
      <c r="C31" s="91"/>
      <c r="D31" s="91"/>
    </row>
    <row r="32" spans="2:4">
      <c r="B32" s="48" t="s">
        <v>180</v>
      </c>
      <c r="C32" s="91"/>
      <c r="D32" s="91"/>
    </row>
    <row r="33" spans="2:4">
      <c r="B33" s="48" t="s">
        <v>180</v>
      </c>
      <c r="C33" s="91"/>
      <c r="D33" s="91"/>
    </row>
    <row r="34" spans="2:4">
      <c r="B34" s="48" t="s">
        <v>180</v>
      </c>
      <c r="C34" s="91"/>
      <c r="D34" s="91"/>
    </row>
    <row r="35" spans="2:4">
      <c r="B35" s="48" t="s">
        <v>180</v>
      </c>
      <c r="C35" s="91"/>
      <c r="D35" s="91"/>
    </row>
    <row r="36" spans="2:4">
      <c r="B36" s="48" t="s">
        <v>180</v>
      </c>
      <c r="C36" s="91"/>
      <c r="D36" s="91"/>
    </row>
  </sheetData>
  <dataValidations count="2">
    <dataValidation type="list" allowBlank="1" showInputMessage="1" showErrorMessage="1" sqref="C10" xr:uid="{00000000-0002-0000-0400-000000000000}">
      <formula1>"Distribution,Transmission"</formula1>
    </dataValidation>
    <dataValidation type="list" allowBlank="1" showInputMessage="1" showErrorMessage="1" sqref="C29:D36 C16:D18 C20:D21 C23:D24 C26:D27" xr:uid="{00000000-0002-0000-0400-000001000000}">
      <formula1>"Yes,No"</formula1>
    </dataValidation>
  </dataValidations>
  <pageMargins left="0.75" right="0.75" top="1" bottom="1" header="0.5" footer="0.5"/>
  <pageSetup paperSize="9" scale="5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rgb="FF009999"/>
  </sheetPr>
  <dimension ref="B1:G10"/>
  <sheetViews>
    <sheetView zoomScaleNormal="100" workbookViewId="0"/>
  </sheetViews>
  <sheetFormatPr defaultColWidth="9.140625" defaultRowHeight="12.75"/>
  <cols>
    <col min="1" max="1" width="12" style="16" customWidth="1"/>
    <col min="2" max="2" width="37.5703125" style="16" customWidth="1"/>
    <col min="3" max="3" width="42.85546875" style="16" customWidth="1"/>
    <col min="4" max="4" width="6.85546875" style="16" customWidth="1"/>
    <col min="5" max="7" width="19.85546875" style="16" customWidth="1"/>
    <col min="8" max="8" width="18.140625" style="16" customWidth="1"/>
    <col min="9" max="16384" width="9.140625" style="16"/>
  </cols>
  <sheetData>
    <row r="1" spans="2:7" ht="20.25">
      <c r="B1" s="17" t="s">
        <v>93</v>
      </c>
      <c r="C1" s="15"/>
      <c r="D1" s="15"/>
      <c r="E1" s="15"/>
      <c r="F1" s="15"/>
      <c r="G1" s="15"/>
    </row>
    <row r="2" spans="2:7" ht="15">
      <c r="B2" s="44" t="str">
        <f>Tradingname</f>
        <v>APA NORTHERN GOLDFIELDS INTERCONNECT PTY LTD</v>
      </c>
      <c r="C2" s="45"/>
    </row>
    <row r="3" spans="2:7" ht="15">
      <c r="B3" s="46" t="s">
        <v>238</v>
      </c>
      <c r="C3" s="47" t="str">
        <f>TEXT(Yearstart,"dd/mm/yyyy")&amp;" to "&amp;TEXT(Yearending,"dd/mm/yyyy")</f>
        <v>01/07/2025 to 30/06/2026</v>
      </c>
    </row>
    <row r="4" spans="2:7" ht="14.25" customHeight="1">
      <c r="B4" s="14"/>
    </row>
    <row r="5" spans="2:7" ht="15.75">
      <c r="B5" s="26" t="s">
        <v>222</v>
      </c>
    </row>
    <row r="6" spans="2:7">
      <c r="B6" s="18"/>
      <c r="C6" s="21"/>
      <c r="D6" s="22"/>
      <c r="E6" s="27"/>
      <c r="F6" s="23"/>
      <c r="G6" s="23"/>
    </row>
    <row r="7" spans="2:7" ht="57" customHeight="1">
      <c r="B7" s="86"/>
      <c r="C7" s="92" t="s">
        <v>97</v>
      </c>
    </row>
    <row r="8" spans="2:7" ht="13.5" customHeight="1">
      <c r="B8" s="126" t="s">
        <v>94</v>
      </c>
      <c r="C8" s="272">
        <f>'2. Revenues and expenses'!F43</f>
        <v>2420663.239481708</v>
      </c>
    </row>
    <row r="9" spans="2:7" ht="13.5" customHeight="1">
      <c r="B9" s="126" t="s">
        <v>95</v>
      </c>
      <c r="C9" s="272">
        <f>'3. Statement of pipeline assets'!$D$100</f>
        <v>535743162.35698456</v>
      </c>
    </row>
    <row r="10" spans="2:7" ht="13.5" customHeight="1">
      <c r="B10" s="126" t="s">
        <v>96</v>
      </c>
      <c r="C10" s="348">
        <f>IFERROR(C8/C9,0)</f>
        <v>4.5183278286410212E-3</v>
      </c>
    </row>
  </sheetData>
  <pageMargins left="0.75" right="0.75" top="1" bottom="1" header="0.5" footer="0.5"/>
  <pageSetup paperSize="9" scale="59" orientation="landscape" r:id="rId1"/>
  <headerFooter alignWithMargins="0"/>
  <colBreaks count="1" manualBreakCount="1">
    <brk id="4" max="22"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tabColor rgb="FF009999"/>
    <pageSetUpPr fitToPage="1"/>
  </sheetPr>
  <dimension ref="A1:K52"/>
  <sheetViews>
    <sheetView zoomScaleNormal="100" workbookViewId="0"/>
  </sheetViews>
  <sheetFormatPr defaultColWidth="9.140625" defaultRowHeight="12.75"/>
  <cols>
    <col min="1" max="1" width="12" style="16" customWidth="1"/>
    <col min="2" max="2" width="19.140625" style="16" customWidth="1"/>
    <col min="3" max="3" width="43.42578125" style="16" customWidth="1"/>
    <col min="4" max="9" width="20.85546875" style="16" customWidth="1"/>
    <col min="10" max="10" width="10.42578125" style="16" bestFit="1" customWidth="1"/>
    <col min="11" max="11" width="13.140625" style="16" customWidth="1"/>
    <col min="12" max="16384" width="9.140625" style="16"/>
  </cols>
  <sheetData>
    <row r="1" spans="1:9" ht="20.25">
      <c r="B1" s="447" t="s">
        <v>193</v>
      </c>
      <c r="C1" s="447"/>
      <c r="D1" s="447"/>
      <c r="E1" s="15"/>
      <c r="F1" s="15"/>
      <c r="G1" s="15"/>
      <c r="H1" s="15"/>
      <c r="I1" s="15"/>
    </row>
    <row r="2" spans="1:9" ht="18" customHeight="1">
      <c r="B2" s="44" t="str">
        <f>Tradingname</f>
        <v>APA NORTHERN GOLDFIELDS INTERCONNECT PTY LTD</v>
      </c>
      <c r="C2" s="45"/>
      <c r="I2" s="41"/>
    </row>
    <row r="3" spans="1:9" ht="15">
      <c r="B3" s="46" t="s">
        <v>238</v>
      </c>
      <c r="C3" s="47" t="str">
        <f>TEXT(Yearstart,"dd/mm/yyyy")&amp;" to "&amp;TEXT(Yearending,"dd/mm/yyyy")</f>
        <v>01/07/2025 to 30/06/2026</v>
      </c>
    </row>
    <row r="4" spans="1:9" ht="12.75" customHeight="1">
      <c r="B4" s="14"/>
      <c r="D4" s="38"/>
      <c r="G4" s="38"/>
    </row>
    <row r="5" spans="1:9" ht="15.75">
      <c r="B5" s="443" t="s">
        <v>223</v>
      </c>
      <c r="C5" s="443"/>
      <c r="D5" s="443"/>
    </row>
    <row r="6" spans="1:9">
      <c r="B6" s="18"/>
      <c r="C6" s="19"/>
      <c r="D6" s="20"/>
      <c r="E6" s="20"/>
      <c r="F6" s="20"/>
      <c r="G6" s="20"/>
      <c r="H6" s="20"/>
      <c r="I6" s="20"/>
    </row>
    <row r="7" spans="1:9" ht="30.75" customHeight="1">
      <c r="B7" s="87"/>
      <c r="C7" s="87"/>
      <c r="D7" s="444" t="s">
        <v>229</v>
      </c>
      <c r="E7" s="445"/>
      <c r="F7" s="446"/>
      <c r="G7" s="444" t="s">
        <v>230</v>
      </c>
      <c r="H7" s="445"/>
      <c r="I7" s="446"/>
    </row>
    <row r="8" spans="1:9" ht="51" customHeight="1">
      <c r="B8" s="86" t="s">
        <v>221</v>
      </c>
      <c r="C8" s="87" t="s">
        <v>19</v>
      </c>
      <c r="D8" s="93" t="s">
        <v>57</v>
      </c>
      <c r="E8" s="93" t="s">
        <v>58</v>
      </c>
      <c r="F8" s="93" t="s">
        <v>25</v>
      </c>
      <c r="G8" s="93" t="s">
        <v>57</v>
      </c>
      <c r="H8" s="93" t="s">
        <v>58</v>
      </c>
      <c r="I8" s="93" t="s">
        <v>25</v>
      </c>
    </row>
    <row r="9" spans="1:9">
      <c r="B9" s="96"/>
      <c r="C9" s="94"/>
      <c r="D9" s="95" t="s">
        <v>181</v>
      </c>
      <c r="E9" s="95" t="s">
        <v>181</v>
      </c>
      <c r="F9" s="95" t="s">
        <v>181</v>
      </c>
      <c r="G9" s="95" t="s">
        <v>181</v>
      </c>
      <c r="H9" s="95" t="s">
        <v>181</v>
      </c>
      <c r="I9" s="95" t="s">
        <v>181</v>
      </c>
    </row>
    <row r="10" spans="1:9">
      <c r="B10" s="150"/>
      <c r="C10" s="128" t="s">
        <v>45</v>
      </c>
      <c r="D10" s="129"/>
      <c r="E10" s="129"/>
      <c r="F10" s="129"/>
      <c r="G10" s="129"/>
      <c r="H10" s="129"/>
      <c r="I10" s="130"/>
    </row>
    <row r="11" spans="1:9">
      <c r="B11" s="365" t="s">
        <v>576</v>
      </c>
      <c r="C11" s="131" t="s">
        <v>128</v>
      </c>
      <c r="D11" s="263">
        <f>'2.1 Revenue by service'!D21</f>
        <v>16660863.979999997</v>
      </c>
      <c r="E11" s="263">
        <f>'2.1 Revenue by service'!E21</f>
        <v>30839.519999999997</v>
      </c>
      <c r="F11" s="263">
        <f t="shared" ref="F11:F16" si="0">SUM(D11:E11)</f>
        <v>16691703.499999996</v>
      </c>
      <c r="G11" s="263">
        <f>'2.1 Revenue by service'!G21</f>
        <v>0</v>
      </c>
      <c r="H11" s="263">
        <f>'2.1 Revenue by service'!H21</f>
        <v>0</v>
      </c>
      <c r="I11" s="263">
        <f>SUM(G11:H11)</f>
        <v>0</v>
      </c>
    </row>
    <row r="12" spans="1:9">
      <c r="A12" s="199"/>
      <c r="B12" s="148"/>
      <c r="C12" s="308" t="s">
        <v>46</v>
      </c>
      <c r="D12" s="263">
        <f>'2.2 Revenue contributions '!C15</f>
        <v>0</v>
      </c>
      <c r="E12" s="263">
        <f>'2.2 Revenue contributions '!D15</f>
        <v>0</v>
      </c>
      <c r="F12" s="263">
        <f t="shared" si="0"/>
        <v>0</v>
      </c>
      <c r="G12" s="264"/>
      <c r="H12" s="264"/>
      <c r="I12" s="263">
        <f>SUM(G12:H12)</f>
        <v>0</v>
      </c>
    </row>
    <row r="13" spans="1:9">
      <c r="A13" s="199"/>
      <c r="B13" s="148"/>
      <c r="C13" s="308" t="s">
        <v>477</v>
      </c>
      <c r="D13" s="263">
        <f>'2.2 Revenue contributions '!D27</f>
        <v>0</v>
      </c>
      <c r="E13" s="263"/>
      <c r="F13" s="263">
        <f t="shared" si="0"/>
        <v>0</v>
      </c>
      <c r="G13" s="264"/>
      <c r="H13" s="263"/>
      <c r="I13" s="263">
        <f>SUM(G13:H13)</f>
        <v>0</v>
      </c>
    </row>
    <row r="14" spans="1:9">
      <c r="B14" s="148"/>
      <c r="C14" s="308" t="s">
        <v>20</v>
      </c>
      <c r="D14" s="264">
        <v>0</v>
      </c>
      <c r="E14" s="264"/>
      <c r="F14" s="263">
        <f t="shared" si="0"/>
        <v>0</v>
      </c>
      <c r="G14" s="264"/>
      <c r="H14" s="264"/>
      <c r="I14" s="263">
        <f>SUM(G14:H14)</f>
        <v>0</v>
      </c>
    </row>
    <row r="15" spans="1:9">
      <c r="B15" s="365" t="s">
        <v>374</v>
      </c>
      <c r="C15" s="131" t="s">
        <v>48</v>
      </c>
      <c r="D15" s="264">
        <v>83401.27999999997</v>
      </c>
      <c r="E15" s="264"/>
      <c r="F15" s="263">
        <f t="shared" si="0"/>
        <v>83401.27999999997</v>
      </c>
      <c r="G15" s="264"/>
      <c r="H15" s="264"/>
      <c r="I15" s="263">
        <f>SUM(G15:H15)</f>
        <v>0</v>
      </c>
    </row>
    <row r="16" spans="1:9">
      <c r="B16" s="259"/>
      <c r="C16" s="132" t="s">
        <v>47</v>
      </c>
      <c r="D16" s="265">
        <f>SUM(D11:D15)</f>
        <v>16744265.259999996</v>
      </c>
      <c r="E16" s="265">
        <f>SUM(E11:E15)</f>
        <v>30839.519999999997</v>
      </c>
      <c r="F16" s="263">
        <f t="shared" si="0"/>
        <v>16775104.779999996</v>
      </c>
      <c r="G16" s="265">
        <f>SUM(G11:G15)</f>
        <v>0</v>
      </c>
      <c r="H16" s="265">
        <f>SUM(H11:H15)</f>
        <v>0</v>
      </c>
      <c r="I16" s="265">
        <f>SUM(I11:I15)</f>
        <v>0</v>
      </c>
    </row>
    <row r="17" spans="1:10">
      <c r="B17" s="260"/>
      <c r="C17" s="128" t="s">
        <v>53</v>
      </c>
      <c r="D17" s="266"/>
      <c r="E17" s="266"/>
      <c r="F17" s="266"/>
      <c r="G17" s="266"/>
      <c r="H17" s="266"/>
      <c r="I17" s="267"/>
    </row>
    <row r="18" spans="1:10">
      <c r="B18" s="261"/>
      <c r="C18" s="131" t="s">
        <v>21</v>
      </c>
      <c r="D18" s="263">
        <f>'2.3 Indirect revenue'!G36</f>
        <v>0</v>
      </c>
      <c r="E18" s="263">
        <f>'2.3 Indirect revenue'!H36</f>
        <v>0</v>
      </c>
      <c r="F18" s="263">
        <f>SUM(D18:E18)</f>
        <v>0</v>
      </c>
      <c r="G18" s="264"/>
      <c r="H18" s="264"/>
      <c r="I18" s="263">
        <f>SUM(G18:H18)</f>
        <v>0</v>
      </c>
    </row>
    <row r="19" spans="1:10">
      <c r="B19" s="259"/>
      <c r="C19" s="132" t="s">
        <v>49</v>
      </c>
      <c r="D19" s="265">
        <f t="shared" ref="D19:I19" si="1">SUM(D18:D18)</f>
        <v>0</v>
      </c>
      <c r="E19" s="265">
        <f t="shared" si="1"/>
        <v>0</v>
      </c>
      <c r="F19" s="265">
        <f t="shared" si="1"/>
        <v>0</v>
      </c>
      <c r="G19" s="265">
        <f t="shared" si="1"/>
        <v>0</v>
      </c>
      <c r="H19" s="265">
        <f t="shared" si="1"/>
        <v>0</v>
      </c>
      <c r="I19" s="265">
        <f t="shared" si="1"/>
        <v>0</v>
      </c>
    </row>
    <row r="20" spans="1:10">
      <c r="B20" s="259"/>
      <c r="C20" s="132" t="s">
        <v>22</v>
      </c>
      <c r="D20" s="265">
        <f t="shared" ref="D20:I20" si="2">D16+D19</f>
        <v>16744265.259999996</v>
      </c>
      <c r="E20" s="265">
        <f t="shared" si="2"/>
        <v>30839.519999999997</v>
      </c>
      <c r="F20" s="265">
        <f t="shared" si="2"/>
        <v>16775104.779999996</v>
      </c>
      <c r="G20" s="265">
        <f t="shared" si="2"/>
        <v>0</v>
      </c>
      <c r="H20" s="265">
        <f t="shared" si="2"/>
        <v>0</v>
      </c>
      <c r="I20" s="265">
        <f t="shared" si="2"/>
        <v>0</v>
      </c>
    </row>
    <row r="21" spans="1:10">
      <c r="B21" s="260"/>
      <c r="C21" s="128" t="s">
        <v>59</v>
      </c>
      <c r="D21" s="266"/>
      <c r="E21" s="266"/>
      <c r="F21" s="266"/>
      <c r="G21" s="266"/>
      <c r="H21" s="266"/>
      <c r="I21" s="267"/>
    </row>
    <row r="22" spans="1:10">
      <c r="B22" s="365" t="s">
        <v>577</v>
      </c>
      <c r="C22" s="131" t="s">
        <v>130</v>
      </c>
      <c r="D22" s="264">
        <v>0</v>
      </c>
      <c r="E22" s="264">
        <v>0</v>
      </c>
      <c r="F22" s="263">
        <f t="shared" ref="F22:F29" si="3">SUM(D22:E22)</f>
        <v>0</v>
      </c>
      <c r="G22" s="264"/>
      <c r="H22" s="264"/>
      <c r="I22" s="263">
        <f t="shared" ref="I22:I27" si="4">SUM(G22:H22)</f>
        <v>0</v>
      </c>
      <c r="J22" s="395"/>
    </row>
    <row r="23" spans="1:10">
      <c r="B23" s="365" t="s">
        <v>577</v>
      </c>
      <c r="C23" s="131" t="s">
        <v>131</v>
      </c>
      <c r="D23" s="264">
        <v>-2983009.2356605427</v>
      </c>
      <c r="E23" s="264">
        <v>-5494.0943394573305</v>
      </c>
      <c r="F23" s="263">
        <f t="shared" si="3"/>
        <v>-2988503.33</v>
      </c>
      <c r="G23" s="264"/>
      <c r="H23" s="264"/>
      <c r="I23" s="263">
        <f t="shared" si="4"/>
        <v>0</v>
      </c>
      <c r="J23" s="395"/>
    </row>
    <row r="24" spans="1:10">
      <c r="B24" s="365" t="s">
        <v>578</v>
      </c>
      <c r="C24" s="131" t="s">
        <v>23</v>
      </c>
      <c r="D24" s="264">
        <v>-8730179.9199502151</v>
      </c>
      <c r="E24" s="264">
        <v>-16079.210049787702</v>
      </c>
      <c r="F24" s="263">
        <f t="shared" si="3"/>
        <v>-8746259.1300000027</v>
      </c>
      <c r="G24" s="264"/>
      <c r="H24" s="264"/>
      <c r="I24" s="263">
        <f t="shared" si="4"/>
        <v>0</v>
      </c>
      <c r="J24" s="395"/>
    </row>
    <row r="25" spans="1:10">
      <c r="B25" s="365" t="s">
        <v>577</v>
      </c>
      <c r="C25" s="131" t="s">
        <v>50</v>
      </c>
      <c r="D25" s="264">
        <v>-130124.0480548411</v>
      </c>
      <c r="E25" s="264">
        <v>-239.66194515890234</v>
      </c>
      <c r="F25" s="263">
        <f t="shared" si="3"/>
        <v>-130363.71</v>
      </c>
      <c r="G25" s="264"/>
      <c r="H25" s="264"/>
      <c r="I25" s="263">
        <f t="shared" si="4"/>
        <v>0</v>
      </c>
      <c r="J25" s="395"/>
    </row>
    <row r="26" spans="1:10">
      <c r="B26" s="365" t="s">
        <v>577</v>
      </c>
      <c r="C26" s="131" t="s">
        <v>51</v>
      </c>
      <c r="D26" s="264">
        <v>-245235.41640241805</v>
      </c>
      <c r="E26" s="264">
        <v>-451.67359758195209</v>
      </c>
      <c r="F26" s="263">
        <f t="shared" si="3"/>
        <v>-245687.09</v>
      </c>
      <c r="G26" s="264"/>
      <c r="H26" s="264"/>
      <c r="I26" s="263">
        <f t="shared" si="4"/>
        <v>0</v>
      </c>
      <c r="J26" s="395"/>
    </row>
    <row r="27" spans="1:10">
      <c r="B27" s="365" t="s">
        <v>577</v>
      </c>
      <c r="C27" s="131" t="s">
        <v>52</v>
      </c>
      <c r="D27" s="264">
        <v>-1139.0321352224544</v>
      </c>
      <c r="E27" s="264">
        <v>-2.09786477754567</v>
      </c>
      <c r="F27" s="263">
        <f t="shared" si="3"/>
        <v>-1141.1300000000001</v>
      </c>
      <c r="G27" s="264"/>
      <c r="H27" s="264"/>
      <c r="I27" s="263">
        <f t="shared" si="4"/>
        <v>0</v>
      </c>
      <c r="J27" s="395"/>
    </row>
    <row r="28" spans="1:10">
      <c r="B28" s="365" t="s">
        <v>577</v>
      </c>
      <c r="C28" s="131" t="s">
        <v>65</v>
      </c>
      <c r="D28" s="264">
        <v>-132682.54582400285</v>
      </c>
      <c r="E28" s="264">
        <v>-244.37417599715289</v>
      </c>
      <c r="F28" s="263">
        <f>SUM(D28:E28)</f>
        <v>-132926.92000000001</v>
      </c>
      <c r="G28" s="264"/>
      <c r="H28" s="264"/>
      <c r="I28" s="263">
        <f>SUM(G28:H28)</f>
        <v>0</v>
      </c>
      <c r="J28" s="395"/>
    </row>
    <row r="29" spans="1:10">
      <c r="B29" s="365" t="s">
        <v>577</v>
      </c>
      <c r="C29" s="133" t="s">
        <v>62</v>
      </c>
      <c r="D29" s="264">
        <v>-558745.69444094982</v>
      </c>
      <c r="E29" s="264">
        <v>-1029.0955590502608</v>
      </c>
      <c r="F29" s="263">
        <f t="shared" si="3"/>
        <v>-559774.79</v>
      </c>
      <c r="G29" s="264"/>
      <c r="H29" s="264"/>
      <c r="I29" s="263">
        <f>SUM(G29:H29)</f>
        <v>0</v>
      </c>
      <c r="J29" s="395"/>
    </row>
    <row r="30" spans="1:10">
      <c r="B30" s="259"/>
      <c r="C30" s="132" t="s">
        <v>60</v>
      </c>
      <c r="D30" s="265">
        <f t="shared" ref="D30:I30" si="5">SUM(D22:D29)</f>
        <v>-12781115.892468192</v>
      </c>
      <c r="E30" s="265">
        <f t="shared" si="5"/>
        <v>-23540.207531810847</v>
      </c>
      <c r="F30" s="265">
        <f t="shared" si="5"/>
        <v>-12804656.100000005</v>
      </c>
      <c r="G30" s="265">
        <f t="shared" si="5"/>
        <v>0</v>
      </c>
      <c r="H30" s="265">
        <f t="shared" si="5"/>
        <v>0</v>
      </c>
      <c r="I30" s="265">
        <f t="shared" si="5"/>
        <v>0</v>
      </c>
    </row>
    <row r="31" spans="1:10">
      <c r="B31" s="260"/>
      <c r="C31" s="128" t="s">
        <v>154</v>
      </c>
      <c r="D31" s="266"/>
      <c r="E31" s="266"/>
      <c r="F31" s="266"/>
      <c r="G31" s="266"/>
      <c r="H31" s="266"/>
      <c r="I31" s="267"/>
    </row>
    <row r="32" spans="1:10">
      <c r="A32" s="199"/>
      <c r="B32" s="148"/>
      <c r="C32" s="131" t="s">
        <v>54</v>
      </c>
      <c r="D32" s="263">
        <f>SUMIF('2.4 Shared costs'!$C$9:$C$35,'2. Revenues and expenses'!$C32,'2.4 Shared costs'!$H$9:$H$35)</f>
        <v>0</v>
      </c>
      <c r="E32" s="263">
        <f>SUMIF('2.4 Shared costs'!$C$9:$C$35,'2. Revenues and expenses'!$C32,'2.4 Shared costs'!$I$9:$I$35)</f>
        <v>0</v>
      </c>
      <c r="F32" s="263">
        <f t="shared" ref="F32:F40" si="6">SUM(D32:E32)</f>
        <v>0</v>
      </c>
      <c r="G32" s="264"/>
      <c r="H32" s="264"/>
      <c r="I32" s="263">
        <f t="shared" ref="I32:I40" si="7">SUM(G32:H32)</f>
        <v>0</v>
      </c>
    </row>
    <row r="33" spans="1:11">
      <c r="B33" s="148"/>
      <c r="C33" s="131" t="s">
        <v>63</v>
      </c>
      <c r="D33" s="263">
        <f>SUMIF('2.4 Shared costs'!$C$9:$C$35,'2. Revenues and expenses'!$C33,'2.4 Shared costs'!$H$9:$H$35)</f>
        <v>0</v>
      </c>
      <c r="E33" s="263">
        <f>SUMIF('2.4 Shared costs'!$C$9:$C$35,'2. Revenues and expenses'!$C33,'2.4 Shared costs'!$I$9:$I$35)</f>
        <v>0</v>
      </c>
      <c r="F33" s="263">
        <f t="shared" si="6"/>
        <v>0</v>
      </c>
      <c r="G33" s="264"/>
      <c r="H33" s="264"/>
      <c r="I33" s="263">
        <f t="shared" si="7"/>
        <v>0</v>
      </c>
    </row>
    <row r="34" spans="1:11">
      <c r="B34" s="148"/>
      <c r="C34" s="131" t="s">
        <v>478</v>
      </c>
      <c r="D34" s="263">
        <f>SUMIF('2.4 Shared costs'!$C$9:$C$35,'2. Revenues and expenses'!$C34,'2.4 Shared costs'!$H$9:$H$35)</f>
        <v>0</v>
      </c>
      <c r="E34" s="263">
        <f>SUMIF('2.4 Shared costs'!$C$9:$C$35,'2. Revenues and expenses'!$C34,'2.4 Shared costs'!$I$9:$I$35)</f>
        <v>0</v>
      </c>
      <c r="F34" s="263">
        <f t="shared" si="6"/>
        <v>0</v>
      </c>
      <c r="G34" s="264"/>
      <c r="H34" s="264"/>
      <c r="I34" s="263">
        <f t="shared" si="7"/>
        <v>0</v>
      </c>
    </row>
    <row r="35" spans="1:11">
      <c r="B35" s="365" t="s">
        <v>578</v>
      </c>
      <c r="C35" s="133" t="s">
        <v>55</v>
      </c>
      <c r="D35" s="263">
        <f>SUMIF('2.4 Shared costs'!$C$9:$C$35,'2. Revenues and expenses'!$C35,'2.4 Shared costs'!$H$9:$H$35)</f>
        <v>-203889.95922626334</v>
      </c>
      <c r="E35" s="263">
        <f>SUMIF('2.4 Shared costs'!$C$9:$C$35,'2. Revenues and expenses'!$C35,'2.4 Shared costs'!$I$9:$I$35)</f>
        <v>0</v>
      </c>
      <c r="F35" s="263">
        <f t="shared" si="6"/>
        <v>-203889.95922626334</v>
      </c>
      <c r="G35" s="264"/>
      <c r="H35" s="264"/>
      <c r="I35" s="263">
        <f t="shared" si="7"/>
        <v>0</v>
      </c>
    </row>
    <row r="36" spans="1:11">
      <c r="B36" s="148"/>
      <c r="C36" s="133" t="s">
        <v>64</v>
      </c>
      <c r="D36" s="263">
        <f>SUMIF('2.4 Shared costs'!$C$9:$C$35,'2. Revenues and expenses'!$C36,'2.4 Shared costs'!$H$9:$H$35)</f>
        <v>0</v>
      </c>
      <c r="E36" s="263">
        <f>SUMIF('2.4 Shared costs'!$C$9:$C$35,'2. Revenues and expenses'!$C36,'2.4 Shared costs'!$I$9:$I$35)</f>
        <v>0</v>
      </c>
      <c r="F36" s="263">
        <f t="shared" si="6"/>
        <v>0</v>
      </c>
      <c r="G36" s="264"/>
      <c r="H36" s="264"/>
      <c r="I36" s="263">
        <f t="shared" si="7"/>
        <v>0</v>
      </c>
    </row>
    <row r="37" spans="1:11">
      <c r="B37" s="148"/>
      <c r="C37" s="131" t="s">
        <v>132</v>
      </c>
      <c r="D37" s="263">
        <f>SUMIF('2.4 Shared costs'!$C$9:$C$35,'2. Revenues and expenses'!$C37,'2.4 Shared costs'!$H$9:$H$35)</f>
        <v>0</v>
      </c>
      <c r="E37" s="263">
        <f>SUMIF('2.4 Shared costs'!$C$9:$C$35,'2. Revenues and expenses'!$C37,'2.4 Shared costs'!$I$9:$I$35)</f>
        <v>0</v>
      </c>
      <c r="F37" s="263">
        <f t="shared" si="6"/>
        <v>0</v>
      </c>
      <c r="G37" s="264"/>
      <c r="H37" s="264"/>
      <c r="I37" s="263">
        <f t="shared" si="7"/>
        <v>0</v>
      </c>
    </row>
    <row r="38" spans="1:11">
      <c r="B38" s="148"/>
      <c r="C38" s="131" t="s">
        <v>56</v>
      </c>
      <c r="D38" s="263">
        <f>SUMIF('2.4 Shared costs'!$C$9:$C$35,'2. Revenues and expenses'!$C38,'2.4 Shared costs'!$H$9:$H$35)</f>
        <v>0</v>
      </c>
      <c r="E38" s="263">
        <f>SUMIF('2.4 Shared costs'!$C$9:$C$35,'2. Revenues and expenses'!$C38,'2.4 Shared costs'!$I$9:$I$35)</f>
        <v>0</v>
      </c>
      <c r="F38" s="263">
        <f t="shared" si="6"/>
        <v>0</v>
      </c>
      <c r="G38" s="264"/>
      <c r="H38" s="264"/>
      <c r="I38" s="263">
        <f t="shared" si="7"/>
        <v>0</v>
      </c>
    </row>
    <row r="39" spans="1:11">
      <c r="B39" s="365" t="s">
        <v>579</v>
      </c>
      <c r="C39" s="131" t="s">
        <v>479</v>
      </c>
      <c r="D39" s="263">
        <f>SUMIF('2.4 Shared costs'!$C$9:$C$35,'2. Revenues and expenses'!$C39,'2.4 Shared costs'!$H$9:$H$35)</f>
        <v>0</v>
      </c>
      <c r="E39" s="263">
        <f>SUMIF('2.4 Shared costs'!$C$9:$C$35,'2. Revenues and expenses'!$C39,'2.4 Shared costs'!$I$9:$I$35)</f>
        <v>0</v>
      </c>
      <c r="F39" s="263">
        <f t="shared" si="6"/>
        <v>0</v>
      </c>
      <c r="G39" s="264"/>
      <c r="H39" s="264"/>
      <c r="I39" s="263">
        <f t="shared" si="7"/>
        <v>0</v>
      </c>
    </row>
    <row r="40" spans="1:11">
      <c r="B40" s="365" t="s">
        <v>580</v>
      </c>
      <c r="C40" s="133" t="s">
        <v>176</v>
      </c>
      <c r="D40" s="263">
        <f>SUMIF('2.4 Shared costs'!$C$9:$C$35,'2. Revenues and expenses'!$C40,'2.4 Shared costs'!$H$9:$H$35)</f>
        <v>-1345895.4812920191</v>
      </c>
      <c r="E40" s="263">
        <f>SUMIF('2.4 Shared costs'!$C$9:$C$35,'2. Revenues and expenses'!$C40,'2.4 Shared costs'!$I$9:$I$35)</f>
        <v>0</v>
      </c>
      <c r="F40" s="263">
        <f t="shared" si="6"/>
        <v>-1345895.4812920191</v>
      </c>
      <c r="G40" s="264"/>
      <c r="H40" s="264"/>
      <c r="I40" s="263">
        <f t="shared" si="7"/>
        <v>0</v>
      </c>
    </row>
    <row r="41" spans="1:11">
      <c r="B41" s="259"/>
      <c r="C41" s="132" t="s">
        <v>177</v>
      </c>
      <c r="D41" s="265">
        <f>SUM(D32:D40)</f>
        <v>-1549785.4405182824</v>
      </c>
      <c r="E41" s="265">
        <f>SUM(E32:E40)</f>
        <v>0</v>
      </c>
      <c r="F41" s="265">
        <f>SUM(F32:F40)</f>
        <v>-1549785.4405182824</v>
      </c>
      <c r="G41" s="264"/>
      <c r="H41" s="264"/>
      <c r="I41" s="265">
        <f>SUM(I32:I40)</f>
        <v>0</v>
      </c>
    </row>
    <row r="42" spans="1:11">
      <c r="B42" s="259"/>
      <c r="C42" s="132" t="s">
        <v>61</v>
      </c>
      <c r="D42" s="265">
        <f>D30+D41</f>
        <v>-14330901.332986474</v>
      </c>
      <c r="E42" s="265">
        <f>E30+E41</f>
        <v>-23540.207531810847</v>
      </c>
      <c r="F42" s="265">
        <f>F30+F41</f>
        <v>-14354441.540518288</v>
      </c>
      <c r="G42" s="264"/>
      <c r="H42" s="264"/>
      <c r="I42" s="265">
        <f>I30+I41</f>
        <v>0</v>
      </c>
    </row>
    <row r="43" spans="1:11">
      <c r="A43" s="199"/>
      <c r="B43" s="148"/>
      <c r="C43" s="132" t="s">
        <v>98</v>
      </c>
      <c r="D43" s="263">
        <f>D20+D42</f>
        <v>2413363.927013522</v>
      </c>
      <c r="E43" s="263">
        <f>E20+E42</f>
        <v>7299.3124681891495</v>
      </c>
      <c r="F43" s="263">
        <f>F20+F42</f>
        <v>2420663.239481708</v>
      </c>
      <c r="G43" s="264"/>
      <c r="H43" s="264"/>
      <c r="I43" s="263">
        <f>I20+I42</f>
        <v>0</v>
      </c>
    </row>
    <row r="44" spans="1:11">
      <c r="A44" s="23"/>
    </row>
    <row r="47" spans="1:11">
      <c r="E47" s="398"/>
      <c r="F47" s="398"/>
      <c r="I47" s="398"/>
      <c r="K47" s="399"/>
    </row>
    <row r="48" spans="1:11">
      <c r="I48" s="398"/>
      <c r="K48" s="399"/>
    </row>
    <row r="50" spans="6:11">
      <c r="K50" s="399"/>
    </row>
    <row r="52" spans="6:11">
      <c r="F52" s="399"/>
      <c r="I52" s="399"/>
    </row>
  </sheetData>
  <mergeCells count="4">
    <mergeCell ref="B5:D5"/>
    <mergeCell ref="D7:F7"/>
    <mergeCell ref="G7:I7"/>
    <mergeCell ref="B1:D1"/>
  </mergeCells>
  <phoneticPr fontId="41" type="noConversion"/>
  <pageMargins left="0.75" right="0.75" top="1" bottom="1" header="0.5" footer="0.5"/>
  <pageSetup paperSize="9" scale="59" orientation="landscape" verticalDpi="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rgb="FF009999"/>
    <pageSetUpPr fitToPage="1"/>
  </sheetPr>
  <dimension ref="B1:I22"/>
  <sheetViews>
    <sheetView zoomScaleNormal="100" workbookViewId="0"/>
  </sheetViews>
  <sheetFormatPr defaultColWidth="9.140625" defaultRowHeight="12.75"/>
  <cols>
    <col min="1" max="1" width="12" style="16" customWidth="1"/>
    <col min="2" max="2" width="24.85546875" style="16" customWidth="1"/>
    <col min="3" max="3" width="43.42578125" style="16" customWidth="1"/>
    <col min="4" max="9" width="20.85546875" style="16" customWidth="1"/>
    <col min="10" max="16384" width="9.140625" style="16"/>
  </cols>
  <sheetData>
    <row r="1" spans="2:9" ht="20.25">
      <c r="B1" s="448" t="s">
        <v>138</v>
      </c>
      <c r="C1" s="448"/>
      <c r="D1" s="15"/>
      <c r="E1" s="15"/>
      <c r="F1" s="15"/>
      <c r="G1" s="15"/>
      <c r="H1" s="15"/>
      <c r="I1" s="15"/>
    </row>
    <row r="2" spans="2:9" ht="16.5" customHeight="1">
      <c r="B2" s="44" t="str">
        <f>Tradingname</f>
        <v>APA NORTHERN GOLDFIELDS INTERCONNECT PTY LTD</v>
      </c>
      <c r="C2" s="45"/>
      <c r="I2" s="41"/>
    </row>
    <row r="3" spans="2:9" ht="15">
      <c r="B3" s="46" t="s">
        <v>238</v>
      </c>
      <c r="C3" s="47" t="str">
        <f>TEXT(Yearstart,"dd/mm/yyyy")&amp;" to "&amp;TEXT(Yearending,"dd/mm/yyyy")</f>
        <v>01/07/2025 to 30/06/2026</v>
      </c>
    </row>
    <row r="4" spans="2:9" ht="12.75" customHeight="1">
      <c r="B4" s="14"/>
      <c r="D4" s="38"/>
      <c r="G4" s="38"/>
    </row>
    <row r="5" spans="2:9" ht="15.75">
      <c r="B5" s="443" t="s">
        <v>184</v>
      </c>
      <c r="C5" s="443"/>
      <c r="D5" s="443"/>
    </row>
    <row r="6" spans="2:9">
      <c r="B6" s="18"/>
      <c r="C6" s="19"/>
      <c r="D6" s="20"/>
      <c r="E6" s="20"/>
      <c r="F6" s="20"/>
      <c r="G6" s="20"/>
      <c r="H6" s="20"/>
      <c r="I6" s="20"/>
    </row>
    <row r="7" spans="2:9" ht="21" customHeight="1">
      <c r="B7" s="87"/>
      <c r="C7" s="87"/>
      <c r="D7" s="444" t="s">
        <v>229</v>
      </c>
      <c r="E7" s="445"/>
      <c r="F7" s="446"/>
      <c r="G7" s="444" t="s">
        <v>230</v>
      </c>
      <c r="H7" s="445"/>
      <c r="I7" s="446"/>
    </row>
    <row r="8" spans="2:9" ht="51" customHeight="1">
      <c r="B8" s="86" t="s">
        <v>221</v>
      </c>
      <c r="C8" s="87" t="s">
        <v>19</v>
      </c>
      <c r="D8" s="93" t="s">
        <v>57</v>
      </c>
      <c r="E8" s="93" t="s">
        <v>58</v>
      </c>
      <c r="F8" s="93" t="s">
        <v>25</v>
      </c>
      <c r="G8" s="93" t="s">
        <v>57</v>
      </c>
      <c r="H8" s="93" t="s">
        <v>58</v>
      </c>
      <c r="I8" s="93" t="s">
        <v>25</v>
      </c>
    </row>
    <row r="9" spans="2:9" ht="15.75" customHeight="1">
      <c r="B9" s="86"/>
      <c r="C9" s="87"/>
      <c r="D9" s="95" t="s">
        <v>181</v>
      </c>
      <c r="E9" s="95" t="s">
        <v>181</v>
      </c>
      <c r="F9" s="95" t="s">
        <v>181</v>
      </c>
      <c r="G9" s="95" t="s">
        <v>181</v>
      </c>
      <c r="H9" s="95" t="s">
        <v>181</v>
      </c>
      <c r="I9" s="95" t="s">
        <v>181</v>
      </c>
    </row>
    <row r="10" spans="2:9">
      <c r="B10" s="127"/>
      <c r="C10" s="309" t="s">
        <v>138</v>
      </c>
      <c r="D10" s="129"/>
      <c r="E10" s="129"/>
      <c r="F10" s="129"/>
      <c r="G10" s="129"/>
      <c r="H10" s="129"/>
      <c r="I10" s="130"/>
    </row>
    <row r="11" spans="2:9">
      <c r="B11" s="365" t="s">
        <v>576</v>
      </c>
      <c r="C11" s="131" t="s">
        <v>173</v>
      </c>
      <c r="D11" s="264">
        <v>15445276.6</v>
      </c>
      <c r="E11" s="264"/>
      <c r="F11" s="263">
        <f t="shared" ref="F11:F20" si="0">SUM(D11:E11)</f>
        <v>15445276.6</v>
      </c>
      <c r="G11" s="264"/>
      <c r="H11" s="264"/>
      <c r="I11" s="263">
        <f t="shared" ref="I11:I20" si="1">SUM(G11:H11)</f>
        <v>0</v>
      </c>
    </row>
    <row r="12" spans="2:9">
      <c r="B12" s="365" t="s">
        <v>374</v>
      </c>
      <c r="C12" s="131" t="s">
        <v>153</v>
      </c>
      <c r="D12" s="264">
        <v>616018.75999999989</v>
      </c>
      <c r="E12" s="264"/>
      <c r="F12" s="263">
        <f t="shared" si="0"/>
        <v>616018.75999999989</v>
      </c>
      <c r="G12" s="264"/>
      <c r="H12" s="264"/>
      <c r="I12" s="263">
        <f t="shared" si="1"/>
        <v>0</v>
      </c>
    </row>
    <row r="13" spans="2:9">
      <c r="B13" s="365" t="s">
        <v>374</v>
      </c>
      <c r="C13" s="131" t="s">
        <v>80</v>
      </c>
      <c r="D13" s="264">
        <v>0</v>
      </c>
      <c r="E13" s="264"/>
      <c r="F13" s="263">
        <f t="shared" si="0"/>
        <v>0</v>
      </c>
      <c r="G13" s="264"/>
      <c r="H13" s="264"/>
      <c r="I13" s="263">
        <f t="shared" si="1"/>
        <v>0</v>
      </c>
    </row>
    <row r="14" spans="2:9">
      <c r="B14" s="365" t="s">
        <v>374</v>
      </c>
      <c r="C14" s="131" t="s">
        <v>233</v>
      </c>
      <c r="D14" s="264">
        <v>0</v>
      </c>
      <c r="E14" s="264"/>
      <c r="F14" s="263">
        <f t="shared" si="0"/>
        <v>0</v>
      </c>
      <c r="G14" s="264"/>
      <c r="H14" s="264"/>
      <c r="I14" s="263">
        <f t="shared" si="1"/>
        <v>0</v>
      </c>
    </row>
    <row r="15" spans="2:9" ht="25.5">
      <c r="B15" s="365" t="s">
        <v>374</v>
      </c>
      <c r="C15" s="134" t="s">
        <v>234</v>
      </c>
      <c r="D15" s="264">
        <v>0</v>
      </c>
      <c r="E15" s="264"/>
      <c r="F15" s="263">
        <f t="shared" si="0"/>
        <v>0</v>
      </c>
      <c r="G15" s="264"/>
      <c r="H15" s="264"/>
      <c r="I15" s="263">
        <f t="shared" si="1"/>
        <v>0</v>
      </c>
    </row>
    <row r="16" spans="2:9">
      <c r="B16" s="365" t="s">
        <v>374</v>
      </c>
      <c r="C16" s="310" t="s">
        <v>480</v>
      </c>
      <c r="D16" s="264">
        <v>0</v>
      </c>
      <c r="E16" s="264"/>
      <c r="F16" s="263">
        <f>SUM(D16:E16)</f>
        <v>0</v>
      </c>
      <c r="G16" s="264"/>
      <c r="H16" s="264"/>
      <c r="I16" s="263">
        <f>SUM(G16:H16)</f>
        <v>0</v>
      </c>
    </row>
    <row r="17" spans="2:9">
      <c r="B17" s="365" t="s">
        <v>374</v>
      </c>
      <c r="C17" s="310" t="s">
        <v>481</v>
      </c>
      <c r="D17" s="264">
        <v>0</v>
      </c>
      <c r="E17" s="264"/>
      <c r="F17" s="263">
        <f>SUM(D17:E17)</f>
        <v>0</v>
      </c>
      <c r="G17" s="264"/>
      <c r="H17" s="264"/>
      <c r="I17" s="263">
        <f>SUM(G17:H17)</f>
        <v>0</v>
      </c>
    </row>
    <row r="18" spans="2:9">
      <c r="B18" s="365" t="s">
        <v>374</v>
      </c>
      <c r="C18" s="131" t="s">
        <v>81</v>
      </c>
      <c r="D18" s="264">
        <v>0</v>
      </c>
      <c r="E18" s="264"/>
      <c r="F18" s="263">
        <f t="shared" si="0"/>
        <v>0</v>
      </c>
      <c r="G18" s="264"/>
      <c r="H18" s="264"/>
      <c r="I18" s="263">
        <f t="shared" si="1"/>
        <v>0</v>
      </c>
    </row>
    <row r="19" spans="2:9">
      <c r="B19" s="365" t="s">
        <v>374</v>
      </c>
      <c r="C19" s="131" t="s">
        <v>82</v>
      </c>
      <c r="D19" s="264">
        <v>6.6</v>
      </c>
      <c r="E19" s="264"/>
      <c r="F19" s="263">
        <f t="shared" si="0"/>
        <v>6.6</v>
      </c>
      <c r="G19" s="264"/>
      <c r="H19" s="264"/>
      <c r="I19" s="263">
        <f t="shared" si="1"/>
        <v>0</v>
      </c>
    </row>
    <row r="20" spans="2:9">
      <c r="B20" s="365" t="s">
        <v>374</v>
      </c>
      <c r="C20" s="310" t="s">
        <v>482</v>
      </c>
      <c r="D20" s="264">
        <v>599562.01999999746</v>
      </c>
      <c r="E20" s="264">
        <v>30839.519999999997</v>
      </c>
      <c r="F20" s="263">
        <f t="shared" si="0"/>
        <v>630401.53999999748</v>
      </c>
      <c r="G20" s="264"/>
      <c r="H20" s="264"/>
      <c r="I20" s="263">
        <f t="shared" si="1"/>
        <v>0</v>
      </c>
    </row>
    <row r="21" spans="2:9">
      <c r="B21" s="262"/>
      <c r="C21" s="311" t="s">
        <v>128</v>
      </c>
      <c r="D21" s="265">
        <f t="shared" ref="D21:I21" si="2">SUM(D11:D20)</f>
        <v>16660863.979999997</v>
      </c>
      <c r="E21" s="265">
        <f t="shared" si="2"/>
        <v>30839.519999999997</v>
      </c>
      <c r="F21" s="265">
        <f t="shared" si="2"/>
        <v>16691703.499999996</v>
      </c>
      <c r="G21" s="265">
        <f t="shared" si="2"/>
        <v>0</v>
      </c>
      <c r="H21" s="265">
        <f t="shared" si="2"/>
        <v>0</v>
      </c>
      <c r="I21" s="265">
        <f t="shared" si="2"/>
        <v>0</v>
      </c>
    </row>
    <row r="22" spans="2:9">
      <c r="B22" s="38"/>
    </row>
  </sheetData>
  <mergeCells count="4">
    <mergeCell ref="B1:C1"/>
    <mergeCell ref="B5:D5"/>
    <mergeCell ref="D7:F7"/>
    <mergeCell ref="G7:I7"/>
  </mergeCells>
  <pageMargins left="0.75" right="0.75" top="1" bottom="1" header="0.5" footer="0.5"/>
  <pageSetup paperSize="9" scale="64" orientation="landscape" verticalDpi="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rgb="FF009999"/>
  </sheetPr>
  <dimension ref="B1:J27"/>
  <sheetViews>
    <sheetView zoomScaleNormal="100" workbookViewId="0"/>
  </sheetViews>
  <sheetFormatPr defaultColWidth="9.140625" defaultRowHeight="12.75"/>
  <cols>
    <col min="1" max="1" width="12" style="16" customWidth="1"/>
    <col min="2" max="2" width="37.5703125" style="16" customWidth="1"/>
    <col min="3" max="3" width="42.85546875" style="16" customWidth="1"/>
    <col min="4" max="5" width="27.140625" style="16" customWidth="1"/>
    <col min="6" max="6" width="5.85546875" style="16" customWidth="1"/>
    <col min="7" max="7" width="6.85546875" style="16" customWidth="1"/>
    <col min="8" max="10" width="19.85546875" style="16" customWidth="1"/>
    <col min="11" max="11" width="18.140625" style="16" customWidth="1"/>
    <col min="12" max="16384" width="9.140625" style="16"/>
  </cols>
  <sheetData>
    <row r="1" spans="2:10" ht="20.25">
      <c r="B1" s="17" t="s">
        <v>194</v>
      </c>
      <c r="C1" s="15"/>
      <c r="D1" s="15"/>
      <c r="E1" s="15"/>
      <c r="F1" s="15"/>
      <c r="G1" s="15"/>
      <c r="H1" s="15"/>
      <c r="I1" s="15"/>
      <c r="J1" s="15"/>
    </row>
    <row r="2" spans="2:10" ht="15.75" customHeight="1">
      <c r="B2" s="44" t="str">
        <f>Tradingname</f>
        <v>APA NORTHERN GOLDFIELDS INTERCONNECT PTY LTD</v>
      </c>
      <c r="C2" s="45"/>
    </row>
    <row r="3" spans="2:10" ht="18.75" customHeight="1">
      <c r="B3" s="46" t="s">
        <v>238</v>
      </c>
      <c r="C3" s="47" t="str">
        <f>TEXT(Yearstart,"dd/mm/yyyy")&amp;" to "&amp;TEXT(Yearending,"dd/mm/yyyy")</f>
        <v>01/07/2025 to 30/06/2026</v>
      </c>
      <c r="F3" s="41"/>
    </row>
    <row r="4" spans="2:10" ht="20.25">
      <c r="B4" s="14"/>
    </row>
    <row r="5" spans="2:10" ht="15.75">
      <c r="B5" s="26" t="s">
        <v>185</v>
      </c>
    </row>
    <row r="6" spans="2:10">
      <c r="B6" s="18"/>
      <c r="C6" s="21"/>
      <c r="D6" s="21"/>
      <c r="E6" s="21"/>
      <c r="F6" s="21"/>
      <c r="G6" s="22"/>
      <c r="H6" s="27"/>
      <c r="I6" s="23"/>
      <c r="J6" s="23"/>
    </row>
    <row r="7" spans="2:10" ht="39" customHeight="1">
      <c r="B7" s="98" t="s">
        <v>19</v>
      </c>
      <c r="C7" s="93" t="s">
        <v>57</v>
      </c>
      <c r="D7" s="93" t="s">
        <v>58</v>
      </c>
      <c r="E7" s="93" t="s">
        <v>25</v>
      </c>
    </row>
    <row r="8" spans="2:10" ht="13.5" customHeight="1">
      <c r="B8" s="86"/>
      <c r="C8" s="95" t="s">
        <v>181</v>
      </c>
      <c r="D8" s="95" t="s">
        <v>181</v>
      </c>
      <c r="E8" s="95" t="s">
        <v>181</v>
      </c>
    </row>
    <row r="9" spans="2:10" ht="13.5" customHeight="1">
      <c r="B9" s="246" t="s">
        <v>581</v>
      </c>
      <c r="C9" s="274">
        <v>0</v>
      </c>
      <c r="D9" s="274">
        <v>0</v>
      </c>
      <c r="E9" s="275">
        <f t="shared" ref="E9:E14" si="0">SUM(C9:D9)</f>
        <v>0</v>
      </c>
    </row>
    <row r="10" spans="2:10" ht="13.5" customHeight="1">
      <c r="B10" s="246"/>
      <c r="C10" s="274"/>
      <c r="D10" s="274"/>
      <c r="E10" s="275">
        <f t="shared" si="0"/>
        <v>0</v>
      </c>
    </row>
    <row r="11" spans="2:10" ht="13.5" customHeight="1">
      <c r="B11" s="246"/>
      <c r="C11" s="274"/>
      <c r="D11" s="274"/>
      <c r="E11" s="275">
        <f t="shared" si="0"/>
        <v>0</v>
      </c>
    </row>
    <row r="12" spans="2:10" ht="13.5" customHeight="1">
      <c r="B12" s="246"/>
      <c r="C12" s="274"/>
      <c r="D12" s="274"/>
      <c r="E12" s="275">
        <f t="shared" si="0"/>
        <v>0</v>
      </c>
    </row>
    <row r="13" spans="2:10" ht="13.5" customHeight="1">
      <c r="B13" s="246"/>
      <c r="C13" s="274"/>
      <c r="D13" s="274"/>
      <c r="E13" s="275">
        <f t="shared" si="0"/>
        <v>0</v>
      </c>
    </row>
    <row r="14" spans="2:10" ht="13.5" customHeight="1">
      <c r="B14" s="246"/>
      <c r="C14" s="274"/>
      <c r="D14" s="274"/>
      <c r="E14" s="275">
        <f t="shared" si="0"/>
        <v>0</v>
      </c>
    </row>
    <row r="15" spans="2:10">
      <c r="B15" s="97" t="s">
        <v>25</v>
      </c>
      <c r="C15" s="265">
        <f>SUM(C9:C14)</f>
        <v>0</v>
      </c>
      <c r="D15" s="265">
        <f>SUM(D9:D14)</f>
        <v>0</v>
      </c>
      <c r="E15" s="265">
        <f>SUM(E9:E14)</f>
        <v>0</v>
      </c>
    </row>
    <row r="17" spans="2:6" ht="15.75">
      <c r="B17" s="26" t="s">
        <v>186</v>
      </c>
    </row>
    <row r="18" spans="2:6" ht="19.5" customHeight="1">
      <c r="B18" s="18"/>
      <c r="C18" s="21"/>
      <c r="D18" s="21"/>
      <c r="E18" s="21"/>
      <c r="F18" s="21"/>
    </row>
    <row r="19" spans="2:6" ht="24.75" customHeight="1">
      <c r="B19" s="86" t="s">
        <v>134</v>
      </c>
      <c r="C19" s="99" t="s">
        <v>19</v>
      </c>
      <c r="D19" s="93" t="s">
        <v>25</v>
      </c>
    </row>
    <row r="20" spans="2:6">
      <c r="B20" s="86"/>
      <c r="C20" s="95"/>
      <c r="D20" s="95" t="s">
        <v>181</v>
      </c>
    </row>
    <row r="21" spans="2:6">
      <c r="B21" s="246"/>
      <c r="C21" s="248"/>
      <c r="D21" s="273"/>
    </row>
    <row r="22" spans="2:6">
      <c r="B22" s="246"/>
      <c r="C22" s="248"/>
      <c r="D22" s="273"/>
    </row>
    <row r="23" spans="2:6">
      <c r="B23" s="246"/>
      <c r="C23" s="248"/>
      <c r="D23" s="273"/>
    </row>
    <row r="24" spans="2:6">
      <c r="B24" s="246"/>
      <c r="C24" s="248"/>
      <c r="D24" s="273"/>
    </row>
    <row r="25" spans="2:6">
      <c r="B25" s="246"/>
      <c r="C25" s="248"/>
      <c r="D25" s="273"/>
    </row>
    <row r="26" spans="2:6">
      <c r="B26" s="246"/>
      <c r="C26" s="248"/>
      <c r="D26" s="273"/>
    </row>
    <row r="27" spans="2:6">
      <c r="B27" s="449" t="s">
        <v>133</v>
      </c>
      <c r="C27" s="450"/>
      <c r="D27" s="265">
        <f>SUM(D21:D26)</f>
        <v>0</v>
      </c>
    </row>
  </sheetData>
  <mergeCells count="1">
    <mergeCell ref="B27:C27"/>
  </mergeCells>
  <pageMargins left="0.75" right="0.75" top="1" bottom="1" header="0.5" footer="0.5"/>
  <pageSetup paperSize="9" scale="59" orientation="landscape" r:id="rId1"/>
  <headerFooter alignWithMargins="0"/>
  <colBreaks count="1" manualBreakCount="1">
    <brk id="7" max="22"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rgb="FF009999"/>
  </sheetPr>
  <dimension ref="B1:H36"/>
  <sheetViews>
    <sheetView zoomScaleNormal="100" workbookViewId="0"/>
  </sheetViews>
  <sheetFormatPr defaultColWidth="9.140625" defaultRowHeight="12.75"/>
  <cols>
    <col min="1" max="1" width="12.42578125" style="28" customWidth="1"/>
    <col min="2" max="2" width="18.5703125" style="28" customWidth="1"/>
    <col min="3" max="3" width="42.140625" style="28" customWidth="1"/>
    <col min="4" max="4" width="26.85546875" style="28" customWidth="1"/>
    <col min="5" max="5" width="22.5703125" style="28" customWidth="1"/>
    <col min="6" max="6" width="20.5703125" style="28" customWidth="1"/>
    <col min="7" max="8" width="22.5703125" style="28" customWidth="1"/>
    <col min="9" max="9" width="9.42578125" style="28" customWidth="1"/>
    <col min="10" max="10" width="25.140625" style="28" customWidth="1"/>
    <col min="11" max="16384" width="9.140625" style="28"/>
  </cols>
  <sheetData>
    <row r="1" spans="2:8" ht="20.25">
      <c r="B1" s="451" t="s">
        <v>189</v>
      </c>
      <c r="C1" s="451"/>
      <c r="D1" s="15"/>
      <c r="E1" s="15"/>
      <c r="F1" s="15"/>
      <c r="G1" s="15"/>
      <c r="H1" s="15"/>
    </row>
    <row r="2" spans="2:8" ht="17.25" customHeight="1">
      <c r="B2" s="44" t="str">
        <f>Tradingname</f>
        <v>APA NORTHERN GOLDFIELDS INTERCONNECT PTY LTD</v>
      </c>
      <c r="C2" s="45"/>
      <c r="D2" s="29"/>
      <c r="E2" s="452" t="s">
        <v>483</v>
      </c>
      <c r="F2" s="452"/>
      <c r="G2" s="452"/>
      <c r="H2" s="29"/>
    </row>
    <row r="3" spans="2:8" ht="17.25" customHeight="1">
      <c r="B3" s="46" t="s">
        <v>238</v>
      </c>
      <c r="C3" s="47" t="str">
        <f>TEXT(Yearstart,"dd/mm/yyyy")&amp;" to "&amp;TEXT(Yearending,"dd/mm/yyyy")</f>
        <v>01/07/2025 to 30/06/2026</v>
      </c>
      <c r="E3" s="452"/>
      <c r="F3" s="452"/>
      <c r="G3" s="452"/>
    </row>
    <row r="4" spans="2:8" ht="14.25" customHeight="1">
      <c r="B4" s="14"/>
      <c r="E4" s="452"/>
      <c r="F4" s="452"/>
      <c r="G4" s="452"/>
    </row>
    <row r="5" spans="2:8" ht="15.75">
      <c r="B5" s="32" t="s">
        <v>190</v>
      </c>
      <c r="C5" s="30"/>
      <c r="D5" s="30"/>
      <c r="E5" s="30"/>
      <c r="F5" s="31"/>
      <c r="G5" s="30"/>
      <c r="H5" s="30"/>
    </row>
    <row r="6" spans="2:8" ht="15.75">
      <c r="B6" s="32"/>
      <c r="C6" s="30"/>
      <c r="D6" s="30"/>
      <c r="E6" s="30"/>
      <c r="F6" s="31"/>
      <c r="G6" s="30"/>
      <c r="H6" s="30"/>
    </row>
    <row r="7" spans="2:8" ht="40.5" customHeight="1">
      <c r="B7" s="100" t="s">
        <v>221</v>
      </c>
      <c r="C7" s="100" t="s">
        <v>187</v>
      </c>
      <c r="D7" s="101" t="s">
        <v>216</v>
      </c>
      <c r="E7" s="101" t="s">
        <v>218</v>
      </c>
      <c r="F7" s="101" t="s">
        <v>69</v>
      </c>
      <c r="G7" s="101" t="s">
        <v>88</v>
      </c>
      <c r="H7" s="101" t="s">
        <v>89</v>
      </c>
    </row>
    <row r="8" spans="2:8">
      <c r="B8" s="102"/>
      <c r="C8" s="100" t="s">
        <v>188</v>
      </c>
      <c r="D8" s="103" t="s">
        <v>181</v>
      </c>
      <c r="E8" s="103" t="s">
        <v>181</v>
      </c>
      <c r="F8" s="103"/>
      <c r="G8" s="103" t="s">
        <v>181</v>
      </c>
      <c r="H8" s="103" t="s">
        <v>181</v>
      </c>
    </row>
    <row r="9" spans="2:8">
      <c r="B9" s="135"/>
      <c r="C9" s="135"/>
      <c r="D9" s="276"/>
      <c r="E9" s="276"/>
      <c r="F9" s="104"/>
      <c r="G9" s="263">
        <f t="shared" ref="G9:G35" si="0">D9*F9</f>
        <v>0</v>
      </c>
      <c r="H9" s="263">
        <f>E9*F9</f>
        <v>0</v>
      </c>
    </row>
    <row r="10" spans="2:8">
      <c r="B10" s="135"/>
      <c r="C10" s="135"/>
      <c r="D10" s="276"/>
      <c r="E10" s="276"/>
      <c r="F10" s="104"/>
      <c r="G10" s="263">
        <f t="shared" si="0"/>
        <v>0</v>
      </c>
      <c r="H10" s="263">
        <f t="shared" ref="H10:H35" si="1">E10*F10</f>
        <v>0</v>
      </c>
    </row>
    <row r="11" spans="2:8">
      <c r="B11" s="135"/>
      <c r="C11" s="135"/>
      <c r="D11" s="276"/>
      <c r="E11" s="276"/>
      <c r="F11" s="104"/>
      <c r="G11" s="263">
        <f t="shared" si="0"/>
        <v>0</v>
      </c>
      <c r="H11" s="263">
        <f t="shared" si="1"/>
        <v>0</v>
      </c>
    </row>
    <row r="12" spans="2:8">
      <c r="B12" s="135"/>
      <c r="C12" s="135"/>
      <c r="D12" s="276"/>
      <c r="E12" s="276"/>
      <c r="F12" s="104"/>
      <c r="G12" s="263">
        <f t="shared" si="0"/>
        <v>0</v>
      </c>
      <c r="H12" s="263">
        <f t="shared" si="1"/>
        <v>0</v>
      </c>
    </row>
    <row r="13" spans="2:8">
      <c r="B13" s="135"/>
      <c r="C13" s="135"/>
      <c r="D13" s="276"/>
      <c r="E13" s="276"/>
      <c r="F13" s="104"/>
      <c r="G13" s="263">
        <f t="shared" si="0"/>
        <v>0</v>
      </c>
      <c r="H13" s="263">
        <f t="shared" si="1"/>
        <v>0</v>
      </c>
    </row>
    <row r="14" spans="2:8">
      <c r="B14" s="135"/>
      <c r="C14" s="135"/>
      <c r="D14" s="276"/>
      <c r="E14" s="276"/>
      <c r="F14" s="104"/>
      <c r="G14" s="263">
        <f t="shared" si="0"/>
        <v>0</v>
      </c>
      <c r="H14" s="263">
        <f t="shared" si="1"/>
        <v>0</v>
      </c>
    </row>
    <row r="15" spans="2:8">
      <c r="B15" s="135"/>
      <c r="C15" s="135"/>
      <c r="D15" s="276"/>
      <c r="E15" s="276"/>
      <c r="F15" s="104"/>
      <c r="G15" s="263">
        <f t="shared" si="0"/>
        <v>0</v>
      </c>
      <c r="H15" s="263">
        <f t="shared" si="1"/>
        <v>0</v>
      </c>
    </row>
    <row r="16" spans="2:8">
      <c r="B16" s="135"/>
      <c r="C16" s="135"/>
      <c r="D16" s="276"/>
      <c r="E16" s="276"/>
      <c r="F16" s="104"/>
      <c r="G16" s="263">
        <f t="shared" si="0"/>
        <v>0</v>
      </c>
      <c r="H16" s="263">
        <f t="shared" si="1"/>
        <v>0</v>
      </c>
    </row>
    <row r="17" spans="2:8">
      <c r="B17" s="135"/>
      <c r="C17" s="135"/>
      <c r="D17" s="276"/>
      <c r="E17" s="276"/>
      <c r="F17" s="104"/>
      <c r="G17" s="263">
        <f t="shared" si="0"/>
        <v>0</v>
      </c>
      <c r="H17" s="263">
        <f t="shared" si="1"/>
        <v>0</v>
      </c>
    </row>
    <row r="18" spans="2:8">
      <c r="B18" s="135"/>
      <c r="C18" s="135"/>
      <c r="D18" s="276"/>
      <c r="E18" s="276"/>
      <c r="F18" s="104"/>
      <c r="G18" s="263">
        <f t="shared" si="0"/>
        <v>0</v>
      </c>
      <c r="H18" s="263">
        <f t="shared" si="1"/>
        <v>0</v>
      </c>
    </row>
    <row r="19" spans="2:8">
      <c r="B19" s="135"/>
      <c r="C19" s="135"/>
      <c r="D19" s="276"/>
      <c r="E19" s="276"/>
      <c r="F19" s="104"/>
      <c r="G19" s="263">
        <f t="shared" si="0"/>
        <v>0</v>
      </c>
      <c r="H19" s="263">
        <f t="shared" si="1"/>
        <v>0</v>
      </c>
    </row>
    <row r="20" spans="2:8">
      <c r="B20" s="135"/>
      <c r="C20" s="135"/>
      <c r="D20" s="276"/>
      <c r="E20" s="276"/>
      <c r="F20" s="104"/>
      <c r="G20" s="263">
        <f t="shared" si="0"/>
        <v>0</v>
      </c>
      <c r="H20" s="263">
        <f t="shared" si="1"/>
        <v>0</v>
      </c>
    </row>
    <row r="21" spans="2:8">
      <c r="B21" s="135"/>
      <c r="C21" s="135"/>
      <c r="D21" s="276"/>
      <c r="E21" s="276"/>
      <c r="F21" s="104"/>
      <c r="G21" s="263">
        <f t="shared" si="0"/>
        <v>0</v>
      </c>
      <c r="H21" s="263">
        <f t="shared" si="1"/>
        <v>0</v>
      </c>
    </row>
    <row r="22" spans="2:8">
      <c r="B22" s="135"/>
      <c r="C22" s="135"/>
      <c r="D22" s="276"/>
      <c r="E22" s="276"/>
      <c r="F22" s="104"/>
      <c r="G22" s="263">
        <f t="shared" si="0"/>
        <v>0</v>
      </c>
      <c r="H22" s="263">
        <f t="shared" si="1"/>
        <v>0</v>
      </c>
    </row>
    <row r="23" spans="2:8">
      <c r="B23" s="135"/>
      <c r="C23" s="135"/>
      <c r="D23" s="276"/>
      <c r="E23" s="276"/>
      <c r="F23" s="104"/>
      <c r="G23" s="263">
        <f t="shared" si="0"/>
        <v>0</v>
      </c>
      <c r="H23" s="263">
        <f t="shared" si="1"/>
        <v>0</v>
      </c>
    </row>
    <row r="24" spans="2:8">
      <c r="B24" s="135"/>
      <c r="C24" s="135"/>
      <c r="D24" s="276"/>
      <c r="E24" s="276"/>
      <c r="F24" s="104"/>
      <c r="G24" s="263">
        <f t="shared" si="0"/>
        <v>0</v>
      </c>
      <c r="H24" s="263">
        <f t="shared" si="1"/>
        <v>0</v>
      </c>
    </row>
    <row r="25" spans="2:8">
      <c r="B25" s="135"/>
      <c r="C25" s="135"/>
      <c r="D25" s="276"/>
      <c r="E25" s="276"/>
      <c r="F25" s="104"/>
      <c r="G25" s="263">
        <f t="shared" si="0"/>
        <v>0</v>
      </c>
      <c r="H25" s="263">
        <f t="shared" si="1"/>
        <v>0</v>
      </c>
    </row>
    <row r="26" spans="2:8">
      <c r="B26" s="135"/>
      <c r="C26" s="135"/>
      <c r="D26" s="276"/>
      <c r="E26" s="276"/>
      <c r="F26" s="104"/>
      <c r="G26" s="263">
        <f t="shared" si="0"/>
        <v>0</v>
      </c>
      <c r="H26" s="263">
        <f t="shared" si="1"/>
        <v>0</v>
      </c>
    </row>
    <row r="27" spans="2:8">
      <c r="B27" s="135"/>
      <c r="C27" s="135"/>
      <c r="D27" s="276"/>
      <c r="E27" s="276"/>
      <c r="F27" s="104"/>
      <c r="G27" s="263">
        <f t="shared" si="0"/>
        <v>0</v>
      </c>
      <c r="H27" s="263">
        <f t="shared" si="1"/>
        <v>0</v>
      </c>
    </row>
    <row r="28" spans="2:8">
      <c r="B28" s="135"/>
      <c r="C28" s="135"/>
      <c r="D28" s="276"/>
      <c r="E28" s="276"/>
      <c r="F28" s="104"/>
      <c r="G28" s="263">
        <f t="shared" si="0"/>
        <v>0</v>
      </c>
      <c r="H28" s="263">
        <f t="shared" si="1"/>
        <v>0</v>
      </c>
    </row>
    <row r="29" spans="2:8">
      <c r="B29" s="135"/>
      <c r="C29" s="135"/>
      <c r="D29" s="276"/>
      <c r="E29" s="276"/>
      <c r="F29" s="104"/>
      <c r="G29" s="263">
        <f t="shared" si="0"/>
        <v>0</v>
      </c>
      <c r="H29" s="263">
        <f t="shared" si="1"/>
        <v>0</v>
      </c>
    </row>
    <row r="30" spans="2:8">
      <c r="B30" s="135"/>
      <c r="C30" s="135"/>
      <c r="D30" s="276"/>
      <c r="E30" s="276"/>
      <c r="F30" s="104"/>
      <c r="G30" s="263">
        <f t="shared" si="0"/>
        <v>0</v>
      </c>
      <c r="H30" s="263">
        <f t="shared" si="1"/>
        <v>0</v>
      </c>
    </row>
    <row r="31" spans="2:8">
      <c r="B31" s="135"/>
      <c r="C31" s="135"/>
      <c r="D31" s="276"/>
      <c r="E31" s="276"/>
      <c r="F31" s="104"/>
      <c r="G31" s="263">
        <f t="shared" si="0"/>
        <v>0</v>
      </c>
      <c r="H31" s="263">
        <f t="shared" si="1"/>
        <v>0</v>
      </c>
    </row>
    <row r="32" spans="2:8">
      <c r="B32" s="135"/>
      <c r="C32" s="135"/>
      <c r="D32" s="276"/>
      <c r="E32" s="276"/>
      <c r="F32" s="104"/>
      <c r="G32" s="263">
        <f t="shared" si="0"/>
        <v>0</v>
      </c>
      <c r="H32" s="263">
        <f t="shared" si="1"/>
        <v>0</v>
      </c>
    </row>
    <row r="33" spans="2:8">
      <c r="B33" s="135"/>
      <c r="C33" s="135"/>
      <c r="D33" s="276"/>
      <c r="E33" s="276"/>
      <c r="F33" s="104"/>
      <c r="G33" s="263">
        <f t="shared" si="0"/>
        <v>0</v>
      </c>
      <c r="H33" s="263">
        <f t="shared" si="1"/>
        <v>0</v>
      </c>
    </row>
    <row r="34" spans="2:8">
      <c r="B34" s="135"/>
      <c r="C34" s="135"/>
      <c r="D34" s="276"/>
      <c r="E34" s="276"/>
      <c r="F34" s="104"/>
      <c r="G34" s="263">
        <f t="shared" si="0"/>
        <v>0</v>
      </c>
      <c r="H34" s="263">
        <f t="shared" si="1"/>
        <v>0</v>
      </c>
    </row>
    <row r="35" spans="2:8">
      <c r="B35" s="135"/>
      <c r="C35" s="135"/>
      <c r="D35" s="276"/>
      <c r="E35" s="276"/>
      <c r="F35" s="104"/>
      <c r="G35" s="263">
        <f t="shared" si="0"/>
        <v>0</v>
      </c>
      <c r="H35" s="263">
        <f t="shared" si="1"/>
        <v>0</v>
      </c>
    </row>
    <row r="36" spans="2:8">
      <c r="B36" s="36"/>
      <c r="C36" s="97" t="s">
        <v>25</v>
      </c>
      <c r="D36" s="263">
        <f>SUM(D9:D35)</f>
        <v>0</v>
      </c>
      <c r="E36" s="263">
        <f>SUM(E9:E35)</f>
        <v>0</v>
      </c>
      <c r="F36" s="206"/>
      <c r="G36" s="263">
        <f>SUM(G9:G35)</f>
        <v>0</v>
      </c>
      <c r="H36" s="263">
        <f>SUM(H9:H35)</f>
        <v>0</v>
      </c>
    </row>
  </sheetData>
  <mergeCells count="2">
    <mergeCell ref="B1:C1"/>
    <mergeCell ref="E2:G4"/>
  </mergeCells>
  <pageMargins left="0.75" right="0.75" top="1" bottom="1" header="0.5" footer="0.5"/>
  <pageSetup paperSize="9" scale="3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tabColor rgb="FF009999"/>
  </sheetPr>
  <dimension ref="B1:I36"/>
  <sheetViews>
    <sheetView zoomScaleNormal="100" workbookViewId="0"/>
  </sheetViews>
  <sheetFormatPr defaultColWidth="9.140625" defaultRowHeight="12.75"/>
  <cols>
    <col min="1" max="1" width="12" style="28" customWidth="1"/>
    <col min="2" max="2" width="21" style="28" customWidth="1"/>
    <col min="3" max="3" width="46.5703125" style="28" bestFit="1" customWidth="1"/>
    <col min="4" max="4" width="26.85546875" style="28" customWidth="1"/>
    <col min="5" max="5" width="23.5703125" style="28" customWidth="1"/>
    <col min="6" max="6" width="22.5703125" style="28" customWidth="1"/>
    <col min="7" max="7" width="20.5703125" style="28" customWidth="1"/>
    <col min="8" max="9" width="22.5703125" style="28" customWidth="1"/>
    <col min="10" max="10" width="9.42578125" style="28" customWidth="1"/>
    <col min="11" max="11" width="25.140625" style="28" customWidth="1"/>
    <col min="12" max="16384" width="9.140625" style="28"/>
  </cols>
  <sheetData>
    <row r="1" spans="2:9" ht="20.25">
      <c r="B1" s="451" t="s">
        <v>154</v>
      </c>
      <c r="C1" s="451"/>
      <c r="D1" s="15"/>
      <c r="E1" s="15"/>
      <c r="F1" s="15"/>
      <c r="G1" s="15"/>
      <c r="H1" s="15"/>
      <c r="I1" s="15"/>
    </row>
    <row r="2" spans="2:9" ht="16.5" customHeight="1">
      <c r="B2" s="44" t="str">
        <f>Tradingname</f>
        <v>APA NORTHERN GOLDFIELDS INTERCONNECT PTY LTD</v>
      </c>
      <c r="C2" s="45"/>
      <c r="D2" s="29"/>
      <c r="E2" s="452" t="s">
        <v>483</v>
      </c>
      <c r="F2" s="452"/>
      <c r="G2" s="452"/>
      <c r="H2" s="29"/>
      <c r="I2" s="29"/>
    </row>
    <row r="3" spans="2:9" ht="15">
      <c r="B3" s="46" t="s">
        <v>238</v>
      </c>
      <c r="C3" s="47" t="str">
        <f>TEXT(Yearstart,"dd/mm/yyyy")&amp;" to "&amp;TEXT(Yearending,"dd/mm/yyyy")</f>
        <v>01/07/2025 to 30/06/2026</v>
      </c>
      <c r="E3" s="452"/>
      <c r="F3" s="452"/>
      <c r="G3" s="452"/>
    </row>
    <row r="4" spans="2:9" ht="20.25">
      <c r="B4" s="14"/>
      <c r="E4" s="452"/>
      <c r="F4" s="452"/>
      <c r="G4" s="452"/>
    </row>
    <row r="5" spans="2:9" ht="15.75">
      <c r="B5" s="32" t="s">
        <v>191</v>
      </c>
      <c r="C5" s="30"/>
      <c r="D5" s="30"/>
      <c r="E5" s="30"/>
      <c r="F5" s="30"/>
      <c r="G5" s="31"/>
      <c r="H5" s="30"/>
      <c r="I5" s="30"/>
    </row>
    <row r="6" spans="2:9" ht="15.75">
      <c r="B6" s="32"/>
      <c r="C6" s="30"/>
      <c r="D6" s="30"/>
      <c r="E6" s="30"/>
      <c r="F6" s="30"/>
      <c r="G6" s="31"/>
      <c r="H6" s="30"/>
      <c r="I6" s="30"/>
    </row>
    <row r="7" spans="2:9" ht="40.5" customHeight="1">
      <c r="B7" s="100" t="s">
        <v>221</v>
      </c>
      <c r="C7" s="100" t="s">
        <v>19</v>
      </c>
      <c r="D7" s="105" t="s">
        <v>70</v>
      </c>
      <c r="E7" s="101" t="s">
        <v>217</v>
      </c>
      <c r="F7" s="101" t="s">
        <v>219</v>
      </c>
      <c r="G7" s="101" t="s">
        <v>69</v>
      </c>
      <c r="H7" s="101" t="s">
        <v>88</v>
      </c>
      <c r="I7" s="101" t="s">
        <v>89</v>
      </c>
    </row>
    <row r="8" spans="2:9">
      <c r="B8" s="102"/>
      <c r="C8" s="102" t="s">
        <v>192</v>
      </c>
      <c r="D8" s="106"/>
      <c r="E8" s="103" t="s">
        <v>181</v>
      </c>
      <c r="F8" s="103" t="s">
        <v>181</v>
      </c>
      <c r="G8" s="103"/>
      <c r="H8" s="103" t="s">
        <v>181</v>
      </c>
      <c r="I8" s="103" t="s">
        <v>181</v>
      </c>
    </row>
    <row r="9" spans="2:9">
      <c r="B9" s="135"/>
      <c r="C9" s="133" t="s">
        <v>54</v>
      </c>
      <c r="D9" s="244"/>
      <c r="E9" s="277"/>
      <c r="F9" s="277"/>
      <c r="G9" s="280"/>
      <c r="H9" s="279">
        <f>E9*G9</f>
        <v>0</v>
      </c>
      <c r="I9" s="279">
        <f>F9*G9</f>
        <v>0</v>
      </c>
    </row>
    <row r="10" spans="2:9">
      <c r="B10" s="135"/>
      <c r="C10" s="133" t="s">
        <v>63</v>
      </c>
      <c r="D10" s="244"/>
      <c r="E10" s="277"/>
      <c r="F10" s="277"/>
      <c r="G10" s="280"/>
      <c r="H10" s="279">
        <f t="shared" ref="H10:H35" si="0">E10*G10</f>
        <v>0</v>
      </c>
      <c r="I10" s="279">
        <f t="shared" ref="I10:I35" si="1">F10*G10</f>
        <v>0</v>
      </c>
    </row>
    <row r="11" spans="2:9">
      <c r="B11" s="135"/>
      <c r="C11" s="133" t="s">
        <v>478</v>
      </c>
      <c r="D11" s="244"/>
      <c r="E11" s="277"/>
      <c r="F11" s="277"/>
      <c r="G11" s="280"/>
      <c r="H11" s="279">
        <f t="shared" si="0"/>
        <v>0</v>
      </c>
      <c r="I11" s="279">
        <f t="shared" si="1"/>
        <v>0</v>
      </c>
    </row>
    <row r="12" spans="2:9">
      <c r="B12" s="365" t="s">
        <v>578</v>
      </c>
      <c r="C12" s="133" t="s">
        <v>55</v>
      </c>
      <c r="D12" s="244"/>
      <c r="E12" s="277">
        <v>-55832677.362000003</v>
      </c>
      <c r="F12" s="277"/>
      <c r="G12" s="280">
        <v>3.6518033678433598E-3</v>
      </c>
      <c r="H12" s="279">
        <f t="shared" si="0"/>
        <v>-203889.95922626334</v>
      </c>
      <c r="I12" s="279">
        <f t="shared" si="1"/>
        <v>0</v>
      </c>
    </row>
    <row r="13" spans="2:9">
      <c r="B13" s="135"/>
      <c r="C13" s="133" t="s">
        <v>64</v>
      </c>
      <c r="D13" s="244"/>
      <c r="E13" s="277"/>
      <c r="F13" s="277"/>
      <c r="G13" s="280"/>
      <c r="H13" s="279">
        <f t="shared" si="0"/>
        <v>0</v>
      </c>
      <c r="I13" s="279">
        <f t="shared" si="1"/>
        <v>0</v>
      </c>
    </row>
    <row r="14" spans="2:9">
      <c r="B14" s="135"/>
      <c r="C14" s="133" t="s">
        <v>132</v>
      </c>
      <c r="D14" s="244"/>
      <c r="E14" s="277"/>
      <c r="F14" s="277"/>
      <c r="G14" s="280"/>
      <c r="H14" s="279">
        <f t="shared" si="0"/>
        <v>0</v>
      </c>
      <c r="I14" s="279">
        <f t="shared" si="1"/>
        <v>0</v>
      </c>
    </row>
    <row r="15" spans="2:9">
      <c r="B15" s="135"/>
      <c r="C15" s="133" t="s">
        <v>56</v>
      </c>
      <c r="D15" s="244"/>
      <c r="E15" s="277"/>
      <c r="F15" s="277"/>
      <c r="G15" s="280"/>
      <c r="H15" s="279">
        <f t="shared" si="0"/>
        <v>0</v>
      </c>
      <c r="I15" s="279">
        <f t="shared" si="1"/>
        <v>0</v>
      </c>
    </row>
    <row r="16" spans="2:9">
      <c r="B16" s="135"/>
      <c r="C16" s="133" t="s">
        <v>479</v>
      </c>
      <c r="D16" s="244"/>
      <c r="E16" s="277"/>
      <c r="F16" s="277"/>
      <c r="G16" s="280"/>
      <c r="H16" s="279">
        <f t="shared" si="0"/>
        <v>0</v>
      </c>
      <c r="I16" s="279">
        <f t="shared" si="1"/>
        <v>0</v>
      </c>
    </row>
    <row r="17" spans="2:9">
      <c r="B17" s="135"/>
      <c r="C17" s="133" t="s">
        <v>176</v>
      </c>
      <c r="D17" s="244"/>
      <c r="E17" s="278">
        <f>SUM(E18:E35)</f>
        <v>-158173674.21999994</v>
      </c>
      <c r="F17" s="278">
        <f>SUM(F18:F35)</f>
        <v>0</v>
      </c>
      <c r="G17" s="281"/>
      <c r="H17" s="278">
        <f>SUM(H18:H35)</f>
        <v>-1345895.4812920191</v>
      </c>
      <c r="I17" s="278">
        <f>SUM(I18:I35)</f>
        <v>0</v>
      </c>
    </row>
    <row r="18" spans="2:9">
      <c r="B18" s="365" t="s">
        <v>580</v>
      </c>
      <c r="C18" s="135" t="s">
        <v>559</v>
      </c>
      <c r="D18" s="244"/>
      <c r="E18" s="277">
        <v>-139610342.13999996</v>
      </c>
      <c r="F18" s="277"/>
      <c r="G18" s="280">
        <v>8.5089727347424805E-3</v>
      </c>
      <c r="H18" s="279">
        <f t="shared" si="0"/>
        <v>-1187940.5947573287</v>
      </c>
      <c r="I18" s="279">
        <f t="shared" si="1"/>
        <v>0</v>
      </c>
    </row>
    <row r="19" spans="2:9">
      <c r="B19" s="365" t="s">
        <v>580</v>
      </c>
      <c r="C19" s="135" t="s">
        <v>560</v>
      </c>
      <c r="D19" s="244"/>
      <c r="E19" s="277">
        <v>-2966202.29</v>
      </c>
      <c r="F19" s="277"/>
      <c r="G19" s="280">
        <v>8.5089727347424805E-3</v>
      </c>
      <c r="H19" s="279">
        <f t="shared" si="0"/>
        <v>-25239.334411340707</v>
      </c>
      <c r="I19" s="279">
        <f t="shared" si="1"/>
        <v>0</v>
      </c>
    </row>
    <row r="20" spans="2:9">
      <c r="B20" s="365" t="s">
        <v>578</v>
      </c>
      <c r="C20" s="135" t="s">
        <v>561</v>
      </c>
      <c r="D20" s="244"/>
      <c r="E20" s="277">
        <v>-15597129.790000005</v>
      </c>
      <c r="F20" s="277"/>
      <c r="G20" s="280">
        <v>8.5089727347424805E-3</v>
      </c>
      <c r="H20" s="279">
        <f t="shared" si="0"/>
        <v>-132715.55212334974</v>
      </c>
      <c r="I20" s="279">
        <f t="shared" si="1"/>
        <v>0</v>
      </c>
    </row>
    <row r="21" spans="2:9">
      <c r="B21" s="135"/>
      <c r="C21" s="135"/>
      <c r="D21" s="244"/>
      <c r="E21" s="277"/>
      <c r="F21" s="277"/>
      <c r="G21" s="280"/>
      <c r="H21" s="279">
        <f t="shared" si="0"/>
        <v>0</v>
      </c>
      <c r="I21" s="279">
        <f t="shared" si="1"/>
        <v>0</v>
      </c>
    </row>
    <row r="22" spans="2:9">
      <c r="B22" s="135"/>
      <c r="C22" s="135"/>
      <c r="D22" s="244"/>
      <c r="E22" s="277"/>
      <c r="F22" s="277"/>
      <c r="G22" s="280"/>
      <c r="H22" s="279">
        <f t="shared" si="0"/>
        <v>0</v>
      </c>
      <c r="I22" s="279">
        <f t="shared" si="1"/>
        <v>0</v>
      </c>
    </row>
    <row r="23" spans="2:9">
      <c r="B23" s="135"/>
      <c r="C23" s="135"/>
      <c r="D23" s="244"/>
      <c r="E23" s="277"/>
      <c r="F23" s="277"/>
      <c r="G23" s="280"/>
      <c r="H23" s="279">
        <f t="shared" si="0"/>
        <v>0</v>
      </c>
      <c r="I23" s="279">
        <f t="shared" si="1"/>
        <v>0</v>
      </c>
    </row>
    <row r="24" spans="2:9">
      <c r="B24" s="135"/>
      <c r="C24" s="135"/>
      <c r="D24" s="244"/>
      <c r="E24" s="277"/>
      <c r="F24" s="277"/>
      <c r="G24" s="280"/>
      <c r="H24" s="279">
        <f t="shared" si="0"/>
        <v>0</v>
      </c>
      <c r="I24" s="279">
        <f t="shared" si="1"/>
        <v>0</v>
      </c>
    </row>
    <row r="25" spans="2:9">
      <c r="B25" s="135"/>
      <c r="C25" s="135"/>
      <c r="D25" s="244"/>
      <c r="E25" s="277"/>
      <c r="F25" s="277"/>
      <c r="G25" s="280"/>
      <c r="H25" s="279">
        <f t="shared" si="0"/>
        <v>0</v>
      </c>
      <c r="I25" s="279">
        <f t="shared" si="1"/>
        <v>0</v>
      </c>
    </row>
    <row r="26" spans="2:9">
      <c r="B26" s="135"/>
      <c r="C26" s="135"/>
      <c r="D26" s="244"/>
      <c r="E26" s="277"/>
      <c r="F26" s="277"/>
      <c r="G26" s="280"/>
      <c r="H26" s="279">
        <f t="shared" si="0"/>
        <v>0</v>
      </c>
      <c r="I26" s="279">
        <f t="shared" si="1"/>
        <v>0</v>
      </c>
    </row>
    <row r="27" spans="2:9">
      <c r="B27" s="135"/>
      <c r="C27" s="135"/>
      <c r="D27" s="244"/>
      <c r="E27" s="277"/>
      <c r="F27" s="277"/>
      <c r="G27" s="280"/>
      <c r="H27" s="279">
        <f t="shared" si="0"/>
        <v>0</v>
      </c>
      <c r="I27" s="279">
        <f t="shared" si="1"/>
        <v>0</v>
      </c>
    </row>
    <row r="28" spans="2:9">
      <c r="B28" s="135"/>
      <c r="C28" s="135"/>
      <c r="D28" s="244"/>
      <c r="E28" s="277"/>
      <c r="F28" s="277"/>
      <c r="G28" s="280"/>
      <c r="H28" s="279">
        <f t="shared" si="0"/>
        <v>0</v>
      </c>
      <c r="I28" s="279">
        <f t="shared" si="1"/>
        <v>0</v>
      </c>
    </row>
    <row r="29" spans="2:9">
      <c r="B29" s="135"/>
      <c r="C29" s="135"/>
      <c r="D29" s="244"/>
      <c r="E29" s="277"/>
      <c r="F29" s="277"/>
      <c r="G29" s="280"/>
      <c r="H29" s="279">
        <f t="shared" si="0"/>
        <v>0</v>
      </c>
      <c r="I29" s="279">
        <f t="shared" si="1"/>
        <v>0</v>
      </c>
    </row>
    <row r="30" spans="2:9">
      <c r="B30" s="135"/>
      <c r="C30" s="135"/>
      <c r="D30" s="244"/>
      <c r="E30" s="277"/>
      <c r="F30" s="277"/>
      <c r="G30" s="280"/>
      <c r="H30" s="279">
        <f t="shared" si="0"/>
        <v>0</v>
      </c>
      <c r="I30" s="279">
        <f t="shared" si="1"/>
        <v>0</v>
      </c>
    </row>
    <row r="31" spans="2:9">
      <c r="B31" s="135"/>
      <c r="C31" s="135"/>
      <c r="D31" s="244"/>
      <c r="E31" s="277"/>
      <c r="F31" s="277"/>
      <c r="G31" s="280"/>
      <c r="H31" s="279">
        <f t="shared" si="0"/>
        <v>0</v>
      </c>
      <c r="I31" s="279">
        <f t="shared" si="1"/>
        <v>0</v>
      </c>
    </row>
    <row r="32" spans="2:9">
      <c r="B32" s="135"/>
      <c r="C32" s="135"/>
      <c r="D32" s="244"/>
      <c r="E32" s="277"/>
      <c r="F32" s="277"/>
      <c r="G32" s="280"/>
      <c r="H32" s="279">
        <f t="shared" si="0"/>
        <v>0</v>
      </c>
      <c r="I32" s="279">
        <f t="shared" si="1"/>
        <v>0</v>
      </c>
    </row>
    <row r="33" spans="2:9">
      <c r="B33" s="135"/>
      <c r="C33" s="135"/>
      <c r="D33" s="244"/>
      <c r="E33" s="277"/>
      <c r="F33" s="277"/>
      <c r="G33" s="280"/>
      <c r="H33" s="279">
        <f t="shared" si="0"/>
        <v>0</v>
      </c>
      <c r="I33" s="279">
        <f t="shared" si="1"/>
        <v>0</v>
      </c>
    </row>
    <row r="34" spans="2:9">
      <c r="B34" s="135"/>
      <c r="C34" s="135"/>
      <c r="D34" s="244"/>
      <c r="E34" s="277"/>
      <c r="F34" s="277"/>
      <c r="G34" s="280"/>
      <c r="H34" s="279">
        <f t="shared" si="0"/>
        <v>0</v>
      </c>
      <c r="I34" s="279">
        <f t="shared" si="1"/>
        <v>0</v>
      </c>
    </row>
    <row r="35" spans="2:9">
      <c r="B35" s="135"/>
      <c r="C35" s="135"/>
      <c r="D35" s="244"/>
      <c r="E35" s="277"/>
      <c r="F35" s="277"/>
      <c r="G35" s="280"/>
      <c r="H35" s="279">
        <f t="shared" si="0"/>
        <v>0</v>
      </c>
      <c r="I35" s="279">
        <f t="shared" si="1"/>
        <v>0</v>
      </c>
    </row>
    <row r="36" spans="2:9">
      <c r="B36" s="36"/>
      <c r="C36" s="449" t="s">
        <v>133</v>
      </c>
      <c r="D36" s="450"/>
      <c r="E36" s="279">
        <f>SUM(E9:E17)</f>
        <v>-214006351.58199996</v>
      </c>
      <c r="F36" s="279">
        <f>SUM(F9:F17)</f>
        <v>0</v>
      </c>
      <c r="G36" s="245"/>
      <c r="H36" s="279">
        <f>SUM(H9:H17)</f>
        <v>-1549785.4405182824</v>
      </c>
      <c r="I36" s="279">
        <f>SUM(I9:I17)</f>
        <v>0</v>
      </c>
    </row>
  </sheetData>
  <mergeCells count="3">
    <mergeCell ref="B1:C1"/>
    <mergeCell ref="C36:D36"/>
    <mergeCell ref="E2:G4"/>
  </mergeCells>
  <phoneticPr fontId="41" type="noConversion"/>
  <pageMargins left="0.75" right="0.75" top="1" bottom="1" header="0.5" footer="0.5"/>
  <pageSetup paperSize="9" scale="30" orientation="landscape" r:id="rId1"/>
  <headerFooter alignWithMargins="0"/>
  <ignoredErrors>
    <ignoredError sqref="H17:I17" 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
    <tabColor rgb="FF009999"/>
    <pageSetUpPr fitToPage="1"/>
  </sheetPr>
  <dimension ref="A1:G103"/>
  <sheetViews>
    <sheetView zoomScaleNormal="100" workbookViewId="0"/>
  </sheetViews>
  <sheetFormatPr defaultColWidth="9.140625" defaultRowHeight="12.75"/>
  <cols>
    <col min="1" max="1" width="12" style="16" customWidth="1"/>
    <col min="2" max="2" width="21.5703125" style="16" customWidth="1"/>
    <col min="3" max="3" width="64.85546875" style="16" customWidth="1"/>
    <col min="4" max="4" width="21.5703125" style="16" customWidth="1"/>
    <col min="5" max="5" width="20.85546875" style="16" customWidth="1"/>
    <col min="6" max="6" width="11.42578125" style="16" bestFit="1" customWidth="1"/>
    <col min="7" max="7" width="9.5703125" style="16" bestFit="1" customWidth="1"/>
    <col min="8" max="16384" width="9.140625" style="16"/>
  </cols>
  <sheetData>
    <row r="1" spans="2:7" ht="20.25">
      <c r="B1" s="453" t="s">
        <v>195</v>
      </c>
      <c r="C1" s="453"/>
    </row>
    <row r="2" spans="2:7" ht="15">
      <c r="B2" s="44" t="str">
        <f>Tradingname</f>
        <v>APA NORTHERN GOLDFIELDS INTERCONNECT PTY LTD</v>
      </c>
      <c r="C2" s="45"/>
    </row>
    <row r="3" spans="2:7" ht="15">
      <c r="B3" s="46" t="s">
        <v>238</v>
      </c>
      <c r="C3" s="47" t="str">
        <f>TEXT(Yearstart,"dd/mm/yyyy")&amp;" to "&amp;TEXT(Yearending,"dd/mm/yyyy")</f>
        <v>01/07/2025 to 30/06/2026</v>
      </c>
    </row>
    <row r="4" spans="2:7" ht="20.25">
      <c r="B4" s="14"/>
      <c r="D4" s="38"/>
    </row>
    <row r="5" spans="2:7" ht="15.75">
      <c r="B5" s="443" t="s">
        <v>196</v>
      </c>
      <c r="C5" s="443"/>
      <c r="D5" s="52"/>
    </row>
    <row r="7" spans="2:7" ht="25.5">
      <c r="B7" s="107" t="s">
        <v>221</v>
      </c>
      <c r="C7" s="108" t="s">
        <v>19</v>
      </c>
      <c r="D7" s="108" t="s">
        <v>229</v>
      </c>
      <c r="E7" s="108" t="s">
        <v>230</v>
      </c>
    </row>
    <row r="8" spans="2:7">
      <c r="B8" s="201"/>
      <c r="C8" s="312" t="s">
        <v>484</v>
      </c>
      <c r="D8" s="202"/>
      <c r="E8" s="202"/>
    </row>
    <row r="9" spans="2:7">
      <c r="B9" s="147"/>
      <c r="C9" s="136" t="s">
        <v>141</v>
      </c>
      <c r="D9" s="137" t="s">
        <v>181</v>
      </c>
      <c r="E9" s="138" t="s">
        <v>181</v>
      </c>
    </row>
    <row r="10" spans="2:7">
      <c r="B10" s="366">
        <v>2.4</v>
      </c>
      <c r="C10" s="313" t="s">
        <v>487</v>
      </c>
      <c r="D10" s="282">
        <f>SUMIF('3.3 Depreciation amortisation'!$D$9:$D$52,'3. Statement of pipeline assets'!C9,'3.3 Depreciation amortisation'!$H$9:$H$52)</f>
        <v>410827429.80000001</v>
      </c>
      <c r="E10" s="277"/>
    </row>
    <row r="11" spans="2:7">
      <c r="B11" s="366">
        <v>2.4</v>
      </c>
      <c r="C11" s="313" t="s">
        <v>74</v>
      </c>
      <c r="D11" s="282">
        <f>SUMIF('3.3 Depreciation amortisation'!$D$9:$D$52,'3. Statement of pipeline assets'!C9,'3.3 Depreciation amortisation'!$I$9:$I$52)</f>
        <v>31423951.559999995</v>
      </c>
      <c r="E11" s="277"/>
    </row>
    <row r="12" spans="2:7">
      <c r="B12" s="366">
        <v>2.4</v>
      </c>
      <c r="C12" s="313" t="s">
        <v>485</v>
      </c>
      <c r="D12" s="282">
        <f>SUMIF('3.3 Depreciation amortisation'!$D$9:$D$52,'3. Statement of pipeline assets'!C9,'3.3 Depreciation amortisation'!$J$9:$J$52)</f>
        <v>0</v>
      </c>
      <c r="E12" s="277"/>
    </row>
    <row r="13" spans="2:7">
      <c r="B13" s="149"/>
      <c r="C13" s="139" t="s">
        <v>140</v>
      </c>
      <c r="D13" s="282">
        <f>SUM(D10:D12)</f>
        <v>442251381.36000001</v>
      </c>
      <c r="E13" s="282">
        <f>SUM(E10:E12)</f>
        <v>0</v>
      </c>
    </row>
    <row r="14" spans="2:7">
      <c r="B14" s="366">
        <v>2.4</v>
      </c>
      <c r="C14" s="313" t="s">
        <v>2</v>
      </c>
      <c r="D14" s="282">
        <f>SUMIF('3.3 Depreciation amortisation'!$D$9:$D$52,'3. Statement of pipeline assets'!C9,'3.3 Depreciation amortisation'!$M$9:$M$52)+SUMIF('3.3 Depreciation amortisation'!$D$9:$D$52,'3. Statement of pipeline assets'!C9,'3.3 Depreciation amortisation'!$N$9:$N$52)</f>
        <v>-16930061.57</v>
      </c>
      <c r="E14" s="277"/>
      <c r="F14" s="395"/>
      <c r="G14" s="395"/>
    </row>
    <row r="15" spans="2:7">
      <c r="B15" s="366">
        <v>2.4</v>
      </c>
      <c r="C15" s="313" t="s">
        <v>486</v>
      </c>
      <c r="D15" s="282">
        <f>SUMIF('3.3 Depreciation amortisation'!$D$9:$D$52,'3. Statement of pipeline assets'!C9,'3.3 Depreciation amortisation'!$K$9:$K$52)</f>
        <v>0</v>
      </c>
      <c r="E15" s="277"/>
    </row>
    <row r="16" spans="2:7">
      <c r="B16" s="149"/>
      <c r="C16" s="139" t="s">
        <v>67</v>
      </c>
      <c r="D16" s="282">
        <f>SUM(D13:D15)</f>
        <v>425321319.79000002</v>
      </c>
      <c r="E16" s="282">
        <f>SUM(E13:E15)</f>
        <v>0</v>
      </c>
      <c r="F16" s="395"/>
    </row>
    <row r="17" spans="1:7">
      <c r="B17" s="147"/>
      <c r="C17" s="136" t="s">
        <v>84</v>
      </c>
      <c r="D17" s="283"/>
      <c r="E17" s="284"/>
    </row>
    <row r="18" spans="1:7">
      <c r="B18" s="366">
        <v>2.4</v>
      </c>
      <c r="C18" s="313" t="s">
        <v>487</v>
      </c>
      <c r="D18" s="282">
        <f>SUMIF('3.3 Depreciation amortisation'!$D$9:$D$52,'3. Statement of pipeline assets'!C17,'3.3 Depreciation amortisation'!$H$9:$H$52)</f>
        <v>72654243.75</v>
      </c>
      <c r="E18" s="277"/>
    </row>
    <row r="19" spans="1:7">
      <c r="B19" s="366">
        <v>2.4</v>
      </c>
      <c r="C19" s="313" t="s">
        <v>74</v>
      </c>
      <c r="D19" s="282">
        <f>SUMIF('3.3 Depreciation amortisation'!$D$9:$D$52,'3. Statement of pipeline assets'!C17,'3.3 Depreciation amortisation'!$I$9:$I$52)</f>
        <v>2858892.6599999997</v>
      </c>
      <c r="E19" s="277"/>
    </row>
    <row r="20" spans="1:7">
      <c r="A20" s="199"/>
      <c r="B20" s="366">
        <v>2.4</v>
      </c>
      <c r="C20" s="313" t="s">
        <v>485</v>
      </c>
      <c r="D20" s="282">
        <f>SUMIF('3.3 Depreciation amortisation'!$D$9:$D$52,'3. Statement of pipeline assets'!C17,'3.3 Depreciation amortisation'!$J$9:$J$52)</f>
        <v>0</v>
      </c>
      <c r="E20" s="277"/>
    </row>
    <row r="21" spans="1:7">
      <c r="B21" s="366">
        <v>2.4</v>
      </c>
      <c r="C21" s="313" t="s">
        <v>2</v>
      </c>
      <c r="D21" s="282">
        <f>SUMIF('3.3 Depreciation amortisation'!$D$9:$D$52,'3. Statement of pipeline assets'!C17,'3.3 Depreciation amortisation'!$M$9:$M$52)+SUMIF('3.3 Depreciation amortisation'!$D$9:$D$52,'3. Statement of pipeline assets'!C17,'3.3 Depreciation amortisation'!$N$9:$N$52)</f>
        <v>-6652347.7300000014</v>
      </c>
      <c r="E21" s="277"/>
      <c r="F21" s="395"/>
      <c r="G21" s="395"/>
    </row>
    <row r="22" spans="1:7">
      <c r="B22" s="366">
        <v>2.4</v>
      </c>
      <c r="C22" s="313" t="s">
        <v>488</v>
      </c>
      <c r="D22" s="282">
        <f>SUMIF('3.3 Depreciation amortisation'!$D$9:$D$52,'3. Statement of pipeline assets'!C17,'3.3 Depreciation amortisation'!$K$9:$K$52)</f>
        <v>0</v>
      </c>
      <c r="E22" s="277"/>
    </row>
    <row r="23" spans="1:7">
      <c r="B23" s="149"/>
      <c r="C23" s="139" t="s">
        <v>85</v>
      </c>
      <c r="D23" s="282">
        <f>SUM(D18:D22)</f>
        <v>68860788.679999992</v>
      </c>
      <c r="E23" s="282">
        <f>SUM(E18:E22)</f>
        <v>0</v>
      </c>
      <c r="F23" s="395"/>
    </row>
    <row r="24" spans="1:7">
      <c r="B24" s="147"/>
      <c r="C24" s="136" t="s">
        <v>142</v>
      </c>
      <c r="D24" s="283"/>
      <c r="E24" s="284"/>
    </row>
    <row r="25" spans="1:7">
      <c r="B25" s="366">
        <v>2.4</v>
      </c>
      <c r="C25" s="313" t="s">
        <v>487</v>
      </c>
      <c r="D25" s="282">
        <f>SUMIF('3.3 Depreciation amortisation'!$D$9:$D$52,'3. Statement of pipeline assets'!C24,'3.3 Depreciation amortisation'!$H$9:$H$52)</f>
        <v>7639322.9500000002</v>
      </c>
      <c r="E25" s="277"/>
    </row>
    <row r="26" spans="1:7">
      <c r="B26" s="366">
        <v>2.4</v>
      </c>
      <c r="C26" s="313" t="s">
        <v>74</v>
      </c>
      <c r="D26" s="282">
        <f>SUMIF('3.3 Depreciation amortisation'!$D$9:$D$52,'3. Statement of pipeline assets'!C24,'3.3 Depreciation amortisation'!$I$9:$I$52)</f>
        <v>347227.97</v>
      </c>
      <c r="E26" s="277"/>
    </row>
    <row r="27" spans="1:7">
      <c r="B27" s="366">
        <v>2.4</v>
      </c>
      <c r="C27" s="313" t="s">
        <v>485</v>
      </c>
      <c r="D27" s="282">
        <f>SUMIF('3.3 Depreciation amortisation'!$D$9:$D$52,'3. Statement of pipeline assets'!C24,'3.3 Depreciation amortisation'!$J$9:$J$52)</f>
        <v>0</v>
      </c>
      <c r="E27" s="277"/>
    </row>
    <row r="28" spans="1:7">
      <c r="B28" s="366">
        <v>2.4</v>
      </c>
      <c r="C28" s="313" t="s">
        <v>2</v>
      </c>
      <c r="D28" s="282">
        <f>SUMIF('3.3 Depreciation amortisation'!$D$9:$D$52,'3. Statement of pipeline assets'!C24,'3.3 Depreciation amortisation'!$M$9:$M$52)+SUMIF('3.3 Depreciation amortisation'!$D$9:$D$52,'3. Statement of pipeline assets'!C24,'3.3 Depreciation amortisation'!$N$9:$N$52)</f>
        <v>-492503.99</v>
      </c>
      <c r="E28" s="277"/>
      <c r="F28" s="395"/>
      <c r="G28" s="395"/>
    </row>
    <row r="29" spans="1:7">
      <c r="B29" s="366">
        <v>2.4</v>
      </c>
      <c r="C29" s="313" t="s">
        <v>488</v>
      </c>
      <c r="D29" s="282">
        <f>SUMIF('3.3 Depreciation amortisation'!$D$9:$D$52,'3. Statement of pipeline assets'!C24,'3.3 Depreciation amortisation'!$K$9:$K$52)</f>
        <v>0</v>
      </c>
      <c r="E29" s="277"/>
    </row>
    <row r="30" spans="1:7">
      <c r="B30" s="149"/>
      <c r="C30" s="139" t="s">
        <v>143</v>
      </c>
      <c r="D30" s="282">
        <f>SUM(D25:D29)</f>
        <v>7494046.9299999997</v>
      </c>
      <c r="E30" s="282">
        <f>SUM(E25:E29)</f>
        <v>0</v>
      </c>
      <c r="F30" s="395"/>
    </row>
    <row r="31" spans="1:7">
      <c r="B31" s="147"/>
      <c r="C31" s="136" t="s">
        <v>144</v>
      </c>
      <c r="D31" s="283"/>
      <c r="E31" s="284"/>
    </row>
    <row r="32" spans="1:7">
      <c r="B32" s="366">
        <v>2.4</v>
      </c>
      <c r="C32" s="313" t="s">
        <v>487</v>
      </c>
      <c r="D32" s="282">
        <f>SUMIF('3.3 Depreciation amortisation'!$D$9:$D$52,'3. Statement of pipeline assets'!C31,'3.3 Depreciation amortisation'!$H$9:$H$52)</f>
        <v>26295576.800000001</v>
      </c>
      <c r="E32" s="277"/>
    </row>
    <row r="33" spans="2:7">
      <c r="B33" s="366">
        <v>2.4</v>
      </c>
      <c r="C33" s="313" t="s">
        <v>74</v>
      </c>
      <c r="D33" s="282">
        <f>SUMIF('3.3 Depreciation amortisation'!$D$9:$D$52,'3. Statement of pipeline assets'!C31,'3.3 Depreciation amortisation'!$I$9:$I$52)</f>
        <v>3067357.07</v>
      </c>
      <c r="E33" s="277"/>
    </row>
    <row r="34" spans="2:7">
      <c r="B34" s="366">
        <v>2.4</v>
      </c>
      <c r="C34" s="313" t="s">
        <v>485</v>
      </c>
      <c r="D34" s="282">
        <f>SUMIF('3.3 Depreciation amortisation'!$D$9:$D$52,'3. Statement of pipeline assets'!C31,'3.3 Depreciation amortisation'!$J$9:$J$52)</f>
        <v>0</v>
      </c>
      <c r="E34" s="277"/>
    </row>
    <row r="35" spans="2:7">
      <c r="B35" s="366">
        <v>2.4</v>
      </c>
      <c r="C35" s="313" t="s">
        <v>2</v>
      </c>
      <c r="D35" s="282">
        <f>SUMIF('3.3 Depreciation amortisation'!$D$9:$D$52,'3. Statement of pipeline assets'!C31,'3.3 Depreciation amortisation'!$M$9:$M$52)+SUMIF('3.3 Depreciation amortisation'!$D$9:$D$52,'3. Statement of pipeline assets'!C31,'3.3 Depreciation amortisation'!$N$9:$N$52)</f>
        <v>-1810714.2600000002</v>
      </c>
      <c r="E35" s="277"/>
      <c r="F35" s="395"/>
      <c r="G35" s="395"/>
    </row>
    <row r="36" spans="2:7">
      <c r="B36" s="366">
        <v>2.4</v>
      </c>
      <c r="C36" s="313" t="s">
        <v>488</v>
      </c>
      <c r="D36" s="282">
        <f>SUMIF('3.3 Depreciation amortisation'!$D$9:$D$52,'3. Statement of pipeline assets'!C31,'3.3 Depreciation amortisation'!$K$9:$K$52)</f>
        <v>0</v>
      </c>
      <c r="E36" s="277"/>
    </row>
    <row r="37" spans="2:7">
      <c r="B37" s="149"/>
      <c r="C37" s="139" t="s">
        <v>145</v>
      </c>
      <c r="D37" s="282">
        <f>SUM(D32:D36)</f>
        <v>27552219.609999999</v>
      </c>
      <c r="E37" s="282">
        <f>SUM(E32:E36)</f>
        <v>0</v>
      </c>
      <c r="F37" s="395"/>
    </row>
    <row r="38" spans="2:7">
      <c r="B38" s="147"/>
      <c r="C38" s="315" t="s">
        <v>489</v>
      </c>
      <c r="D38" s="283"/>
      <c r="E38" s="284"/>
    </row>
    <row r="39" spans="2:7">
      <c r="B39" s="366">
        <v>2.4</v>
      </c>
      <c r="C39" s="313" t="s">
        <v>487</v>
      </c>
      <c r="D39" s="282">
        <f>SUMIF('3.3 Depreciation amortisation'!$D$9:$D$52,'3. Statement of pipeline assets'!C38,'3.3 Depreciation amortisation'!$H$9:$H$52)</f>
        <v>0</v>
      </c>
      <c r="E39" s="277"/>
    </row>
    <row r="40" spans="2:7">
      <c r="B40" s="366">
        <v>2.4</v>
      </c>
      <c r="C40" s="313" t="s">
        <v>74</v>
      </c>
      <c r="D40" s="282">
        <f>SUMIF('3.3 Depreciation amortisation'!$D$9:$D$52,'3. Statement of pipeline assets'!C38,'3.3 Depreciation amortisation'!$I$9:$I$52)</f>
        <v>0</v>
      </c>
      <c r="E40" s="277"/>
    </row>
    <row r="41" spans="2:7">
      <c r="B41" s="366">
        <v>2.4</v>
      </c>
      <c r="C41" s="313" t="s">
        <v>485</v>
      </c>
      <c r="D41" s="282">
        <f>SUMIF('3.3 Depreciation amortisation'!$D$9:$D$52,'3. Statement of pipeline assets'!C38,'3.3 Depreciation amortisation'!$J$9:$J$52)</f>
        <v>0</v>
      </c>
      <c r="E41" s="277"/>
    </row>
    <row r="42" spans="2:7">
      <c r="B42" s="366">
        <v>2.4</v>
      </c>
      <c r="C42" s="313" t="s">
        <v>2</v>
      </c>
      <c r="D42" s="282">
        <f>SUMIF('3.3 Depreciation amortisation'!$D$9:$D$52,'3. Statement of pipeline assets'!C38,'3.3 Depreciation amortisation'!$M$9:$M$52)+SUMIF('3.3 Depreciation amortisation'!$D$9:$D$52,'3. Statement of pipeline assets'!C38,'3.3 Depreciation amortisation'!$N$9:$N$52)</f>
        <v>0</v>
      </c>
      <c r="E42" s="277"/>
    </row>
    <row r="43" spans="2:7">
      <c r="B43" s="366">
        <v>2.4</v>
      </c>
      <c r="C43" s="313" t="s">
        <v>488</v>
      </c>
      <c r="D43" s="282">
        <f>SUMIF('3.3 Depreciation amortisation'!$D$9:$D$52,'3. Statement of pipeline assets'!C38,'3.3 Depreciation amortisation'!$K$9:$K$52)</f>
        <v>0</v>
      </c>
      <c r="E43" s="277"/>
    </row>
    <row r="44" spans="2:7">
      <c r="B44" s="149"/>
      <c r="C44" s="314" t="s">
        <v>490</v>
      </c>
      <c r="D44" s="282">
        <f>SUM(D39:D43)</f>
        <v>0</v>
      </c>
      <c r="E44" s="282">
        <f>SUM(E39:E43)</f>
        <v>0</v>
      </c>
      <c r="F44" s="395"/>
    </row>
    <row r="45" spans="2:7">
      <c r="B45" s="147"/>
      <c r="C45" s="136" t="s">
        <v>146</v>
      </c>
      <c r="D45" s="283"/>
      <c r="E45" s="284"/>
    </row>
    <row r="46" spans="2:7">
      <c r="B46" s="366">
        <v>2.4</v>
      </c>
      <c r="C46" s="313" t="s">
        <v>487</v>
      </c>
      <c r="D46" s="282">
        <f>SUMIF('3.3 Depreciation amortisation'!$D$9:$D$52,'3. Statement of pipeline assets'!C45,'3.3 Depreciation amortisation'!$H$9:$H$52)</f>
        <v>1669735.52</v>
      </c>
      <c r="E46" s="277"/>
    </row>
    <row r="47" spans="2:7">
      <c r="B47" s="366">
        <v>2.4</v>
      </c>
      <c r="C47" s="313" t="s">
        <v>74</v>
      </c>
      <c r="D47" s="282">
        <f>SUMIF('3.3 Depreciation amortisation'!$D$9:$D$52,'3. Statement of pipeline assets'!C45,'3.3 Depreciation amortisation'!$I$9:$I$52)</f>
        <v>67496.579999999987</v>
      </c>
      <c r="E47" s="277"/>
      <c r="F47" s="395"/>
    </row>
    <row r="48" spans="2:7">
      <c r="B48" s="366">
        <v>2.4</v>
      </c>
      <c r="C48" s="313" t="s">
        <v>485</v>
      </c>
      <c r="D48" s="282">
        <f>SUMIF('3.3 Depreciation amortisation'!$D$9:$D$52,'3. Statement of pipeline assets'!C45,'3.3 Depreciation amortisation'!$J$9:$J$52)</f>
        <v>0</v>
      </c>
      <c r="E48" s="277"/>
    </row>
    <row r="49" spans="2:7">
      <c r="B49" s="366">
        <v>2.4</v>
      </c>
      <c r="C49" s="313" t="s">
        <v>2</v>
      </c>
      <c r="D49" s="282">
        <f>SUMIF('3.3 Depreciation amortisation'!$D$9:$D$52,'3. Statement of pipeline assets'!C45,'3.3 Depreciation amortisation'!$M$9:$M$52)+SUMIF('3.3 Depreciation amortisation'!$D$9:$D$52,'3. Statement of pipeline assets'!C45,'3.3 Depreciation amortisation'!$N$9:$N$52)</f>
        <v>-357097.72</v>
      </c>
      <c r="E49" s="277"/>
      <c r="F49" s="395"/>
      <c r="G49" s="395"/>
    </row>
    <row r="50" spans="2:7">
      <c r="B50" s="366">
        <v>2.4</v>
      </c>
      <c r="C50" s="313" t="s">
        <v>488</v>
      </c>
      <c r="D50" s="282">
        <f>SUMIF('3.3 Depreciation amortisation'!$D$9:$D$52,'3. Statement of pipeline assets'!C45,'3.3 Depreciation amortisation'!$K$9:$K$52)</f>
        <v>0</v>
      </c>
      <c r="E50" s="277"/>
    </row>
    <row r="51" spans="2:7">
      <c r="B51" s="149"/>
      <c r="C51" s="139" t="s">
        <v>147</v>
      </c>
      <c r="D51" s="282">
        <f>SUM(D46:D50)</f>
        <v>1380134.3800000001</v>
      </c>
      <c r="E51" s="282">
        <f>SUM(E46:E50)</f>
        <v>0</v>
      </c>
      <c r="F51" s="395"/>
    </row>
    <row r="52" spans="2:7">
      <c r="B52" s="147"/>
      <c r="C52" s="136" t="s">
        <v>1</v>
      </c>
      <c r="D52" s="283"/>
      <c r="E52" s="284"/>
    </row>
    <row r="53" spans="2:7">
      <c r="B53" s="366">
        <v>2.4</v>
      </c>
      <c r="C53" s="313" t="s">
        <v>487</v>
      </c>
      <c r="D53" s="282">
        <f>SUMIF('3.3 Depreciation amortisation'!$D$9:$D$52,'3. Statement of pipeline assets'!C52,'3.3 Depreciation amortisation'!$H$9:$H$52)</f>
        <v>449166.89999999997</v>
      </c>
      <c r="E53" s="277"/>
    </row>
    <row r="54" spans="2:7">
      <c r="B54" s="366">
        <v>2.4</v>
      </c>
      <c r="C54" s="313" t="s">
        <v>74</v>
      </c>
      <c r="D54" s="282">
        <f>SUMIF('3.3 Depreciation amortisation'!$D$9:$D$52,'3. Statement of pipeline assets'!C52,'3.3 Depreciation amortisation'!$I$9:$I$52)</f>
        <v>197955.01</v>
      </c>
      <c r="E54" s="277"/>
    </row>
    <row r="55" spans="2:7">
      <c r="B55" s="366">
        <v>2.4</v>
      </c>
      <c r="C55" s="313" t="s">
        <v>485</v>
      </c>
      <c r="D55" s="282">
        <f>SUMIF('3.3 Depreciation amortisation'!$D$9:$D$52,'3. Statement of pipeline assets'!C52,'3.3 Depreciation amortisation'!$J$9:$J$52)</f>
        <v>0</v>
      </c>
      <c r="E55" s="277"/>
    </row>
    <row r="56" spans="2:7">
      <c r="B56" s="366">
        <v>2.4</v>
      </c>
      <c r="C56" s="313" t="s">
        <v>2</v>
      </c>
      <c r="D56" s="282">
        <f>SUMIF('3.3 Depreciation amortisation'!$D$9:$D$52,'3. Statement of pipeline assets'!C52,'3.3 Depreciation amortisation'!$M$9:$M$52)+SUMIF('3.3 Depreciation amortisation'!$D$9:$D$52,'3. Statement of pipeline assets'!C52,'3.3 Depreciation amortisation'!$N$9:$N$52)</f>
        <v>-24941.16</v>
      </c>
      <c r="E56" s="277"/>
      <c r="F56" s="395"/>
      <c r="G56" s="395"/>
    </row>
    <row r="57" spans="2:7">
      <c r="B57" s="366">
        <v>2.4</v>
      </c>
      <c r="C57" s="313" t="s">
        <v>488</v>
      </c>
      <c r="D57" s="282">
        <f>SUMIF('3.3 Depreciation amortisation'!$D$9:$D$52,'3. Statement of pipeline assets'!C52,'3.3 Depreciation amortisation'!$K$9:$K$52)</f>
        <v>0</v>
      </c>
      <c r="E57" s="277"/>
      <c r="F57" s="395"/>
    </row>
    <row r="58" spans="2:7">
      <c r="B58" s="149"/>
      <c r="C58" s="139" t="s">
        <v>87</v>
      </c>
      <c r="D58" s="282">
        <f>SUM(D53:D57)</f>
        <v>622180.74999999988</v>
      </c>
      <c r="E58" s="282">
        <f>SUM(E53:E57)</f>
        <v>0</v>
      </c>
      <c r="F58" s="395"/>
    </row>
    <row r="59" spans="2:7">
      <c r="B59" s="147"/>
      <c r="C59" s="136" t="s">
        <v>148</v>
      </c>
      <c r="D59" s="283"/>
      <c r="E59" s="284"/>
    </row>
    <row r="60" spans="2:7">
      <c r="B60" s="366">
        <v>2.4</v>
      </c>
      <c r="C60" s="313" t="s">
        <v>487</v>
      </c>
      <c r="D60" s="282">
        <f>SUMIF('3.3 Depreciation amortisation'!$D$9:$D$52,'3. Statement of pipeline assets'!C59,'3.3 Depreciation amortisation'!$H$9:$H$52)</f>
        <v>70427.600000000006</v>
      </c>
      <c r="E60" s="277"/>
    </row>
    <row r="61" spans="2:7">
      <c r="B61" s="366">
        <v>2.4</v>
      </c>
      <c r="C61" s="313" t="s">
        <v>74</v>
      </c>
      <c r="D61" s="282">
        <f>SUMIF('3.3 Depreciation amortisation'!$D$9:$D$52,'3. Statement of pipeline assets'!C59,'3.3 Depreciation amortisation'!$I$9:$I$52)</f>
        <v>0</v>
      </c>
      <c r="E61" s="277"/>
    </row>
    <row r="62" spans="2:7">
      <c r="B62" s="366">
        <v>2.4</v>
      </c>
      <c r="C62" s="313" t="s">
        <v>485</v>
      </c>
      <c r="D62" s="282">
        <f>SUMIF('3.3 Depreciation amortisation'!$D$9:$D$52,'3. Statement of pipeline assets'!C59,'3.3 Depreciation amortisation'!$J$9:$J$52)</f>
        <v>0</v>
      </c>
      <c r="E62" s="277"/>
    </row>
    <row r="63" spans="2:7">
      <c r="B63" s="366">
        <v>2.4</v>
      </c>
      <c r="C63" s="313" t="s">
        <v>488</v>
      </c>
      <c r="D63" s="282">
        <f>SUMIF('3.3 Depreciation amortisation'!$D$9:$D$52,'3. Statement of pipeline assets'!C59,'3.3 Depreciation amortisation'!$K$9:$K$52)</f>
        <v>0</v>
      </c>
      <c r="E63" s="277"/>
    </row>
    <row r="64" spans="2:7">
      <c r="B64" s="149"/>
      <c r="C64" s="139" t="s">
        <v>149</v>
      </c>
      <c r="D64" s="282">
        <f>SUM(D60:D63)</f>
        <v>70427.600000000006</v>
      </c>
      <c r="E64" s="282">
        <f>SUM(E60:E63)</f>
        <v>0</v>
      </c>
      <c r="F64" s="395"/>
    </row>
    <row r="65" spans="2:7">
      <c r="B65" s="147"/>
      <c r="C65" s="136" t="s">
        <v>231</v>
      </c>
      <c r="D65" s="283"/>
      <c r="E65" s="284"/>
    </row>
    <row r="66" spans="2:7">
      <c r="B66" s="366">
        <v>2.4</v>
      </c>
      <c r="C66" s="313" t="s">
        <v>487</v>
      </c>
      <c r="D66" s="282">
        <f>SUMIF('3.3 Depreciation amortisation'!$D$9:$D$52,'3. Statement of pipeline assets'!C65,'3.3 Depreciation amortisation'!$H$9:$H$52)</f>
        <v>11470410.069999998</v>
      </c>
      <c r="E66" s="277"/>
    </row>
    <row r="67" spans="2:7">
      <c r="B67" s="366">
        <v>2.4</v>
      </c>
      <c r="C67" s="313" t="s">
        <v>74</v>
      </c>
      <c r="D67" s="282">
        <f>SUMIF('3.3 Depreciation amortisation'!$D$9:$D$52,'3. Statement of pipeline assets'!C65,'3.3 Depreciation amortisation'!$I$9:$I$52)</f>
        <v>-10152649.030000001</v>
      </c>
      <c r="E67" s="277"/>
    </row>
    <row r="68" spans="2:7">
      <c r="B68" s="366">
        <v>2.4</v>
      </c>
      <c r="C68" s="313" t="s">
        <v>485</v>
      </c>
      <c r="D68" s="282">
        <f>SUMIF('3.3 Depreciation amortisation'!$D$9:$D$52,'3. Statement of pipeline assets'!C65,'3.3 Depreciation amortisation'!$J$9:$J$52)</f>
        <v>0</v>
      </c>
      <c r="E68" s="277"/>
    </row>
    <row r="69" spans="2:7">
      <c r="B69" s="366">
        <v>2.4</v>
      </c>
      <c r="C69" s="313" t="s">
        <v>2</v>
      </c>
      <c r="D69" s="282">
        <f>SUMIF('3.3 Depreciation amortisation'!$D$9:$D$52,'3. Statement of pipeline assets'!C65,'3.3 Depreciation amortisation'!$M$9:$M$52)+SUMIF('3.3 Depreciation amortisation'!$D$9:$D$52,'3. Statement of pipeline assets'!C65,'3.3 Depreciation amortisation'!$N$9:$N$52)</f>
        <v>-276264.37</v>
      </c>
      <c r="E69" s="277"/>
      <c r="F69" s="395"/>
      <c r="G69" s="395"/>
    </row>
    <row r="70" spans="2:7">
      <c r="B70" s="366">
        <v>2.4</v>
      </c>
      <c r="C70" s="313" t="s">
        <v>488</v>
      </c>
      <c r="D70" s="282">
        <f>SUMIF('3.3 Depreciation amortisation'!$D$9:$D$52,'3. Statement of pipeline assets'!C65,'3.3 Depreciation amortisation'!$K$9:$K$52)</f>
        <v>0</v>
      </c>
      <c r="E70" s="277"/>
    </row>
    <row r="71" spans="2:7">
      <c r="B71" s="149"/>
      <c r="C71" s="314" t="s">
        <v>232</v>
      </c>
      <c r="D71" s="282">
        <f>SUM(D66:D70)</f>
        <v>1041496.6699999972</v>
      </c>
      <c r="E71" s="282">
        <f>SUM(E66:E70)</f>
        <v>0</v>
      </c>
      <c r="F71" s="395"/>
    </row>
    <row r="72" spans="2:7">
      <c r="B72" s="147"/>
      <c r="C72" s="136" t="s">
        <v>310</v>
      </c>
      <c r="D72" s="283"/>
      <c r="E72" s="284"/>
    </row>
    <row r="73" spans="2:7">
      <c r="B73" s="366">
        <v>2.4</v>
      </c>
      <c r="C73" s="313" t="s">
        <v>487</v>
      </c>
      <c r="D73" s="282">
        <f>SUMIF('3.3 Depreciation amortisation'!$D$9:$D$52,'3. Statement of pipeline assets'!C72,'3.3 Depreciation amortisation'!$H$9:$H$52)</f>
        <v>0</v>
      </c>
      <c r="E73" s="277"/>
    </row>
    <row r="74" spans="2:7">
      <c r="B74" s="366">
        <v>2.4</v>
      </c>
      <c r="C74" s="313" t="s">
        <v>74</v>
      </c>
      <c r="D74" s="282">
        <f>SUMIF('3.3 Depreciation amortisation'!$D$9:$D$52,'3. Statement of pipeline assets'!C72,'3.3 Depreciation amortisation'!$I$9:$I$52)</f>
        <v>109659.14000001669</v>
      </c>
      <c r="E74" s="277"/>
    </row>
    <row r="75" spans="2:7">
      <c r="B75" s="366">
        <v>2.4</v>
      </c>
      <c r="C75" s="313" t="s">
        <v>485</v>
      </c>
      <c r="D75" s="282">
        <f>SUMIF('3.3 Depreciation amortisation'!$D$9:$D$52,'3. Statement of pipeline assets'!C72,'3.3 Depreciation amortisation'!$J$9:$J$52)</f>
        <v>0</v>
      </c>
      <c r="E75" s="277"/>
    </row>
    <row r="76" spans="2:7">
      <c r="B76" s="366">
        <v>2.4</v>
      </c>
      <c r="C76" s="313" t="s">
        <v>491</v>
      </c>
      <c r="D76" s="282">
        <f>SUMIF('3.3 Depreciation amortisation'!$D$9:$D$52,'3. Statement of pipeline assets'!C72,'3.3 Depreciation amortisation'!$M$9:$M$52)+SUMIF('3.3 Depreciation amortisation'!$D$9:$D$52,'3. Statement of pipeline assets'!C72,'3.3 Depreciation amortisation'!$N$9:$N$52)</f>
        <v>-95848.700000000012</v>
      </c>
      <c r="E76" s="277"/>
      <c r="F76" s="395"/>
    </row>
    <row r="77" spans="2:7">
      <c r="B77" s="366">
        <v>2.4</v>
      </c>
      <c r="C77" s="313" t="s">
        <v>488</v>
      </c>
      <c r="D77" s="282">
        <f>SUMIF('3.3 Depreciation amortisation'!$D$9:$D$52,'3. Statement of pipeline assets'!C72,'3.3 Depreciation amortisation'!$K$9:$K$52)</f>
        <v>0</v>
      </c>
      <c r="E77" s="277"/>
    </row>
    <row r="78" spans="2:7">
      <c r="B78" s="149"/>
      <c r="C78" s="139" t="s">
        <v>311</v>
      </c>
      <c r="D78" s="282">
        <f>SUM(D73:D77)</f>
        <v>13810.440000016679</v>
      </c>
      <c r="E78" s="282">
        <f>SUM(E73:E77)</f>
        <v>0</v>
      </c>
    </row>
    <row r="79" spans="2:7">
      <c r="B79" s="366">
        <v>2.4</v>
      </c>
      <c r="C79" s="136" t="s">
        <v>150</v>
      </c>
      <c r="D79" s="285">
        <v>1903281.37</v>
      </c>
      <c r="E79" s="277"/>
    </row>
    <row r="80" spans="2:7">
      <c r="B80" s="149"/>
      <c r="C80" s="316" t="s">
        <v>78</v>
      </c>
      <c r="D80" s="282">
        <f>SUM(D16,D23,D30,D37,D44,D51,D58,D64,D71,D78, D79)</f>
        <v>534259706.22000009</v>
      </c>
      <c r="E80" s="282">
        <f>SUM(E16,E23,E30,E37,E44,E51,E58,E64,E71,E78, E79)</f>
        <v>0</v>
      </c>
      <c r="F80" s="395"/>
    </row>
    <row r="81" spans="2:7">
      <c r="B81" s="201"/>
      <c r="C81" s="312" t="s">
        <v>492</v>
      </c>
      <c r="D81" s="286"/>
      <c r="E81" s="286"/>
    </row>
    <row r="82" spans="2:7">
      <c r="B82" s="147"/>
      <c r="C82" s="317" t="s">
        <v>431</v>
      </c>
      <c r="D82" s="283"/>
      <c r="E82" s="284"/>
    </row>
    <row r="83" spans="2:7">
      <c r="B83" s="366" t="s">
        <v>567</v>
      </c>
      <c r="C83" s="313" t="s">
        <v>487</v>
      </c>
      <c r="D83" s="282">
        <f>SUMIF('3.3 Depreciation amortisation'!$D$60:$D$84,$C$82,'3.3 Depreciation amortisation'!$G$60:$G$84)</f>
        <v>1727433.2867087605</v>
      </c>
      <c r="E83" s="277"/>
      <c r="G83" s="395"/>
    </row>
    <row r="84" spans="2:7">
      <c r="B84" s="366" t="s">
        <v>567</v>
      </c>
      <c r="C84" s="313" t="s">
        <v>74</v>
      </c>
      <c r="D84" s="282">
        <f>SUMIF('3.3 Depreciation amortisation'!$D$60:$D$84,$C$82,'3.3 Depreciation amortisation'!$H$60:$H$84)</f>
        <v>0</v>
      </c>
      <c r="E84" s="277"/>
    </row>
    <row r="85" spans="2:7">
      <c r="B85" s="366" t="s">
        <v>567</v>
      </c>
      <c r="C85" s="313" t="s">
        <v>485</v>
      </c>
      <c r="D85" s="282">
        <f>SUMIF('3.3 Depreciation amortisation'!$D$60:$D$84,$C$82,'3.3 Depreciation amortisation'!$I$60:$I$84)</f>
        <v>0</v>
      </c>
      <c r="E85" s="277"/>
    </row>
    <row r="86" spans="2:7">
      <c r="B86" s="366" t="s">
        <v>567</v>
      </c>
      <c r="C86" s="313" t="s">
        <v>2</v>
      </c>
      <c r="D86" s="282">
        <f>SUMIF('3.3 Depreciation amortisation'!$D$60:$D$84,$C$82,'3.3 Depreciation amortisation'!$L$60:$L$84)+SUMIF('3.3 Depreciation amortisation'!$D$60:$D$84,$C$82,'3.3 Depreciation amortisation'!$M$60:$M$84)</f>
        <v>-228002.48660121823</v>
      </c>
      <c r="E86" s="277"/>
      <c r="F86" s="395"/>
    </row>
    <row r="87" spans="2:7">
      <c r="B87" s="366" t="s">
        <v>567</v>
      </c>
      <c r="C87" s="313" t="s">
        <v>488</v>
      </c>
      <c r="D87" s="282">
        <f>SUMIF('3.3 Depreciation amortisation'!$D$60:$D$84,$C$82,'3.3 Depreciation amortisation'!$J$60:$J$84)</f>
        <v>-101667.2550085949</v>
      </c>
      <c r="E87" s="277"/>
    </row>
    <row r="88" spans="2:7">
      <c r="B88" s="149"/>
      <c r="C88" s="139" t="s">
        <v>550</v>
      </c>
      <c r="D88" s="282">
        <f>SUM(D83:D87)</f>
        <v>1397763.5450989476</v>
      </c>
      <c r="E88" s="282">
        <f>SUM(E83:E87)</f>
        <v>0</v>
      </c>
      <c r="F88" s="395"/>
    </row>
    <row r="89" spans="2:7">
      <c r="B89" s="147"/>
      <c r="C89" s="136" t="s">
        <v>312</v>
      </c>
      <c r="D89" s="283"/>
      <c r="E89" s="284"/>
    </row>
    <row r="90" spans="2:7">
      <c r="B90" s="366" t="s">
        <v>567</v>
      </c>
      <c r="C90" s="313" t="s">
        <v>487</v>
      </c>
      <c r="D90" s="282">
        <f>SUMIF('3.3 Depreciation amortisation'!$D$60:$D$84,$C$89,'3.3 Depreciation amortisation'!$G$60:$G$84)</f>
        <v>0</v>
      </c>
      <c r="E90" s="277"/>
    </row>
    <row r="91" spans="2:7">
      <c r="B91" s="366" t="s">
        <v>567</v>
      </c>
      <c r="C91" s="313" t="s">
        <v>74</v>
      </c>
      <c r="D91" s="282">
        <f>SUMIF('3.3 Depreciation amortisation'!$D$60:$D$84,$C$89,'3.3 Depreciation amortisation'!$H$60:$H$84)</f>
        <v>554108.40966011421</v>
      </c>
      <c r="E91" s="277"/>
      <c r="F91" s="395"/>
    </row>
    <row r="92" spans="2:7">
      <c r="B92" s="366" t="s">
        <v>567</v>
      </c>
      <c r="C92" s="313" t="s">
        <v>485</v>
      </c>
      <c r="D92" s="282">
        <f>SUMIF('3.3 Depreciation amortisation'!$D$60:$D$84,$C$89,'3.3 Depreciation amortisation'!$I$60:$I$84)</f>
        <v>0</v>
      </c>
      <c r="E92" s="277"/>
    </row>
    <row r="93" spans="2:7">
      <c r="B93" s="366" t="s">
        <v>567</v>
      </c>
      <c r="C93" s="313" t="s">
        <v>493</v>
      </c>
      <c r="D93" s="282">
        <f>SUMIF('3.3 Depreciation amortisation'!$D$60:$D$84,$C$89,'3.3 Depreciation amortisation'!$L$60:$L$84)+SUMIF('3.3 Depreciation amortisation'!$D$60:$D$84,$C$89,'3.3 Depreciation amortisation'!$M$60:$M$84)</f>
        <v>-283174.67879308859</v>
      </c>
      <c r="E93" s="277"/>
      <c r="F93" s="395"/>
    </row>
    <row r="94" spans="2:7">
      <c r="B94" s="366" t="s">
        <v>567</v>
      </c>
      <c r="C94" s="313" t="s">
        <v>488</v>
      </c>
      <c r="D94" s="282">
        <f>SUMIF('3.3 Depreciation amortisation'!$D$60:$D$84,$C$89,'3.3 Depreciation amortisation'!$J$60:$J$84)</f>
        <v>-185241.13898149502</v>
      </c>
      <c r="E94" s="277"/>
    </row>
    <row r="95" spans="2:7">
      <c r="B95" s="149"/>
      <c r="C95" s="314" t="s">
        <v>494</v>
      </c>
      <c r="D95" s="282">
        <f>SUM(D90:D94)</f>
        <v>85692.591885530594</v>
      </c>
      <c r="E95" s="282">
        <f>SUM(E90:E94)</f>
        <v>0</v>
      </c>
      <c r="F95" s="395"/>
    </row>
    <row r="96" spans="2:7">
      <c r="B96" s="148"/>
      <c r="C96" s="136" t="s">
        <v>120</v>
      </c>
      <c r="D96" s="285">
        <v>0</v>
      </c>
      <c r="E96" s="277"/>
    </row>
    <row r="97" spans="2:6">
      <c r="B97" s="148"/>
      <c r="C97" s="136" t="s">
        <v>121</v>
      </c>
      <c r="D97" s="285">
        <v>0</v>
      </c>
      <c r="E97" s="277"/>
    </row>
    <row r="98" spans="2:6">
      <c r="B98" s="148"/>
      <c r="C98" s="136" t="s">
        <v>68</v>
      </c>
      <c r="D98" s="285">
        <v>0</v>
      </c>
      <c r="E98" s="277"/>
    </row>
    <row r="99" spans="2:6">
      <c r="B99" s="149"/>
      <c r="C99" s="316" t="s">
        <v>122</v>
      </c>
      <c r="D99" s="282">
        <f>SUM(D88,D95:D98)</f>
        <v>1483456.1369844782</v>
      </c>
      <c r="E99" s="282">
        <f>SUM(E88,E95:E98)</f>
        <v>0</v>
      </c>
    </row>
    <row r="100" spans="2:6">
      <c r="B100" s="149"/>
      <c r="C100" s="139" t="s">
        <v>24</v>
      </c>
      <c r="D100" s="287">
        <f>SUM(D80,D99)</f>
        <v>535743162.35698456</v>
      </c>
      <c r="E100" s="287">
        <f>SUM(E80,E99)</f>
        <v>0</v>
      </c>
      <c r="F100" s="395"/>
    </row>
    <row r="101" spans="2:6">
      <c r="D101" s="395"/>
    </row>
    <row r="102" spans="2:6">
      <c r="D102" s="395"/>
    </row>
    <row r="103" spans="2:6">
      <c r="D103" s="401"/>
    </row>
  </sheetData>
  <mergeCells count="2">
    <mergeCell ref="B1:C1"/>
    <mergeCell ref="B5:C5"/>
  </mergeCells>
  <phoneticPr fontId="41" type="noConversion"/>
  <pageMargins left="0.75" right="0.75" top="1" bottom="1" header="0.5" footer="0.5"/>
  <pageSetup paperSize="9" scale="52" orientation="portrait" verticalDpi="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tabColor rgb="FF009999"/>
  </sheetPr>
  <dimension ref="B1:F38"/>
  <sheetViews>
    <sheetView zoomScaleNormal="100" workbookViewId="0"/>
  </sheetViews>
  <sheetFormatPr defaultColWidth="9.140625" defaultRowHeight="12.75"/>
  <cols>
    <col min="1" max="1" width="12.140625" style="28" customWidth="1"/>
    <col min="2" max="2" width="21" style="28" customWidth="1"/>
    <col min="3" max="3" width="42.140625" style="28" customWidth="1"/>
    <col min="4" max="4" width="25.5703125" style="28" customWidth="1"/>
    <col min="5" max="5" width="20.140625" style="28" customWidth="1"/>
    <col min="6" max="6" width="42.140625" style="28" customWidth="1"/>
    <col min="7" max="7" width="9.42578125" style="28" customWidth="1"/>
    <col min="8" max="8" width="25.140625" style="28" customWidth="1"/>
    <col min="9" max="16384" width="9.140625" style="28"/>
  </cols>
  <sheetData>
    <row r="1" spans="2:6" ht="20.25">
      <c r="B1" s="29" t="s">
        <v>139</v>
      </c>
      <c r="C1" s="29"/>
      <c r="D1" s="15"/>
      <c r="E1" s="15"/>
    </row>
    <row r="2" spans="2:6" ht="20.25">
      <c r="B2" s="44" t="str">
        <f>Tradingname</f>
        <v>APA NORTHERN GOLDFIELDS INTERCONNECT PTY LTD</v>
      </c>
      <c r="C2" s="45"/>
      <c r="D2" s="29"/>
      <c r="E2" s="29"/>
    </row>
    <row r="3" spans="2:6" ht="15">
      <c r="B3" s="46" t="s">
        <v>238</v>
      </c>
      <c r="C3" s="47" t="str">
        <f>TEXT(Yearstart,"dd/mm/yyyy")&amp;" to "&amp;TEXT(Yearending,"dd/mm/yyyy")</f>
        <v>01/07/2025 to 30/06/2026</v>
      </c>
    </row>
    <row r="5" spans="2:6" ht="15.75">
      <c r="B5" s="32" t="s">
        <v>210</v>
      </c>
      <c r="C5" s="30"/>
      <c r="D5" s="30"/>
      <c r="E5" s="30"/>
    </row>
    <row r="6" spans="2:6" ht="15.75">
      <c r="B6" s="32"/>
      <c r="C6" s="30"/>
      <c r="D6" s="30"/>
      <c r="E6" s="30"/>
    </row>
    <row r="7" spans="2:6" ht="40.5" customHeight="1">
      <c r="B7" s="100" t="s">
        <v>221</v>
      </c>
      <c r="C7" s="100" t="s">
        <v>124</v>
      </c>
      <c r="D7" s="100" t="s">
        <v>71</v>
      </c>
      <c r="E7" s="100" t="s">
        <v>125</v>
      </c>
      <c r="F7" s="109" t="s">
        <v>127</v>
      </c>
    </row>
    <row r="8" spans="2:6">
      <c r="B8" s="102"/>
      <c r="C8" s="102"/>
      <c r="D8" s="106"/>
      <c r="E8" s="110" t="s">
        <v>126</v>
      </c>
      <c r="F8" s="111"/>
    </row>
    <row r="9" spans="2:6">
      <c r="B9" s="366">
        <v>2.4</v>
      </c>
      <c r="C9" s="181" t="str">
        <f>'3. Statement of pipeline assets'!C9</f>
        <v>Pipelines</v>
      </c>
      <c r="D9" s="180" t="str">
        <f>CONCATENATE("1/7/2023"," to ",TEXT(Yearending,"d/m/yyyy"))</f>
        <v>1/7/2023 to 30/6/2026</v>
      </c>
      <c r="E9" s="337">
        <v>80</v>
      </c>
      <c r="F9" s="253" t="s">
        <v>582</v>
      </c>
    </row>
    <row r="10" spans="2:6">
      <c r="B10" s="366">
        <v>2.4</v>
      </c>
      <c r="C10" s="181" t="str">
        <f>'3. Statement of pipeline assets'!C17</f>
        <v>Compressors</v>
      </c>
      <c r="D10" s="180" t="str">
        <f>CONCATENATE("1/7/2023"," to ",TEXT(Yearending,"d/m/yyyy"))</f>
        <v>1/7/2023 to 30/6/2026</v>
      </c>
      <c r="E10" s="337">
        <v>35</v>
      </c>
      <c r="F10" s="253" t="s">
        <v>582</v>
      </c>
    </row>
    <row r="11" spans="2:6">
      <c r="B11" s="366">
        <v>2.4</v>
      </c>
      <c r="C11" s="181" t="str">
        <f>'3. Statement of pipeline assets'!C24</f>
        <v>City Gates, supply regulators and valve stations</v>
      </c>
      <c r="D11" s="180" t="str">
        <f>CONCATENATE("1/7/2023"," to ",TEXT(Yearending,"d/m/yyyy"))</f>
        <v>1/7/2023 to 30/6/2026</v>
      </c>
      <c r="E11" s="337">
        <v>50</v>
      </c>
      <c r="F11" s="253" t="s">
        <v>582</v>
      </c>
    </row>
    <row r="12" spans="2:6">
      <c r="B12" s="366">
        <v>2.4</v>
      </c>
      <c r="C12" s="181" t="str">
        <f>'3. Statement of pipeline assets'!C31</f>
        <v>Metering</v>
      </c>
      <c r="D12" s="180" t="str">
        <f>CONCATENATE("1/7/2023"," to ",TEXT(Yearending,"d/m/yyyy"))</f>
        <v>1/7/2023 to 30/6/2026</v>
      </c>
      <c r="E12" s="337">
        <v>50</v>
      </c>
      <c r="F12" s="253" t="s">
        <v>582</v>
      </c>
    </row>
    <row r="13" spans="2:6">
      <c r="B13" s="366">
        <v>2.4</v>
      </c>
      <c r="C13" s="181" t="str">
        <f>'3. Statement of pipeline assets'!C38</f>
        <v>Odorant plants</v>
      </c>
      <c r="D13" s="180"/>
      <c r="E13" s="337">
        <v>80</v>
      </c>
      <c r="F13" s="253" t="s">
        <v>582</v>
      </c>
    </row>
    <row r="14" spans="2:6">
      <c r="B14" s="366">
        <v>2.4</v>
      </c>
      <c r="C14" s="181" t="str">
        <f>'3. Statement of pipeline assets'!C45</f>
        <v>SCADA (Communications)</v>
      </c>
      <c r="D14" s="180" t="str">
        <f>CONCATENATE("1/7/2023"," to ",TEXT(Yearending,"d/m/yyyy"))</f>
        <v>1/7/2023 to 30/6/2026</v>
      </c>
      <c r="E14" s="337">
        <v>15</v>
      </c>
      <c r="F14" s="253" t="s">
        <v>582</v>
      </c>
    </row>
    <row r="15" spans="2:6">
      <c r="B15" s="366">
        <v>2.4</v>
      </c>
      <c r="C15" s="181" t="str">
        <f>'3. Statement of pipeline assets'!C52</f>
        <v>Buildings</v>
      </c>
      <c r="D15" s="180" t="str">
        <f>CONCATENATE("1/7/2023"," to ",TEXT(Yearending,"d/m/yyyy"))</f>
        <v>1/7/2023 to 30/6/2026</v>
      </c>
      <c r="E15" s="337">
        <v>80</v>
      </c>
      <c r="F15" s="253" t="s">
        <v>582</v>
      </c>
    </row>
    <row r="16" spans="2:6">
      <c r="B16" s="366">
        <v>2.4</v>
      </c>
      <c r="C16" s="181" t="str">
        <f>'3. Statement of pipeline assets'!C65</f>
        <v>Other depreciable pipeline assets</v>
      </c>
      <c r="D16" s="180" t="str">
        <f>CONCATENATE("1/7/2023"," to ",TEXT(Yearending,"d/m/yyyy"))</f>
        <v>1/7/2023 to 30/6/2026</v>
      </c>
      <c r="E16" s="337" t="s">
        <v>562</v>
      </c>
      <c r="F16" s="253" t="s">
        <v>582</v>
      </c>
    </row>
    <row r="17" spans="2:6">
      <c r="B17" s="366">
        <v>2.4</v>
      </c>
      <c r="C17" s="140" t="s">
        <v>148</v>
      </c>
      <c r="D17" s="180"/>
      <c r="E17" s="337" t="s">
        <v>563</v>
      </c>
      <c r="F17" s="253" t="s">
        <v>583</v>
      </c>
    </row>
    <row r="18" spans="2:6">
      <c r="B18" s="338"/>
      <c r="C18" s="140" t="s">
        <v>209</v>
      </c>
      <c r="D18" s="180"/>
      <c r="E18" s="337"/>
      <c r="F18" s="253"/>
    </row>
    <row r="19" spans="2:6">
      <c r="B19" s="338"/>
      <c r="C19" s="140" t="s">
        <v>209</v>
      </c>
      <c r="D19" s="180"/>
      <c r="E19" s="337"/>
      <c r="F19" s="253"/>
    </row>
    <row r="20" spans="2:6">
      <c r="B20" s="338"/>
      <c r="C20" s="140" t="s">
        <v>209</v>
      </c>
      <c r="D20" s="180"/>
      <c r="E20" s="337"/>
      <c r="F20" s="253"/>
    </row>
    <row r="21" spans="2:6">
      <c r="B21" s="366" t="s">
        <v>566</v>
      </c>
      <c r="C21" s="181" t="str">
        <f>'3. Statement of pipeline assets'!C72</f>
        <v>Leased Assets</v>
      </c>
      <c r="D21" s="180" t="str">
        <f>CONCATENATE("1/7/2019"," to ",TEXT(Yearending,"d/m/yyyy"))</f>
        <v>1/7/2019 to 30/6/2026</v>
      </c>
      <c r="E21" s="337" t="s">
        <v>564</v>
      </c>
      <c r="F21" s="253" t="s">
        <v>565</v>
      </c>
    </row>
    <row r="22" spans="2:6">
      <c r="B22" s="338"/>
      <c r="C22" s="140" t="s">
        <v>209</v>
      </c>
      <c r="D22" s="180"/>
      <c r="E22" s="337"/>
      <c r="F22" s="253"/>
    </row>
    <row r="23" spans="2:6">
      <c r="B23" s="338"/>
      <c r="C23" s="140" t="s">
        <v>209</v>
      </c>
      <c r="D23" s="180"/>
      <c r="E23" s="337"/>
      <c r="F23" s="253"/>
    </row>
    <row r="24" spans="2:6">
      <c r="B24" s="338"/>
      <c r="C24" s="140" t="s">
        <v>209</v>
      </c>
      <c r="D24" s="180"/>
      <c r="E24" s="337"/>
      <c r="F24" s="253"/>
    </row>
    <row r="25" spans="2:6">
      <c r="B25" s="338"/>
      <c r="C25" s="140" t="s">
        <v>209</v>
      </c>
      <c r="D25" s="180"/>
      <c r="E25" s="337"/>
      <c r="F25" s="253"/>
    </row>
    <row r="26" spans="2:6">
      <c r="B26" s="366"/>
      <c r="C26" s="140" t="s">
        <v>209</v>
      </c>
      <c r="D26" s="180"/>
      <c r="E26" s="337"/>
      <c r="F26" s="253"/>
    </row>
    <row r="27" spans="2:6">
      <c r="B27" s="366">
        <v>2.4</v>
      </c>
      <c r="C27" s="181" t="str">
        <f>'3. Statement of pipeline assets'!C82</f>
        <v>Shared property, plant and equipment</v>
      </c>
      <c r="D27" s="180" t="str">
        <f>CONCATENATE("1/12/2015"," to ",TEXT(Yearending,"d/m/yyyy"))</f>
        <v>1/12/2015 to 30/6/2026</v>
      </c>
      <c r="E27" s="337">
        <v>5</v>
      </c>
      <c r="F27" s="253" t="s">
        <v>582</v>
      </c>
    </row>
    <row r="28" spans="2:6">
      <c r="B28" s="338"/>
      <c r="C28" s="140" t="s">
        <v>209</v>
      </c>
      <c r="D28" s="180"/>
      <c r="E28" s="337"/>
      <c r="F28" s="253"/>
    </row>
    <row r="29" spans="2:6">
      <c r="B29" s="338"/>
      <c r="C29" s="140" t="s">
        <v>209</v>
      </c>
      <c r="D29" s="180"/>
      <c r="E29" s="337"/>
      <c r="F29" s="253"/>
    </row>
    <row r="30" spans="2:6">
      <c r="B30" s="338"/>
      <c r="C30" s="140" t="s">
        <v>209</v>
      </c>
      <c r="D30" s="180"/>
      <c r="E30" s="337"/>
      <c r="F30" s="253"/>
    </row>
    <row r="31" spans="2:6">
      <c r="B31" s="338"/>
      <c r="C31" s="140" t="s">
        <v>209</v>
      </c>
      <c r="D31" s="180"/>
      <c r="E31" s="337"/>
      <c r="F31" s="253"/>
    </row>
    <row r="32" spans="2:6">
      <c r="B32" s="366"/>
      <c r="C32" s="140" t="s">
        <v>209</v>
      </c>
      <c r="D32" s="180"/>
      <c r="E32" s="337"/>
      <c r="F32" s="253"/>
    </row>
    <row r="33" spans="2:6">
      <c r="B33" s="366" t="s">
        <v>567</v>
      </c>
      <c r="C33" s="181" t="str">
        <f>'3. Statement of pipeline assets'!C89</f>
        <v>Shared leased assets</v>
      </c>
      <c r="D33" s="180" t="str">
        <f>CONCATENATE("1/7/2019"," to ",TEXT(Yearending,"d/m/yyyy"))</f>
        <v>1/7/2019 to 30/6/2026</v>
      </c>
      <c r="E33" s="337" t="s">
        <v>564</v>
      </c>
      <c r="F33" s="253" t="s">
        <v>565</v>
      </c>
    </row>
    <row r="34" spans="2:6">
      <c r="B34" s="338"/>
      <c r="C34" s="140" t="s">
        <v>209</v>
      </c>
      <c r="D34" s="180"/>
      <c r="E34" s="337"/>
      <c r="F34" s="253"/>
    </row>
    <row r="35" spans="2:6">
      <c r="B35" s="338"/>
      <c r="C35" s="140" t="s">
        <v>209</v>
      </c>
      <c r="D35" s="180"/>
      <c r="E35" s="337"/>
      <c r="F35" s="253"/>
    </row>
    <row r="36" spans="2:6">
      <c r="B36" s="338"/>
      <c r="C36" s="140" t="s">
        <v>209</v>
      </c>
      <c r="D36" s="180"/>
      <c r="E36" s="337"/>
      <c r="F36" s="253"/>
    </row>
    <row r="37" spans="2:6">
      <c r="B37" s="338"/>
      <c r="C37" s="140" t="s">
        <v>209</v>
      </c>
      <c r="D37" s="180"/>
      <c r="E37" s="337"/>
      <c r="F37" s="253"/>
    </row>
    <row r="38" spans="2:6">
      <c r="B38" s="338"/>
      <c r="C38" s="140" t="s">
        <v>209</v>
      </c>
      <c r="D38" s="180"/>
      <c r="E38" s="337"/>
      <c r="F38" s="253"/>
    </row>
  </sheetData>
  <pageMargins left="0.75" right="0.75" top="1" bottom="1" header="0.5" footer="0.5"/>
  <pageSetup paperSize="9" scale="3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tabColor rgb="FF009999"/>
  </sheetPr>
  <dimension ref="B1:J54"/>
  <sheetViews>
    <sheetView zoomScaleNormal="100" workbookViewId="0"/>
  </sheetViews>
  <sheetFormatPr defaultColWidth="9.140625" defaultRowHeight="12.75"/>
  <cols>
    <col min="1" max="1" width="12" style="16" customWidth="1"/>
    <col min="2" max="2" width="31.85546875" style="16" customWidth="1"/>
    <col min="3" max="3" width="25.85546875" style="16" customWidth="1"/>
    <col min="4" max="4" width="27.140625" style="16" customWidth="1"/>
    <col min="5" max="5" width="32.85546875" style="16" customWidth="1"/>
    <col min="6" max="6" width="21.85546875" style="16" customWidth="1"/>
    <col min="7" max="7" width="24.42578125" style="16" customWidth="1"/>
    <col min="8" max="8" width="45" style="16" customWidth="1"/>
    <col min="9" max="10" width="19.85546875" style="16" customWidth="1"/>
    <col min="11" max="11" width="18.140625" style="16" customWidth="1"/>
    <col min="12" max="16384" width="9.140625" style="16"/>
  </cols>
  <sheetData>
    <row r="1" spans="2:10" ht="20.25">
      <c r="B1" s="17" t="s">
        <v>155</v>
      </c>
      <c r="D1" s="15"/>
      <c r="E1" s="15"/>
      <c r="F1" s="15"/>
      <c r="G1" s="15"/>
      <c r="H1" s="15"/>
      <c r="I1" s="15"/>
      <c r="J1" s="15"/>
    </row>
    <row r="2" spans="2:10" ht="15">
      <c r="B2" s="44" t="str">
        <f>Tradingname</f>
        <v>APA NORTHERN GOLDFIELDS INTERCONNECT PTY LTD</v>
      </c>
      <c r="C2" s="45"/>
    </row>
    <row r="3" spans="2:10" ht="18" customHeight="1">
      <c r="B3" s="50" t="s">
        <v>238</v>
      </c>
      <c r="C3" s="51" t="str">
        <f>TEXT(Yearstart,"dd/mm/yyyy")&amp;" to "&amp;TEXT(Yearending,"dd/mm/yyyy")</f>
        <v>01/07/2025 to 30/06/2026</v>
      </c>
      <c r="F3" s="41"/>
    </row>
    <row r="5" spans="2:10" ht="15.75">
      <c r="B5" s="26" t="s">
        <v>212</v>
      </c>
    </row>
    <row r="6" spans="2:10">
      <c r="B6" s="18"/>
      <c r="C6" s="21"/>
      <c r="D6" s="21"/>
      <c r="E6" s="21"/>
      <c r="F6" s="21"/>
      <c r="G6" s="22"/>
      <c r="H6" s="27"/>
      <c r="I6" s="23"/>
      <c r="J6" s="23"/>
    </row>
    <row r="7" spans="2:10" ht="31.5" customHeight="1">
      <c r="B7" s="251" t="s">
        <v>83</v>
      </c>
      <c r="C7" s="252" t="s">
        <v>205</v>
      </c>
      <c r="D7" s="252" t="s">
        <v>156</v>
      </c>
      <c r="E7" s="252" t="s">
        <v>157</v>
      </c>
    </row>
    <row r="8" spans="2:10" ht="13.5" customHeight="1">
      <c r="B8" s="246"/>
      <c r="C8" s="273"/>
      <c r="D8" s="247"/>
      <c r="E8" s="248"/>
    </row>
    <row r="9" spans="2:10" ht="13.5" customHeight="1">
      <c r="B9" s="246"/>
      <c r="C9" s="273"/>
      <c r="D9" s="247"/>
      <c r="E9" s="248"/>
    </row>
    <row r="10" spans="2:10" ht="13.5" customHeight="1">
      <c r="B10" s="246"/>
      <c r="C10" s="273"/>
      <c r="D10" s="247"/>
      <c r="E10" s="248"/>
    </row>
    <row r="11" spans="2:10" ht="13.5" customHeight="1">
      <c r="B11" s="246"/>
      <c r="C11" s="273"/>
      <c r="D11" s="247"/>
      <c r="E11" s="248"/>
    </row>
    <row r="12" spans="2:10" ht="13.5" customHeight="1">
      <c r="B12" s="246"/>
      <c r="C12" s="273"/>
      <c r="D12" s="247"/>
      <c r="E12" s="248"/>
    </row>
    <row r="13" spans="2:10" ht="13.5" customHeight="1">
      <c r="B13" s="246"/>
      <c r="C13" s="273"/>
      <c r="D13" s="247"/>
      <c r="E13" s="248"/>
    </row>
    <row r="14" spans="2:10" ht="13.5" customHeight="1">
      <c r="B14" s="246"/>
      <c r="C14" s="273"/>
      <c r="D14" s="247"/>
      <c r="E14" s="248"/>
    </row>
    <row r="15" spans="2:10" ht="13.5" customHeight="1">
      <c r="B15" s="246"/>
      <c r="C15" s="273"/>
      <c r="D15" s="247"/>
      <c r="E15" s="248"/>
    </row>
    <row r="16" spans="2:10" ht="13.5" customHeight="1">
      <c r="B16" s="246"/>
      <c r="C16" s="273"/>
      <c r="D16" s="247"/>
      <c r="E16" s="248"/>
    </row>
    <row r="17" spans="2:8" ht="13.5" customHeight="1">
      <c r="B17" s="246"/>
      <c r="C17" s="273"/>
      <c r="D17" s="247"/>
      <c r="E17" s="248"/>
    </row>
    <row r="18" spans="2:8" ht="13.5" customHeight="1">
      <c r="B18" s="246"/>
      <c r="C18" s="273"/>
      <c r="D18" s="247"/>
      <c r="E18" s="248"/>
    </row>
    <row r="19" spans="2:8" ht="13.5" customHeight="1">
      <c r="B19" s="246"/>
      <c r="C19" s="273"/>
      <c r="D19" s="247"/>
      <c r="E19" s="248"/>
    </row>
    <row r="20" spans="2:8" ht="13.5" customHeight="1">
      <c r="B20" s="246"/>
      <c r="C20" s="273"/>
      <c r="D20" s="247"/>
      <c r="E20" s="248"/>
    </row>
    <row r="21" spans="2:8" ht="13.5" customHeight="1">
      <c r="B21" s="246"/>
      <c r="C21" s="273"/>
      <c r="D21" s="247"/>
      <c r="E21" s="248"/>
    </row>
    <row r="22" spans="2:8" ht="13.5" customHeight="1">
      <c r="B22" s="246"/>
      <c r="C22" s="273"/>
      <c r="D22" s="247"/>
      <c r="E22" s="248"/>
    </row>
    <row r="25" spans="2:8" ht="15.75">
      <c r="B25" s="26" t="s">
        <v>211</v>
      </c>
    </row>
    <row r="26" spans="2:8">
      <c r="B26" s="18"/>
      <c r="C26" s="21"/>
      <c r="D26" s="21"/>
      <c r="E26" s="21"/>
    </row>
    <row r="27" spans="2:8" ht="36.75" customHeight="1">
      <c r="B27" s="251" t="s">
        <v>83</v>
      </c>
      <c r="C27" s="252" t="s">
        <v>206</v>
      </c>
      <c r="D27" s="252" t="s">
        <v>156</v>
      </c>
      <c r="E27" s="252" t="s">
        <v>157</v>
      </c>
      <c r="F27" s="252" t="s">
        <v>207</v>
      </c>
      <c r="G27" s="252" t="s">
        <v>166</v>
      </c>
      <c r="H27" s="252" t="s">
        <v>167</v>
      </c>
    </row>
    <row r="28" spans="2:8">
      <c r="B28" s="249"/>
      <c r="C28" s="288"/>
      <c r="D28" s="203"/>
      <c r="E28" s="250"/>
      <c r="F28" s="288"/>
      <c r="G28" s="203"/>
      <c r="H28" s="250"/>
    </row>
    <row r="29" spans="2:8">
      <c r="B29" s="249"/>
      <c r="C29" s="288"/>
      <c r="D29" s="203"/>
      <c r="E29" s="250"/>
      <c r="F29" s="288"/>
      <c r="G29" s="203"/>
      <c r="H29" s="250"/>
    </row>
    <row r="30" spans="2:8">
      <c r="B30" s="249"/>
      <c r="C30" s="288"/>
      <c r="D30" s="203"/>
      <c r="E30" s="250"/>
      <c r="F30" s="288"/>
      <c r="G30" s="203"/>
      <c r="H30" s="250"/>
    </row>
    <row r="31" spans="2:8">
      <c r="B31" s="249"/>
      <c r="C31" s="288"/>
      <c r="D31" s="203"/>
      <c r="E31" s="250"/>
      <c r="F31" s="288"/>
      <c r="G31" s="203"/>
      <c r="H31" s="250"/>
    </row>
    <row r="32" spans="2:8" hidden="1">
      <c r="B32" s="249"/>
      <c r="C32" s="288"/>
      <c r="D32" s="203"/>
      <c r="E32" s="250"/>
      <c r="F32" s="288"/>
      <c r="G32" s="203"/>
      <c r="H32" s="250"/>
    </row>
    <row r="33" spans="2:8" hidden="1">
      <c r="B33" s="249"/>
      <c r="C33" s="288"/>
      <c r="D33" s="203"/>
      <c r="E33" s="250"/>
      <c r="F33" s="288"/>
      <c r="G33" s="203"/>
      <c r="H33" s="250"/>
    </row>
    <row r="34" spans="2:8" hidden="1">
      <c r="B34" s="249"/>
      <c r="C34" s="288"/>
      <c r="D34" s="203"/>
      <c r="E34" s="250"/>
      <c r="F34" s="288"/>
      <c r="G34" s="203"/>
      <c r="H34" s="250"/>
    </row>
    <row r="35" spans="2:8" hidden="1">
      <c r="B35" s="249"/>
      <c r="C35" s="288"/>
      <c r="D35" s="203"/>
      <c r="E35" s="250"/>
      <c r="F35" s="288"/>
      <c r="G35" s="203"/>
      <c r="H35" s="250"/>
    </row>
    <row r="36" spans="2:8" hidden="1">
      <c r="B36" s="249"/>
      <c r="C36" s="288"/>
      <c r="D36" s="203"/>
      <c r="E36" s="250"/>
      <c r="F36" s="288"/>
      <c r="G36" s="203"/>
      <c r="H36" s="250"/>
    </row>
    <row r="37" spans="2:8" hidden="1">
      <c r="B37" s="249"/>
      <c r="C37" s="288"/>
      <c r="D37" s="203"/>
      <c r="E37" s="250"/>
      <c r="F37" s="288"/>
      <c r="G37" s="203"/>
      <c r="H37" s="250"/>
    </row>
    <row r="38" spans="2:8" hidden="1">
      <c r="B38" s="249"/>
      <c r="C38" s="288"/>
      <c r="D38" s="203"/>
      <c r="E38" s="250"/>
      <c r="F38" s="288"/>
      <c r="G38" s="203"/>
      <c r="H38" s="250"/>
    </row>
    <row r="39" spans="2:8" hidden="1">
      <c r="B39" s="249"/>
      <c r="C39" s="288"/>
      <c r="D39" s="203"/>
      <c r="E39" s="250"/>
      <c r="F39" s="288"/>
      <c r="G39" s="203"/>
      <c r="H39" s="250"/>
    </row>
    <row r="40" spans="2:8" hidden="1">
      <c r="B40" s="249"/>
      <c r="C40" s="288"/>
      <c r="D40" s="203"/>
      <c r="E40" s="250"/>
      <c r="F40" s="288"/>
      <c r="G40" s="203"/>
      <c r="H40" s="250"/>
    </row>
    <row r="41" spans="2:8">
      <c r="B41" s="249"/>
      <c r="C41" s="288"/>
      <c r="D41" s="203"/>
      <c r="E41" s="250"/>
      <c r="F41" s="288"/>
      <c r="G41" s="203"/>
      <c r="H41" s="250"/>
    </row>
    <row r="42" spans="2:8">
      <c r="B42" s="249"/>
      <c r="C42" s="288"/>
      <c r="D42" s="203"/>
      <c r="E42" s="250"/>
      <c r="F42" s="288"/>
      <c r="G42" s="203"/>
      <c r="H42" s="250"/>
    </row>
    <row r="43" spans="2:8">
      <c r="B43" s="249"/>
      <c r="C43" s="288"/>
      <c r="D43" s="203"/>
      <c r="E43" s="250"/>
      <c r="F43" s="288"/>
      <c r="G43" s="203"/>
      <c r="H43" s="250"/>
    </row>
    <row r="44" spans="2:8">
      <c r="B44" s="249"/>
      <c r="C44" s="288"/>
      <c r="D44" s="203"/>
      <c r="E44" s="250"/>
      <c r="F44" s="288"/>
      <c r="G44" s="203"/>
      <c r="H44" s="250"/>
    </row>
    <row r="45" spans="2:8">
      <c r="B45" s="249"/>
      <c r="C45" s="288"/>
      <c r="D45" s="203"/>
      <c r="E45" s="250"/>
      <c r="F45" s="288"/>
      <c r="G45" s="203"/>
      <c r="H45" s="250"/>
    </row>
    <row r="46" spans="2:8">
      <c r="B46" s="249"/>
      <c r="C46" s="288"/>
      <c r="D46" s="203"/>
      <c r="E46" s="250"/>
      <c r="F46" s="288"/>
      <c r="G46" s="203"/>
      <c r="H46" s="250"/>
    </row>
    <row r="47" spans="2:8">
      <c r="B47" s="249"/>
      <c r="C47" s="288"/>
      <c r="D47" s="203"/>
      <c r="E47" s="250"/>
      <c r="F47" s="288"/>
      <c r="G47" s="203"/>
      <c r="H47" s="250"/>
    </row>
    <row r="48" spans="2:8">
      <c r="B48" s="249"/>
      <c r="C48" s="288"/>
      <c r="D48" s="203"/>
      <c r="E48" s="250"/>
      <c r="F48" s="288"/>
      <c r="G48" s="203"/>
      <c r="H48" s="250"/>
    </row>
    <row r="49" spans="2:8">
      <c r="B49" s="249"/>
      <c r="C49" s="288"/>
      <c r="D49" s="203"/>
      <c r="E49" s="250"/>
      <c r="F49" s="288"/>
      <c r="G49" s="203"/>
      <c r="H49" s="250"/>
    </row>
    <row r="50" spans="2:8">
      <c r="B50" s="249"/>
      <c r="C50" s="288"/>
      <c r="D50" s="203"/>
      <c r="E50" s="250"/>
      <c r="F50" s="288"/>
      <c r="G50" s="203"/>
      <c r="H50" s="250"/>
    </row>
    <row r="51" spans="2:8">
      <c r="B51" s="249"/>
      <c r="C51" s="288"/>
      <c r="D51" s="203"/>
      <c r="E51" s="250"/>
      <c r="F51" s="288"/>
      <c r="G51" s="203"/>
      <c r="H51" s="250"/>
    </row>
    <row r="52" spans="2:8">
      <c r="B52" s="249"/>
      <c r="C52" s="288"/>
      <c r="D52" s="203"/>
      <c r="E52" s="250"/>
      <c r="F52" s="288"/>
      <c r="G52" s="203"/>
      <c r="H52" s="250"/>
    </row>
    <row r="53" spans="2:8">
      <c r="B53" s="249"/>
      <c r="C53" s="288"/>
      <c r="D53" s="203"/>
      <c r="E53" s="250"/>
      <c r="F53" s="288"/>
      <c r="G53" s="203"/>
      <c r="H53" s="250"/>
    </row>
    <row r="54" spans="2:8">
      <c r="B54" s="249"/>
      <c r="C54" s="288"/>
      <c r="D54" s="203"/>
      <c r="E54" s="250"/>
      <c r="F54" s="288"/>
      <c r="G54" s="203"/>
      <c r="H54" s="250"/>
    </row>
  </sheetData>
  <pageMargins left="0.25" right="0.25" top="0.75" bottom="0.75" header="0.3" footer="0.3"/>
  <pageSetup paperSize="9" scale="5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tabColor rgb="FF009999"/>
  </sheetPr>
  <dimension ref="B1:O96"/>
  <sheetViews>
    <sheetView zoomScaleNormal="100" workbookViewId="0"/>
  </sheetViews>
  <sheetFormatPr defaultColWidth="9" defaultRowHeight="12.75"/>
  <cols>
    <col min="1" max="1" width="11.42578125" style="340" customWidth="1"/>
    <col min="2" max="2" width="21.85546875" style="340" customWidth="1"/>
    <col min="3" max="3" width="23.5703125" style="340" bestFit="1" customWidth="1"/>
    <col min="4" max="4" width="45.5703125" style="340" bestFit="1" customWidth="1"/>
    <col min="5" max="15" width="20.85546875" style="340" customWidth="1"/>
    <col min="16" max="16384" width="9" style="340"/>
  </cols>
  <sheetData>
    <row r="1" spans="2:15" ht="20.25">
      <c r="B1" s="339" t="s">
        <v>498</v>
      </c>
    </row>
    <row r="2" spans="2:15" ht="15">
      <c r="B2" s="44" t="str">
        <f>Tradingname</f>
        <v>APA NORTHERN GOLDFIELDS INTERCONNECT PTY LTD</v>
      </c>
      <c r="C2" s="45"/>
    </row>
    <row r="3" spans="2:15" ht="15">
      <c r="B3" s="46" t="s">
        <v>238</v>
      </c>
      <c r="C3" s="47" t="str">
        <f>TEXT(Yearstart,"dd/mm/yyyy")&amp;" to "&amp;TEXT(Yearending,"dd/mm/yyyy")</f>
        <v>01/07/2025 to 30/06/2026</v>
      </c>
    </row>
    <row r="5" spans="2:15" ht="30" customHeight="1">
      <c r="B5" s="342" t="s">
        <v>305</v>
      </c>
      <c r="I5" s="454" t="s">
        <v>306</v>
      </c>
      <c r="J5" s="454"/>
      <c r="K5" s="454"/>
    </row>
    <row r="7" spans="2:15" ht="45" customHeight="1">
      <c r="B7" s="112" t="s">
        <v>221</v>
      </c>
      <c r="C7" s="113" t="s">
        <v>19</v>
      </c>
      <c r="D7" s="113" t="s">
        <v>0</v>
      </c>
      <c r="E7" s="113" t="s">
        <v>71</v>
      </c>
      <c r="F7" s="113" t="s">
        <v>72</v>
      </c>
      <c r="G7" s="113" t="s">
        <v>151</v>
      </c>
      <c r="H7" s="113" t="s">
        <v>495</v>
      </c>
      <c r="I7" s="113" t="s">
        <v>74</v>
      </c>
      <c r="J7" s="113" t="s">
        <v>485</v>
      </c>
      <c r="K7" s="113" t="s">
        <v>307</v>
      </c>
      <c r="L7" s="113" t="s">
        <v>75</v>
      </c>
      <c r="M7" s="113" t="s">
        <v>308</v>
      </c>
      <c r="N7" s="113" t="s">
        <v>496</v>
      </c>
      <c r="O7" s="93" t="s">
        <v>76</v>
      </c>
    </row>
    <row r="8" spans="2:15">
      <c r="B8" s="114"/>
      <c r="C8" s="115"/>
      <c r="D8" s="115"/>
      <c r="E8" s="115"/>
      <c r="F8" s="115" t="s">
        <v>77</v>
      </c>
      <c r="G8" s="115" t="s">
        <v>181</v>
      </c>
      <c r="H8" s="115" t="s">
        <v>181</v>
      </c>
      <c r="I8" s="115" t="s">
        <v>181</v>
      </c>
      <c r="J8" s="115" t="s">
        <v>181</v>
      </c>
      <c r="K8" s="115" t="s">
        <v>181</v>
      </c>
      <c r="L8" s="115" t="s">
        <v>181</v>
      </c>
      <c r="M8" s="115" t="s">
        <v>181</v>
      </c>
      <c r="N8" s="115" t="s">
        <v>181</v>
      </c>
      <c r="O8" s="115" t="s">
        <v>181</v>
      </c>
    </row>
    <row r="9" spans="2:15">
      <c r="B9" s="366">
        <v>2.4</v>
      </c>
      <c r="C9" s="254"/>
      <c r="D9" s="254" t="s">
        <v>141</v>
      </c>
      <c r="E9" s="180" t="str">
        <f>'3.1 Asset useful life'!D9</f>
        <v>1/7/2023 to 30/6/2026</v>
      </c>
      <c r="F9" s="289">
        <v>80</v>
      </c>
      <c r="G9" s="289">
        <v>0</v>
      </c>
      <c r="H9" s="289">
        <v>410827429.80000001</v>
      </c>
      <c r="I9" s="289">
        <v>31423951.559999995</v>
      </c>
      <c r="J9" s="289">
        <v>0</v>
      </c>
      <c r="K9" s="289">
        <v>0</v>
      </c>
      <c r="L9" s="290">
        <f>SUM(H9:K9)</f>
        <v>442251381.36000001</v>
      </c>
      <c r="M9" s="289">
        <v>-11331482.560000001</v>
      </c>
      <c r="N9" s="289">
        <v>-5598579.0100000007</v>
      </c>
      <c r="O9" s="263">
        <f>SUM(L9:N9)</f>
        <v>425321319.79000002</v>
      </c>
    </row>
    <row r="10" spans="2:15">
      <c r="B10" s="366">
        <v>2.4</v>
      </c>
      <c r="C10" s="254"/>
      <c r="D10" s="254" t="s">
        <v>84</v>
      </c>
      <c r="E10" s="180" t="str">
        <f>'3.1 Asset useful life'!D10</f>
        <v>1/7/2023 to 30/6/2026</v>
      </c>
      <c r="F10" s="289">
        <v>35</v>
      </c>
      <c r="G10" s="289">
        <v>0</v>
      </c>
      <c r="H10" s="289">
        <v>72654243.75</v>
      </c>
      <c r="I10" s="289">
        <v>2858892.6599999997</v>
      </c>
      <c r="J10" s="289">
        <v>0</v>
      </c>
      <c r="K10" s="289">
        <v>0</v>
      </c>
      <c r="L10" s="290">
        <f>SUM(H10:K10)</f>
        <v>75513136.409999996</v>
      </c>
      <c r="M10" s="289">
        <v>-4494829.580000001</v>
      </c>
      <c r="N10" s="289">
        <v>-2157518.1500000004</v>
      </c>
      <c r="O10" s="263">
        <f t="shared" ref="O10:O52" si="0">SUM(L10:N10)</f>
        <v>68860788.679999992</v>
      </c>
    </row>
    <row r="11" spans="2:15">
      <c r="B11" s="366">
        <v>2.4</v>
      </c>
      <c r="C11" s="254"/>
      <c r="D11" s="254" t="s">
        <v>142</v>
      </c>
      <c r="E11" s="180" t="str">
        <f>'3.1 Asset useful life'!D11</f>
        <v>1/7/2023 to 30/6/2026</v>
      </c>
      <c r="F11" s="289">
        <v>50</v>
      </c>
      <c r="G11" s="289">
        <v>0</v>
      </c>
      <c r="H11" s="289">
        <v>7639322.9500000002</v>
      </c>
      <c r="I11" s="289">
        <v>347227.97</v>
      </c>
      <c r="J11" s="289">
        <v>0</v>
      </c>
      <c r="K11" s="289">
        <v>0</v>
      </c>
      <c r="L11" s="290">
        <f>SUM(H11:K11)</f>
        <v>7986550.9199999999</v>
      </c>
      <c r="M11" s="289">
        <v>-332772.95</v>
      </c>
      <c r="N11" s="289">
        <v>-159731.04</v>
      </c>
      <c r="O11" s="263">
        <f t="shared" si="0"/>
        <v>7494046.9299999997</v>
      </c>
    </row>
    <row r="12" spans="2:15">
      <c r="B12" s="366">
        <v>2.4</v>
      </c>
      <c r="C12" s="254"/>
      <c r="D12" s="254" t="s">
        <v>144</v>
      </c>
      <c r="E12" s="180" t="str">
        <f>'3.1 Asset useful life'!D12</f>
        <v>1/7/2023 to 30/6/2026</v>
      </c>
      <c r="F12" s="289">
        <v>50</v>
      </c>
      <c r="G12" s="289">
        <v>0</v>
      </c>
      <c r="H12" s="289">
        <v>26295576.800000001</v>
      </c>
      <c r="I12" s="289">
        <v>3067357.07</v>
      </c>
      <c r="J12" s="289">
        <v>0</v>
      </c>
      <c r="K12" s="289">
        <v>0</v>
      </c>
      <c r="L12" s="290">
        <f>SUM(H12:K12)</f>
        <v>29362933.870000001</v>
      </c>
      <c r="M12" s="289">
        <v>-1223455.5900000001</v>
      </c>
      <c r="N12" s="289">
        <v>-587258.67000000004</v>
      </c>
      <c r="O12" s="263">
        <f t="shared" si="0"/>
        <v>27552219.609999999</v>
      </c>
    </row>
    <row r="13" spans="2:15">
      <c r="B13" s="366">
        <v>2.4</v>
      </c>
      <c r="C13" s="254"/>
      <c r="D13" s="254" t="s">
        <v>489</v>
      </c>
      <c r="E13" s="180"/>
      <c r="F13" s="289">
        <v>80</v>
      </c>
      <c r="G13" s="289">
        <v>0</v>
      </c>
      <c r="H13" s="289">
        <v>0</v>
      </c>
      <c r="I13" s="289">
        <v>0</v>
      </c>
      <c r="J13" s="289">
        <v>0</v>
      </c>
      <c r="K13" s="289">
        <v>0</v>
      </c>
      <c r="L13" s="290">
        <f t="shared" ref="L13:L41" si="1">SUM(H13:K13)</f>
        <v>0</v>
      </c>
      <c r="M13" s="289">
        <v>0</v>
      </c>
      <c r="N13" s="289">
        <v>0</v>
      </c>
      <c r="O13" s="263">
        <f t="shared" si="0"/>
        <v>0</v>
      </c>
    </row>
    <row r="14" spans="2:15">
      <c r="B14" s="366">
        <v>2.4</v>
      </c>
      <c r="C14" s="254"/>
      <c r="D14" s="254" t="s">
        <v>146</v>
      </c>
      <c r="E14" s="180" t="str">
        <f>'3.1 Asset useful life'!D14</f>
        <v>1/7/2023 to 30/6/2026</v>
      </c>
      <c r="F14" s="289">
        <v>15</v>
      </c>
      <c r="G14" s="289">
        <v>0</v>
      </c>
      <c r="H14" s="289">
        <v>1669735.52</v>
      </c>
      <c r="I14" s="289">
        <v>67496.579999999987</v>
      </c>
      <c r="J14" s="289">
        <v>0</v>
      </c>
      <c r="K14" s="289">
        <v>0</v>
      </c>
      <c r="L14" s="290">
        <f t="shared" si="1"/>
        <v>1737232.1</v>
      </c>
      <c r="M14" s="289">
        <v>-241282.24</v>
      </c>
      <c r="N14" s="289">
        <v>-115815.48</v>
      </c>
      <c r="O14" s="263">
        <f t="shared" si="0"/>
        <v>1380134.3800000001</v>
      </c>
    </row>
    <row r="15" spans="2:15">
      <c r="B15" s="366">
        <v>2.4</v>
      </c>
      <c r="C15" s="254"/>
      <c r="D15" s="254" t="s">
        <v>1</v>
      </c>
      <c r="E15" s="180" t="str">
        <f>'3.1 Asset useful life'!D15</f>
        <v>1/7/2023 to 30/6/2026</v>
      </c>
      <c r="F15" s="289">
        <v>80</v>
      </c>
      <c r="G15" s="289">
        <v>0</v>
      </c>
      <c r="H15" s="289">
        <v>449166.89999999997</v>
      </c>
      <c r="I15" s="289">
        <v>197955.01</v>
      </c>
      <c r="J15" s="289">
        <v>0</v>
      </c>
      <c r="K15" s="289">
        <v>0</v>
      </c>
      <c r="L15" s="290">
        <f t="shared" si="1"/>
        <v>647121.90999999992</v>
      </c>
      <c r="M15" s="289">
        <v>-14804.5</v>
      </c>
      <c r="N15" s="289">
        <v>-10136.66</v>
      </c>
      <c r="O15" s="263">
        <f t="shared" si="0"/>
        <v>622180.74999999988</v>
      </c>
    </row>
    <row r="16" spans="2:15">
      <c r="B16" s="366">
        <v>2.4</v>
      </c>
      <c r="C16" s="254"/>
      <c r="D16" s="254" t="s">
        <v>231</v>
      </c>
      <c r="E16" s="180" t="str">
        <f>'3.1 Asset useful life'!D16</f>
        <v>1/7/2023 to 30/6/2026</v>
      </c>
      <c r="F16" s="289" t="s">
        <v>562</v>
      </c>
      <c r="G16" s="289">
        <v>0</v>
      </c>
      <c r="H16" s="289">
        <v>11470410.069999998</v>
      </c>
      <c r="I16" s="289">
        <v>-10152649.030000001</v>
      </c>
      <c r="J16" s="289">
        <v>0</v>
      </c>
      <c r="K16" s="289">
        <v>0</v>
      </c>
      <c r="L16" s="290">
        <f t="shared" si="1"/>
        <v>1317761.0399999972</v>
      </c>
      <c r="M16" s="289">
        <v>-186665.13</v>
      </c>
      <c r="N16" s="289">
        <v>-89599.239999999991</v>
      </c>
      <c r="O16" s="263">
        <f t="shared" si="0"/>
        <v>1041496.6699999974</v>
      </c>
    </row>
    <row r="17" spans="2:15">
      <c r="B17" s="366">
        <v>2.4</v>
      </c>
      <c r="C17" s="254"/>
      <c r="D17" s="254" t="s">
        <v>148</v>
      </c>
      <c r="E17" s="180"/>
      <c r="F17" s="289" t="s">
        <v>563</v>
      </c>
      <c r="G17" s="289">
        <v>0</v>
      </c>
      <c r="H17" s="289">
        <v>70427.600000000006</v>
      </c>
      <c r="I17" s="289">
        <v>0</v>
      </c>
      <c r="J17" s="289">
        <v>0</v>
      </c>
      <c r="K17" s="289">
        <v>0</v>
      </c>
      <c r="L17" s="290">
        <f t="shared" si="1"/>
        <v>70427.600000000006</v>
      </c>
      <c r="M17" s="289">
        <v>0</v>
      </c>
      <c r="N17" s="289">
        <v>0</v>
      </c>
      <c r="O17" s="263">
        <f t="shared" si="0"/>
        <v>70427.600000000006</v>
      </c>
    </row>
    <row r="18" spans="2:15">
      <c r="B18" s="366" t="s">
        <v>566</v>
      </c>
      <c r="C18" s="254"/>
      <c r="D18" s="254" t="s">
        <v>538</v>
      </c>
      <c r="E18" s="180" t="str">
        <f>'3.1 Asset useful life'!D21</f>
        <v>1/7/2019 to 30/6/2026</v>
      </c>
      <c r="F18" s="289" t="s">
        <v>564</v>
      </c>
      <c r="G18" s="289">
        <v>0</v>
      </c>
      <c r="H18" s="289">
        <v>0</v>
      </c>
      <c r="I18" s="289">
        <v>109659.14000001669</v>
      </c>
      <c r="J18" s="289">
        <v>0</v>
      </c>
      <c r="K18" s="289">
        <v>0</v>
      </c>
      <c r="L18" s="290">
        <f t="shared" si="1"/>
        <v>109659.14000001669</v>
      </c>
      <c r="M18" s="289">
        <v>-68227.820000000007</v>
      </c>
      <c r="N18" s="289">
        <v>-27620.880000000001</v>
      </c>
      <c r="O18" s="263">
        <f t="shared" si="0"/>
        <v>13810.440000016682</v>
      </c>
    </row>
    <row r="19" spans="2:15">
      <c r="B19" s="254"/>
      <c r="C19" s="254"/>
      <c r="D19" s="254"/>
      <c r="E19" s="180"/>
      <c r="F19" s="289"/>
      <c r="G19" s="289"/>
      <c r="H19" s="289"/>
      <c r="I19" s="289"/>
      <c r="J19" s="289"/>
      <c r="K19" s="289"/>
      <c r="L19" s="290">
        <f t="shared" si="1"/>
        <v>0</v>
      </c>
      <c r="M19" s="289"/>
      <c r="N19" s="289"/>
      <c r="O19" s="263">
        <f t="shared" si="0"/>
        <v>0</v>
      </c>
    </row>
    <row r="20" spans="2:15">
      <c r="B20" s="254"/>
      <c r="C20" s="254"/>
      <c r="D20" s="254"/>
      <c r="E20" s="180"/>
      <c r="F20" s="289"/>
      <c r="G20" s="289"/>
      <c r="H20" s="289"/>
      <c r="I20" s="289"/>
      <c r="J20" s="289"/>
      <c r="K20" s="289"/>
      <c r="L20" s="290">
        <f t="shared" si="1"/>
        <v>0</v>
      </c>
      <c r="M20" s="289"/>
      <c r="N20" s="289"/>
      <c r="O20" s="263">
        <f t="shared" si="0"/>
        <v>0</v>
      </c>
    </row>
    <row r="21" spans="2:15">
      <c r="B21" s="254"/>
      <c r="C21" s="254"/>
      <c r="D21" s="254"/>
      <c r="E21" s="180"/>
      <c r="F21" s="289"/>
      <c r="G21" s="289"/>
      <c r="H21" s="289"/>
      <c r="I21" s="289"/>
      <c r="J21" s="289"/>
      <c r="K21" s="289"/>
      <c r="L21" s="290">
        <f t="shared" si="1"/>
        <v>0</v>
      </c>
      <c r="M21" s="289"/>
      <c r="N21" s="289"/>
      <c r="O21" s="263">
        <f t="shared" si="0"/>
        <v>0</v>
      </c>
    </row>
    <row r="22" spans="2:15">
      <c r="B22" s="254"/>
      <c r="C22" s="254"/>
      <c r="D22" s="254"/>
      <c r="E22" s="180"/>
      <c r="F22" s="289"/>
      <c r="G22" s="289"/>
      <c r="H22" s="289"/>
      <c r="I22" s="289"/>
      <c r="J22" s="289"/>
      <c r="K22" s="289"/>
      <c r="L22" s="290">
        <f t="shared" si="1"/>
        <v>0</v>
      </c>
      <c r="M22" s="289"/>
      <c r="N22" s="289"/>
      <c r="O22" s="263">
        <f t="shared" si="0"/>
        <v>0</v>
      </c>
    </row>
    <row r="23" spans="2:15">
      <c r="B23" s="254"/>
      <c r="C23" s="254"/>
      <c r="D23" s="254"/>
      <c r="E23" s="180"/>
      <c r="F23" s="289"/>
      <c r="G23" s="289"/>
      <c r="H23" s="289"/>
      <c r="I23" s="289"/>
      <c r="J23" s="289"/>
      <c r="K23" s="289"/>
      <c r="L23" s="290">
        <f t="shared" si="1"/>
        <v>0</v>
      </c>
      <c r="M23" s="289"/>
      <c r="N23" s="289"/>
      <c r="O23" s="263">
        <f t="shared" si="0"/>
        <v>0</v>
      </c>
    </row>
    <row r="24" spans="2:15">
      <c r="B24" s="254"/>
      <c r="C24" s="254"/>
      <c r="D24" s="254"/>
      <c r="E24" s="180"/>
      <c r="F24" s="289"/>
      <c r="G24" s="289"/>
      <c r="H24" s="289"/>
      <c r="I24" s="289"/>
      <c r="J24" s="289"/>
      <c r="K24" s="289"/>
      <c r="L24" s="290">
        <f t="shared" si="1"/>
        <v>0</v>
      </c>
      <c r="M24" s="289"/>
      <c r="N24" s="289"/>
      <c r="O24" s="263">
        <f t="shared" si="0"/>
        <v>0</v>
      </c>
    </row>
    <row r="25" spans="2:15">
      <c r="B25" s="254"/>
      <c r="C25" s="254"/>
      <c r="D25" s="254"/>
      <c r="E25" s="180"/>
      <c r="F25" s="289"/>
      <c r="G25" s="289"/>
      <c r="H25" s="289"/>
      <c r="I25" s="289"/>
      <c r="J25" s="289"/>
      <c r="K25" s="289"/>
      <c r="L25" s="290">
        <f t="shared" si="1"/>
        <v>0</v>
      </c>
      <c r="M25" s="289"/>
      <c r="N25" s="289"/>
      <c r="O25" s="263">
        <f t="shared" si="0"/>
        <v>0</v>
      </c>
    </row>
    <row r="26" spans="2:15">
      <c r="B26" s="254"/>
      <c r="C26" s="254"/>
      <c r="D26" s="254"/>
      <c r="E26" s="180"/>
      <c r="F26" s="289"/>
      <c r="G26" s="289"/>
      <c r="H26" s="289"/>
      <c r="I26" s="289"/>
      <c r="J26" s="289"/>
      <c r="K26" s="289"/>
      <c r="L26" s="290">
        <f t="shared" si="1"/>
        <v>0</v>
      </c>
      <c r="M26" s="289"/>
      <c r="N26" s="289"/>
      <c r="O26" s="263">
        <f t="shared" si="0"/>
        <v>0</v>
      </c>
    </row>
    <row r="27" spans="2:15">
      <c r="B27" s="254"/>
      <c r="C27" s="254"/>
      <c r="D27" s="254"/>
      <c r="E27" s="180"/>
      <c r="F27" s="289"/>
      <c r="G27" s="289"/>
      <c r="H27" s="289"/>
      <c r="I27" s="289"/>
      <c r="J27" s="289"/>
      <c r="K27" s="289"/>
      <c r="L27" s="290">
        <f t="shared" si="1"/>
        <v>0</v>
      </c>
      <c r="M27" s="289"/>
      <c r="N27" s="289"/>
      <c r="O27" s="263">
        <f t="shared" si="0"/>
        <v>0</v>
      </c>
    </row>
    <row r="28" spans="2:15">
      <c r="B28" s="254"/>
      <c r="C28" s="254"/>
      <c r="D28" s="254"/>
      <c r="E28" s="180"/>
      <c r="F28" s="289"/>
      <c r="G28" s="289"/>
      <c r="H28" s="289"/>
      <c r="I28" s="289"/>
      <c r="J28" s="289"/>
      <c r="K28" s="289"/>
      <c r="L28" s="290">
        <f t="shared" si="1"/>
        <v>0</v>
      </c>
      <c r="M28" s="289"/>
      <c r="N28" s="289"/>
      <c r="O28" s="263">
        <f t="shared" si="0"/>
        <v>0</v>
      </c>
    </row>
    <row r="29" spans="2:15">
      <c r="B29" s="254"/>
      <c r="C29" s="254"/>
      <c r="D29" s="254"/>
      <c r="E29" s="180"/>
      <c r="F29" s="289"/>
      <c r="G29" s="289"/>
      <c r="H29" s="289"/>
      <c r="I29" s="289"/>
      <c r="J29" s="289"/>
      <c r="K29" s="289"/>
      <c r="L29" s="290">
        <f t="shared" si="1"/>
        <v>0</v>
      </c>
      <c r="M29" s="289"/>
      <c r="N29" s="289"/>
      <c r="O29" s="263">
        <f t="shared" si="0"/>
        <v>0</v>
      </c>
    </row>
    <row r="30" spans="2:15">
      <c r="B30" s="254"/>
      <c r="C30" s="254"/>
      <c r="D30" s="254"/>
      <c r="E30" s="180"/>
      <c r="F30" s="289"/>
      <c r="G30" s="289"/>
      <c r="H30" s="289"/>
      <c r="I30" s="289"/>
      <c r="J30" s="289"/>
      <c r="K30" s="289"/>
      <c r="L30" s="290">
        <f t="shared" si="1"/>
        <v>0</v>
      </c>
      <c r="M30" s="289"/>
      <c r="N30" s="289"/>
      <c r="O30" s="263">
        <f t="shared" si="0"/>
        <v>0</v>
      </c>
    </row>
    <row r="31" spans="2:15">
      <c r="B31" s="254"/>
      <c r="C31" s="254"/>
      <c r="D31" s="254"/>
      <c r="E31" s="180"/>
      <c r="F31" s="289"/>
      <c r="G31" s="289"/>
      <c r="H31" s="289"/>
      <c r="I31" s="289"/>
      <c r="J31" s="289"/>
      <c r="K31" s="289"/>
      <c r="L31" s="290">
        <f t="shared" si="1"/>
        <v>0</v>
      </c>
      <c r="M31" s="289"/>
      <c r="N31" s="289"/>
      <c r="O31" s="263">
        <f t="shared" si="0"/>
        <v>0</v>
      </c>
    </row>
    <row r="32" spans="2:15">
      <c r="B32" s="254"/>
      <c r="C32" s="254"/>
      <c r="D32" s="254"/>
      <c r="E32" s="180"/>
      <c r="F32" s="289"/>
      <c r="G32" s="289"/>
      <c r="H32" s="289"/>
      <c r="I32" s="289"/>
      <c r="J32" s="289"/>
      <c r="K32" s="289"/>
      <c r="L32" s="290">
        <f t="shared" si="1"/>
        <v>0</v>
      </c>
      <c r="M32" s="289"/>
      <c r="N32" s="289"/>
      <c r="O32" s="263">
        <f t="shared" si="0"/>
        <v>0</v>
      </c>
    </row>
    <row r="33" spans="2:15">
      <c r="B33" s="254"/>
      <c r="C33" s="254"/>
      <c r="D33" s="254"/>
      <c r="E33" s="180"/>
      <c r="F33" s="289"/>
      <c r="G33" s="289"/>
      <c r="H33" s="289"/>
      <c r="I33" s="289"/>
      <c r="J33" s="289"/>
      <c r="K33" s="289"/>
      <c r="L33" s="290">
        <f t="shared" si="1"/>
        <v>0</v>
      </c>
      <c r="M33" s="289"/>
      <c r="N33" s="289"/>
      <c r="O33" s="263">
        <f t="shared" si="0"/>
        <v>0</v>
      </c>
    </row>
    <row r="34" spans="2:15">
      <c r="B34" s="254"/>
      <c r="C34" s="254"/>
      <c r="D34" s="254"/>
      <c r="E34" s="180"/>
      <c r="F34" s="289"/>
      <c r="G34" s="289"/>
      <c r="H34" s="289"/>
      <c r="I34" s="289"/>
      <c r="J34" s="289"/>
      <c r="K34" s="289"/>
      <c r="L34" s="290">
        <f t="shared" si="1"/>
        <v>0</v>
      </c>
      <c r="M34" s="289"/>
      <c r="N34" s="289"/>
      <c r="O34" s="263">
        <f t="shared" si="0"/>
        <v>0</v>
      </c>
    </row>
    <row r="35" spans="2:15">
      <c r="B35" s="254"/>
      <c r="C35" s="254"/>
      <c r="D35" s="254"/>
      <c r="E35" s="180"/>
      <c r="F35" s="289"/>
      <c r="G35" s="289"/>
      <c r="H35" s="289"/>
      <c r="I35" s="289"/>
      <c r="J35" s="289"/>
      <c r="K35" s="289"/>
      <c r="L35" s="290">
        <f t="shared" si="1"/>
        <v>0</v>
      </c>
      <c r="M35" s="289"/>
      <c r="N35" s="289"/>
      <c r="O35" s="263">
        <f t="shared" si="0"/>
        <v>0</v>
      </c>
    </row>
    <row r="36" spans="2:15">
      <c r="B36" s="254"/>
      <c r="C36" s="254"/>
      <c r="D36" s="254"/>
      <c r="E36" s="180"/>
      <c r="F36" s="289"/>
      <c r="G36" s="289"/>
      <c r="H36" s="289"/>
      <c r="I36" s="289"/>
      <c r="J36" s="289"/>
      <c r="K36" s="289"/>
      <c r="L36" s="290">
        <f t="shared" si="1"/>
        <v>0</v>
      </c>
      <c r="M36" s="289"/>
      <c r="N36" s="289"/>
      <c r="O36" s="263">
        <f t="shared" si="0"/>
        <v>0</v>
      </c>
    </row>
    <row r="37" spans="2:15">
      <c r="B37" s="254"/>
      <c r="C37" s="254"/>
      <c r="D37" s="254"/>
      <c r="E37" s="180"/>
      <c r="F37" s="289"/>
      <c r="G37" s="289"/>
      <c r="H37" s="289"/>
      <c r="I37" s="289"/>
      <c r="J37" s="289"/>
      <c r="K37" s="289"/>
      <c r="L37" s="290">
        <f t="shared" si="1"/>
        <v>0</v>
      </c>
      <c r="M37" s="289"/>
      <c r="N37" s="289"/>
      <c r="O37" s="263">
        <f t="shared" si="0"/>
        <v>0</v>
      </c>
    </row>
    <row r="38" spans="2:15">
      <c r="B38" s="254"/>
      <c r="C38" s="254"/>
      <c r="D38" s="254"/>
      <c r="E38" s="180"/>
      <c r="F38" s="289"/>
      <c r="G38" s="289"/>
      <c r="H38" s="289"/>
      <c r="I38" s="289"/>
      <c r="J38" s="289"/>
      <c r="K38" s="289"/>
      <c r="L38" s="290">
        <f t="shared" si="1"/>
        <v>0</v>
      </c>
      <c r="M38" s="289"/>
      <c r="N38" s="289"/>
      <c r="O38" s="263">
        <f t="shared" si="0"/>
        <v>0</v>
      </c>
    </row>
    <row r="39" spans="2:15">
      <c r="B39" s="254"/>
      <c r="C39" s="254"/>
      <c r="D39" s="254"/>
      <c r="E39" s="180"/>
      <c r="F39" s="289"/>
      <c r="G39" s="289"/>
      <c r="H39" s="289"/>
      <c r="I39" s="289"/>
      <c r="J39" s="289"/>
      <c r="K39" s="289"/>
      <c r="L39" s="290">
        <f t="shared" si="1"/>
        <v>0</v>
      </c>
      <c r="M39" s="289"/>
      <c r="N39" s="289"/>
      <c r="O39" s="263">
        <f t="shared" si="0"/>
        <v>0</v>
      </c>
    </row>
    <row r="40" spans="2:15">
      <c r="B40" s="254"/>
      <c r="C40" s="254"/>
      <c r="D40" s="254"/>
      <c r="E40" s="180"/>
      <c r="F40" s="289"/>
      <c r="G40" s="289"/>
      <c r="H40" s="289"/>
      <c r="I40" s="289"/>
      <c r="J40" s="289"/>
      <c r="K40" s="289"/>
      <c r="L40" s="290">
        <f t="shared" si="1"/>
        <v>0</v>
      </c>
      <c r="M40" s="289"/>
      <c r="N40" s="289"/>
      <c r="O40" s="263">
        <f t="shared" si="0"/>
        <v>0</v>
      </c>
    </row>
    <row r="41" spans="2:15">
      <c r="B41" s="254"/>
      <c r="C41" s="254"/>
      <c r="D41" s="254"/>
      <c r="E41" s="180"/>
      <c r="F41" s="289"/>
      <c r="G41" s="289"/>
      <c r="H41" s="289"/>
      <c r="I41" s="289"/>
      <c r="J41" s="289"/>
      <c r="K41" s="289"/>
      <c r="L41" s="290">
        <f t="shared" si="1"/>
        <v>0</v>
      </c>
      <c r="M41" s="289"/>
      <c r="N41" s="289"/>
      <c r="O41" s="263">
        <f t="shared" si="0"/>
        <v>0</v>
      </c>
    </row>
    <row r="42" spans="2:15">
      <c r="B42" s="254"/>
      <c r="C42" s="254"/>
      <c r="D42" s="254"/>
      <c r="E42" s="180"/>
      <c r="F42" s="289"/>
      <c r="G42" s="289"/>
      <c r="H42" s="289"/>
      <c r="I42" s="289"/>
      <c r="J42" s="289"/>
      <c r="K42" s="289"/>
      <c r="L42" s="290">
        <f t="shared" ref="L42:L52" si="2">SUM(H42:K42)</f>
        <v>0</v>
      </c>
      <c r="M42" s="289"/>
      <c r="N42" s="289"/>
      <c r="O42" s="263">
        <f t="shared" si="0"/>
        <v>0</v>
      </c>
    </row>
    <row r="43" spans="2:15">
      <c r="B43" s="254"/>
      <c r="C43" s="254"/>
      <c r="D43" s="254"/>
      <c r="E43" s="180"/>
      <c r="F43" s="289"/>
      <c r="G43" s="289"/>
      <c r="H43" s="289"/>
      <c r="I43" s="289"/>
      <c r="J43" s="289"/>
      <c r="K43" s="289"/>
      <c r="L43" s="290">
        <f t="shared" si="2"/>
        <v>0</v>
      </c>
      <c r="M43" s="289"/>
      <c r="N43" s="289"/>
      <c r="O43" s="263">
        <f t="shared" si="0"/>
        <v>0</v>
      </c>
    </row>
    <row r="44" spans="2:15">
      <c r="B44" s="254"/>
      <c r="C44" s="254"/>
      <c r="D44" s="254"/>
      <c r="E44" s="180"/>
      <c r="F44" s="289"/>
      <c r="G44" s="289"/>
      <c r="H44" s="289"/>
      <c r="I44" s="289"/>
      <c r="J44" s="289"/>
      <c r="K44" s="289"/>
      <c r="L44" s="290">
        <f t="shared" si="2"/>
        <v>0</v>
      </c>
      <c r="M44" s="289"/>
      <c r="N44" s="289"/>
      <c r="O44" s="263">
        <f t="shared" si="0"/>
        <v>0</v>
      </c>
    </row>
    <row r="45" spans="2:15">
      <c r="B45" s="254"/>
      <c r="C45" s="254"/>
      <c r="D45" s="254"/>
      <c r="E45" s="180"/>
      <c r="F45" s="289"/>
      <c r="G45" s="289"/>
      <c r="H45" s="289"/>
      <c r="I45" s="289"/>
      <c r="J45" s="289"/>
      <c r="K45" s="289"/>
      <c r="L45" s="290">
        <f t="shared" si="2"/>
        <v>0</v>
      </c>
      <c r="M45" s="289"/>
      <c r="N45" s="289"/>
      <c r="O45" s="263">
        <f t="shared" si="0"/>
        <v>0</v>
      </c>
    </row>
    <row r="46" spans="2:15">
      <c r="B46" s="254"/>
      <c r="C46" s="254"/>
      <c r="D46" s="254"/>
      <c r="E46" s="180"/>
      <c r="F46" s="289"/>
      <c r="G46" s="289"/>
      <c r="H46" s="289"/>
      <c r="I46" s="289"/>
      <c r="J46" s="289"/>
      <c r="K46" s="289"/>
      <c r="L46" s="290">
        <f t="shared" si="2"/>
        <v>0</v>
      </c>
      <c r="M46" s="289"/>
      <c r="N46" s="289"/>
      <c r="O46" s="263">
        <f t="shared" si="0"/>
        <v>0</v>
      </c>
    </row>
    <row r="47" spans="2:15">
      <c r="B47" s="254"/>
      <c r="C47" s="254"/>
      <c r="D47" s="254"/>
      <c r="E47" s="180"/>
      <c r="F47" s="289"/>
      <c r="G47" s="289"/>
      <c r="H47" s="289"/>
      <c r="I47" s="289"/>
      <c r="J47" s="289"/>
      <c r="K47" s="289"/>
      <c r="L47" s="290">
        <f t="shared" si="2"/>
        <v>0</v>
      </c>
      <c r="M47" s="289"/>
      <c r="N47" s="289"/>
      <c r="O47" s="263">
        <f t="shared" si="0"/>
        <v>0</v>
      </c>
    </row>
    <row r="48" spans="2:15">
      <c r="B48" s="254"/>
      <c r="C48" s="254"/>
      <c r="D48" s="254"/>
      <c r="E48" s="180"/>
      <c r="F48" s="289"/>
      <c r="G48" s="289"/>
      <c r="H48" s="289"/>
      <c r="I48" s="289"/>
      <c r="J48" s="289"/>
      <c r="K48" s="289"/>
      <c r="L48" s="290">
        <f t="shared" si="2"/>
        <v>0</v>
      </c>
      <c r="M48" s="289"/>
      <c r="N48" s="289"/>
      <c r="O48" s="263">
        <f t="shared" si="0"/>
        <v>0</v>
      </c>
    </row>
    <row r="49" spans="2:15">
      <c r="B49" s="254"/>
      <c r="C49" s="254"/>
      <c r="D49" s="254"/>
      <c r="E49" s="180"/>
      <c r="F49" s="289"/>
      <c r="G49" s="289"/>
      <c r="H49" s="289"/>
      <c r="I49" s="289"/>
      <c r="J49" s="289"/>
      <c r="K49" s="289"/>
      <c r="L49" s="290">
        <f t="shared" si="2"/>
        <v>0</v>
      </c>
      <c r="M49" s="289"/>
      <c r="N49" s="289"/>
      <c r="O49" s="263">
        <f t="shared" si="0"/>
        <v>0</v>
      </c>
    </row>
    <row r="50" spans="2:15">
      <c r="B50" s="254"/>
      <c r="C50" s="254"/>
      <c r="D50" s="254"/>
      <c r="E50" s="180"/>
      <c r="F50" s="289"/>
      <c r="G50" s="289"/>
      <c r="H50" s="289"/>
      <c r="I50" s="289"/>
      <c r="J50" s="289"/>
      <c r="K50" s="289"/>
      <c r="L50" s="290">
        <f t="shared" si="2"/>
        <v>0</v>
      </c>
      <c r="M50" s="289"/>
      <c r="N50" s="289"/>
      <c r="O50" s="263">
        <f t="shared" si="0"/>
        <v>0</v>
      </c>
    </row>
    <row r="51" spans="2:15">
      <c r="B51" s="254"/>
      <c r="C51" s="254"/>
      <c r="D51" s="254"/>
      <c r="E51" s="180"/>
      <c r="F51" s="289"/>
      <c r="G51" s="289"/>
      <c r="H51" s="289"/>
      <c r="I51" s="289"/>
      <c r="J51" s="289"/>
      <c r="K51" s="289"/>
      <c r="L51" s="290">
        <f t="shared" si="2"/>
        <v>0</v>
      </c>
      <c r="M51" s="289"/>
      <c r="N51" s="289"/>
      <c r="O51" s="263">
        <f t="shared" si="0"/>
        <v>0</v>
      </c>
    </row>
    <row r="52" spans="2:15">
      <c r="B52" s="254"/>
      <c r="C52" s="254"/>
      <c r="D52" s="254"/>
      <c r="E52" s="180"/>
      <c r="F52" s="289"/>
      <c r="G52" s="289"/>
      <c r="H52" s="289"/>
      <c r="I52" s="289"/>
      <c r="J52" s="289"/>
      <c r="K52" s="289"/>
      <c r="L52" s="290">
        <f t="shared" si="2"/>
        <v>0</v>
      </c>
      <c r="M52" s="289"/>
      <c r="N52" s="289"/>
      <c r="O52" s="263">
        <f t="shared" si="0"/>
        <v>0</v>
      </c>
    </row>
    <row r="53" spans="2:15">
      <c r="B53" s="35"/>
      <c r="C53" s="34"/>
      <c r="D53" s="34" t="s">
        <v>78</v>
      </c>
      <c r="E53" s="37"/>
      <c r="F53" s="291"/>
      <c r="G53" s="265">
        <f>SUM(G9:G52)</f>
        <v>0</v>
      </c>
      <c r="H53" s="265">
        <f t="shared" ref="H53:O53" si="3">SUM(H9:H52)</f>
        <v>531076313.38999999</v>
      </c>
      <c r="I53" s="265">
        <f t="shared" si="3"/>
        <v>27919890.960000001</v>
      </c>
      <c r="J53" s="265">
        <f t="shared" si="3"/>
        <v>0</v>
      </c>
      <c r="K53" s="265">
        <f t="shared" si="3"/>
        <v>0</v>
      </c>
      <c r="L53" s="265">
        <f t="shared" si="3"/>
        <v>558996204.3499999</v>
      </c>
      <c r="M53" s="265">
        <f t="shared" si="3"/>
        <v>-17893520.369999997</v>
      </c>
      <c r="N53" s="265">
        <f t="shared" si="3"/>
        <v>-8746259.1300000027</v>
      </c>
      <c r="O53" s="265">
        <f t="shared" si="3"/>
        <v>532356424.85000008</v>
      </c>
    </row>
    <row r="56" spans="2:15" ht="15.75">
      <c r="B56" s="342" t="s">
        <v>309</v>
      </c>
    </row>
    <row r="58" spans="2:15" ht="46.5" customHeight="1">
      <c r="B58" s="112" t="s">
        <v>221</v>
      </c>
      <c r="C58" s="112" t="s">
        <v>19</v>
      </c>
      <c r="D58" s="113" t="s">
        <v>0</v>
      </c>
      <c r="E58" s="112" t="s">
        <v>71</v>
      </c>
      <c r="F58" s="112" t="s">
        <v>72</v>
      </c>
      <c r="G58" s="113" t="s">
        <v>495</v>
      </c>
      <c r="H58" s="112" t="s">
        <v>74</v>
      </c>
      <c r="I58" s="113" t="s">
        <v>485</v>
      </c>
      <c r="J58" s="205" t="s">
        <v>307</v>
      </c>
      <c r="K58" s="112" t="s">
        <v>75</v>
      </c>
      <c r="L58" s="205" t="s">
        <v>308</v>
      </c>
      <c r="M58" s="112" t="s">
        <v>496</v>
      </c>
      <c r="N58" s="112" t="s">
        <v>76</v>
      </c>
    </row>
    <row r="59" spans="2:15">
      <c r="B59" s="114"/>
      <c r="C59" s="114"/>
      <c r="D59" s="204"/>
      <c r="E59" s="114"/>
      <c r="F59" s="118" t="s">
        <v>77</v>
      </c>
      <c r="G59" s="118" t="s">
        <v>181</v>
      </c>
      <c r="H59" s="118" t="s">
        <v>181</v>
      </c>
      <c r="I59" s="118" t="s">
        <v>181</v>
      </c>
      <c r="J59" s="118" t="s">
        <v>181</v>
      </c>
      <c r="K59" s="118" t="s">
        <v>181</v>
      </c>
      <c r="L59" s="118" t="s">
        <v>181</v>
      </c>
      <c r="M59" s="118" t="s">
        <v>181</v>
      </c>
      <c r="N59" s="118" t="s">
        <v>181</v>
      </c>
    </row>
    <row r="60" spans="2:15">
      <c r="B60" s="366" t="s">
        <v>567</v>
      </c>
      <c r="C60" s="255" t="s">
        <v>568</v>
      </c>
      <c r="D60" s="255" t="s">
        <v>431</v>
      </c>
      <c r="E60" s="180" t="s">
        <v>643</v>
      </c>
      <c r="F60" s="253">
        <f>'3.1 Asset useful life'!$E$27</f>
        <v>5</v>
      </c>
      <c r="G60" s="289">
        <v>144563.12735236422</v>
      </c>
      <c r="H60" s="289">
        <v>0</v>
      </c>
      <c r="I60" s="289">
        <v>0</v>
      </c>
      <c r="J60" s="289">
        <v>-24000.490477589938</v>
      </c>
      <c r="K60" s="290">
        <f t="shared" ref="K60:K67" si="4">SUM(G60:J60)</f>
        <v>120562.63687477428</v>
      </c>
      <c r="L60" s="289">
        <v>-24112.527374954858</v>
      </c>
      <c r="M60" s="289">
        <v>-24112.527374954858</v>
      </c>
      <c r="N60" s="263">
        <f t="shared" ref="N60:N84" si="5">SUM(K60:M60)</f>
        <v>72337.582124864566</v>
      </c>
    </row>
    <row r="61" spans="2:15">
      <c r="B61" s="366" t="s">
        <v>567</v>
      </c>
      <c r="C61" s="255" t="s">
        <v>568</v>
      </c>
      <c r="D61" s="255" t="s">
        <v>431</v>
      </c>
      <c r="E61" s="180" t="s">
        <v>649</v>
      </c>
      <c r="F61" s="253">
        <f>'3.1 Asset useful life'!$E$27</f>
        <v>5</v>
      </c>
      <c r="G61" s="289">
        <v>908796.93424898013</v>
      </c>
      <c r="H61" s="289">
        <v>0</v>
      </c>
      <c r="I61" s="289">
        <v>0</v>
      </c>
      <c r="J61" s="289">
        <v>-9909.7749924376822</v>
      </c>
      <c r="K61" s="290">
        <f t="shared" si="4"/>
        <v>898887.15925654245</v>
      </c>
      <c r="L61" s="289">
        <v>0</v>
      </c>
      <c r="M61" s="289">
        <v>-179777.4318513085</v>
      </c>
      <c r="N61" s="263">
        <f t="shared" ref="N61:N66" si="6">SUM(K61:M61)</f>
        <v>719109.72740523401</v>
      </c>
    </row>
    <row r="62" spans="2:15">
      <c r="B62" s="366" t="s">
        <v>567</v>
      </c>
      <c r="C62" s="255" t="s">
        <v>568</v>
      </c>
      <c r="D62" s="255" t="s">
        <v>431</v>
      </c>
      <c r="E62" s="180" t="s">
        <v>654</v>
      </c>
      <c r="F62" s="253">
        <f>'3.1 Asset useful life'!$E$27</f>
        <v>5</v>
      </c>
      <c r="G62" s="289">
        <v>674073.22510741628</v>
      </c>
      <c r="H62" s="289">
        <v>0</v>
      </c>
      <c r="I62" s="289">
        <v>0</v>
      </c>
      <c r="J62" s="289">
        <v>-67756.989538567286</v>
      </c>
      <c r="K62" s="290">
        <f t="shared" si="4"/>
        <v>606316.23556884902</v>
      </c>
      <c r="L62" s="289">
        <v>0</v>
      </c>
      <c r="M62" s="402">
        <v>0</v>
      </c>
      <c r="N62" s="263">
        <f t="shared" si="6"/>
        <v>606316.23556884902</v>
      </c>
    </row>
    <row r="63" spans="2:15">
      <c r="B63" s="366" t="s">
        <v>567</v>
      </c>
      <c r="C63" s="255" t="s">
        <v>312</v>
      </c>
      <c r="D63" s="255" t="s">
        <v>312</v>
      </c>
      <c r="E63" s="180" t="s">
        <v>643</v>
      </c>
      <c r="F63" s="253" t="str">
        <f>'3.1 Asset useful life'!$E$33</f>
        <v>Various</v>
      </c>
      <c r="G63" s="289"/>
      <c r="H63" s="289">
        <v>93285.863687669538</v>
      </c>
      <c r="I63" s="289">
        <v>0</v>
      </c>
      <c r="J63" s="289">
        <v>181.37357706616072</v>
      </c>
      <c r="K63" s="290">
        <f>SUM(G63:J63)</f>
        <v>93467.237264735697</v>
      </c>
      <c r="L63" s="289">
        <v>-34998.624088073717</v>
      </c>
      <c r="M63" s="289">
        <v>0</v>
      </c>
      <c r="N63" s="263">
        <f t="shared" si="6"/>
        <v>58468.61317666198</v>
      </c>
    </row>
    <row r="64" spans="2:15">
      <c r="B64" s="366" t="s">
        <v>567</v>
      </c>
      <c r="C64" s="255" t="s">
        <v>312</v>
      </c>
      <c r="D64" s="255" t="s">
        <v>312</v>
      </c>
      <c r="E64" s="180" t="s">
        <v>649</v>
      </c>
      <c r="F64" s="253" t="str">
        <f>'3.1 Asset useful life'!$E$33</f>
        <v>Various</v>
      </c>
      <c r="G64" s="289"/>
      <c r="H64" s="289">
        <v>121073.75673109062</v>
      </c>
      <c r="I64" s="289">
        <v>0</v>
      </c>
      <c r="J64" s="289">
        <v>-2735.6362187883651</v>
      </c>
      <c r="K64" s="290">
        <f>SUM(G64:J64)</f>
        <v>118338.12051230225</v>
      </c>
      <c r="L64" s="289">
        <v>-115460.50258166512</v>
      </c>
      <c r="M64" s="289">
        <v>0</v>
      </c>
      <c r="N64" s="263">
        <f t="shared" si="6"/>
        <v>2877.6179306371341</v>
      </c>
    </row>
    <row r="65" spans="2:14">
      <c r="B65" s="366" t="s">
        <v>567</v>
      </c>
      <c r="C65" s="255" t="s">
        <v>312</v>
      </c>
      <c r="D65" s="255" t="s">
        <v>312</v>
      </c>
      <c r="E65" s="180" t="s">
        <v>654</v>
      </c>
      <c r="F65" s="253" t="str">
        <f>'3.1 Asset useful life'!$E$33</f>
        <v>Various</v>
      </c>
      <c r="G65" s="289"/>
      <c r="H65" s="289">
        <v>339748.7892413541</v>
      </c>
      <c r="I65" s="289">
        <v>0</v>
      </c>
      <c r="J65" s="289">
        <v>-182686.87633977283</v>
      </c>
      <c r="K65" s="290">
        <f>SUM(G65:J65)</f>
        <v>157061.91290158127</v>
      </c>
      <c r="L65" s="289">
        <v>0</v>
      </c>
      <c r="M65" s="289">
        <v>-132715.55212334974</v>
      </c>
      <c r="N65" s="263">
        <f t="shared" si="6"/>
        <v>24346.360778231523</v>
      </c>
    </row>
    <row r="66" spans="2:14">
      <c r="B66" s="366"/>
      <c r="C66" s="255"/>
      <c r="D66" s="255"/>
      <c r="E66" s="180"/>
      <c r="F66" s="253"/>
      <c r="G66" s="289"/>
      <c r="H66" s="289"/>
      <c r="I66" s="289"/>
      <c r="J66" s="289"/>
      <c r="K66" s="290">
        <f t="shared" si="4"/>
        <v>0</v>
      </c>
      <c r="L66" s="289"/>
      <c r="M66" s="289"/>
      <c r="N66" s="263">
        <f t="shared" si="6"/>
        <v>0</v>
      </c>
    </row>
    <row r="67" spans="2:14">
      <c r="B67" s="366"/>
      <c r="C67" s="255"/>
      <c r="D67" s="255"/>
      <c r="E67" s="180"/>
      <c r="F67" s="253"/>
      <c r="G67" s="289"/>
      <c r="H67" s="289"/>
      <c r="I67" s="289"/>
      <c r="J67" s="289"/>
      <c r="K67" s="290">
        <f t="shared" si="4"/>
        <v>0</v>
      </c>
      <c r="L67" s="289"/>
      <c r="M67" s="289"/>
      <c r="N67" s="263">
        <f t="shared" si="5"/>
        <v>0</v>
      </c>
    </row>
    <row r="68" spans="2:14">
      <c r="B68" s="366"/>
      <c r="C68" s="255"/>
      <c r="D68" s="255"/>
      <c r="E68" s="180"/>
      <c r="F68" s="253"/>
      <c r="G68" s="289"/>
      <c r="H68" s="289"/>
      <c r="I68" s="289"/>
      <c r="J68" s="289"/>
      <c r="K68" s="290">
        <f t="shared" ref="K68:K80" si="7">SUM(G68:J68)</f>
        <v>0</v>
      </c>
      <c r="L68" s="289"/>
      <c r="M68" s="289"/>
      <c r="N68" s="263">
        <f t="shared" si="5"/>
        <v>0</v>
      </c>
    </row>
    <row r="69" spans="2:14">
      <c r="B69" s="366"/>
      <c r="C69" s="255"/>
      <c r="D69" s="255"/>
      <c r="E69" s="180"/>
      <c r="F69" s="253"/>
      <c r="G69" s="289"/>
      <c r="H69" s="289"/>
      <c r="I69" s="289"/>
      <c r="J69" s="289"/>
      <c r="K69" s="290">
        <f t="shared" si="7"/>
        <v>0</v>
      </c>
      <c r="L69" s="289"/>
      <c r="M69" s="289"/>
      <c r="N69" s="263">
        <f t="shared" si="5"/>
        <v>0</v>
      </c>
    </row>
    <row r="70" spans="2:14">
      <c r="B70" s="366"/>
      <c r="C70" s="255"/>
      <c r="D70" s="255"/>
      <c r="E70" s="180"/>
      <c r="F70" s="253"/>
      <c r="G70" s="289"/>
      <c r="H70" s="289"/>
      <c r="I70" s="289"/>
      <c r="J70" s="289"/>
      <c r="K70" s="290">
        <f t="shared" si="7"/>
        <v>0</v>
      </c>
      <c r="L70" s="289"/>
      <c r="M70" s="289"/>
      <c r="N70" s="263">
        <f t="shared" si="5"/>
        <v>0</v>
      </c>
    </row>
    <row r="71" spans="2:14">
      <c r="B71" s="366"/>
      <c r="C71" s="255"/>
      <c r="D71" s="255"/>
      <c r="E71" s="180"/>
      <c r="F71" s="253"/>
      <c r="G71" s="289"/>
      <c r="H71" s="289"/>
      <c r="I71" s="289"/>
      <c r="J71" s="289"/>
      <c r="K71" s="290">
        <f t="shared" si="7"/>
        <v>0</v>
      </c>
      <c r="L71" s="289"/>
      <c r="M71" s="289"/>
      <c r="N71" s="263">
        <f t="shared" si="5"/>
        <v>0</v>
      </c>
    </row>
    <row r="72" spans="2:14">
      <c r="B72" s="366"/>
      <c r="C72" s="255"/>
      <c r="D72" s="255"/>
      <c r="E72" s="180"/>
      <c r="F72" s="253"/>
      <c r="G72" s="289"/>
      <c r="H72" s="289"/>
      <c r="I72" s="289"/>
      <c r="J72" s="289"/>
      <c r="K72" s="290">
        <f t="shared" si="7"/>
        <v>0</v>
      </c>
      <c r="L72" s="289"/>
      <c r="M72" s="289"/>
      <c r="N72" s="263">
        <f t="shared" si="5"/>
        <v>0</v>
      </c>
    </row>
    <row r="73" spans="2:14">
      <c r="B73" s="366"/>
      <c r="C73" s="255"/>
      <c r="D73" s="255"/>
      <c r="E73" s="180"/>
      <c r="F73" s="253"/>
      <c r="G73" s="289"/>
      <c r="H73" s="289"/>
      <c r="I73" s="289"/>
      <c r="J73" s="289"/>
      <c r="K73" s="290">
        <f t="shared" si="7"/>
        <v>0</v>
      </c>
      <c r="L73" s="289"/>
      <c r="M73" s="289"/>
      <c r="N73" s="263">
        <f t="shared" si="5"/>
        <v>0</v>
      </c>
    </row>
    <row r="74" spans="2:14">
      <c r="B74" s="366"/>
      <c r="C74" s="255"/>
      <c r="D74" s="255"/>
      <c r="E74" s="180"/>
      <c r="F74" s="253"/>
      <c r="G74" s="289"/>
      <c r="H74" s="289"/>
      <c r="I74" s="289"/>
      <c r="J74" s="289"/>
      <c r="K74" s="290">
        <f t="shared" ref="K74" si="8">SUM(G74:J74)</f>
        <v>0</v>
      </c>
      <c r="L74" s="289"/>
      <c r="M74" s="289"/>
      <c r="N74" s="263">
        <f t="shared" si="5"/>
        <v>0</v>
      </c>
    </row>
    <row r="75" spans="2:14">
      <c r="B75" s="366"/>
      <c r="C75" s="255"/>
      <c r="D75" s="255"/>
      <c r="E75" s="180"/>
      <c r="F75" s="253"/>
      <c r="G75" s="289"/>
      <c r="H75" s="289"/>
      <c r="I75" s="289"/>
      <c r="J75" s="289"/>
      <c r="K75" s="290">
        <f>SUM(G75:J75)</f>
        <v>0</v>
      </c>
      <c r="L75" s="289"/>
      <c r="M75" s="289"/>
      <c r="N75" s="263">
        <f>SUM(K75:M75)</f>
        <v>0</v>
      </c>
    </row>
    <row r="76" spans="2:14">
      <c r="B76" s="366"/>
      <c r="C76" s="255"/>
      <c r="D76" s="255"/>
      <c r="E76" s="180"/>
      <c r="F76" s="253"/>
      <c r="G76" s="289"/>
      <c r="H76" s="289"/>
      <c r="I76" s="289"/>
      <c r="J76" s="289"/>
      <c r="K76" s="290">
        <f>SUM(G76:J76)</f>
        <v>0</v>
      </c>
      <c r="L76" s="289"/>
      <c r="M76" s="289"/>
      <c r="N76" s="263">
        <f>SUM(K76:M76)</f>
        <v>0</v>
      </c>
    </row>
    <row r="77" spans="2:14">
      <c r="B77" s="366"/>
      <c r="C77" s="255"/>
      <c r="D77" s="255"/>
      <c r="E77" s="180"/>
      <c r="F77" s="253"/>
      <c r="G77" s="289"/>
      <c r="H77" s="289"/>
      <c r="I77" s="289"/>
      <c r="J77" s="289"/>
      <c r="K77" s="290">
        <f>SUM(G77:J77)</f>
        <v>0</v>
      </c>
      <c r="L77" s="289"/>
      <c r="M77" s="289"/>
      <c r="N77" s="263">
        <f>SUM(K77:M77)</f>
        <v>0</v>
      </c>
    </row>
    <row r="78" spans="2:14">
      <c r="B78" s="366"/>
      <c r="C78" s="255"/>
      <c r="D78" s="255"/>
      <c r="E78" s="180"/>
      <c r="F78" s="253"/>
      <c r="G78" s="289"/>
      <c r="H78" s="289"/>
      <c r="I78" s="289"/>
      <c r="J78" s="289"/>
      <c r="K78" s="290">
        <f>SUM(G78:J78)</f>
        <v>0</v>
      </c>
      <c r="L78" s="289"/>
      <c r="M78" s="289"/>
      <c r="N78" s="263">
        <f>SUM(K78:M78)</f>
        <v>0</v>
      </c>
    </row>
    <row r="79" spans="2:14">
      <c r="B79" s="366"/>
      <c r="C79" s="255"/>
      <c r="D79" s="255"/>
      <c r="E79" s="180"/>
      <c r="F79" s="253"/>
      <c r="G79" s="289"/>
      <c r="H79" s="289"/>
      <c r="I79" s="289"/>
      <c r="J79" s="289"/>
      <c r="K79" s="290">
        <f t="shared" si="7"/>
        <v>0</v>
      </c>
      <c r="L79" s="289"/>
      <c r="M79" s="289"/>
      <c r="N79" s="263">
        <f t="shared" si="5"/>
        <v>0</v>
      </c>
    </row>
    <row r="80" spans="2:14">
      <c r="B80" s="366"/>
      <c r="C80" s="255"/>
      <c r="D80" s="255"/>
      <c r="E80" s="180"/>
      <c r="F80" s="253"/>
      <c r="G80" s="289"/>
      <c r="H80" s="289"/>
      <c r="I80" s="289"/>
      <c r="J80" s="289"/>
      <c r="K80" s="290">
        <f t="shared" si="7"/>
        <v>0</v>
      </c>
      <c r="L80" s="289"/>
      <c r="M80" s="289"/>
      <c r="N80" s="263">
        <f t="shared" si="5"/>
        <v>0</v>
      </c>
    </row>
    <row r="81" spans="2:14">
      <c r="B81" s="366"/>
      <c r="C81" s="255"/>
      <c r="D81" s="255"/>
      <c r="E81" s="180"/>
      <c r="F81" s="253"/>
      <c r="G81" s="289"/>
      <c r="H81" s="289"/>
      <c r="I81" s="289"/>
      <c r="J81" s="289"/>
      <c r="K81" s="290">
        <f>SUM(G81:J81)</f>
        <v>0</v>
      </c>
      <c r="L81" s="289"/>
      <c r="M81" s="289"/>
      <c r="N81" s="263">
        <f t="shared" si="5"/>
        <v>0</v>
      </c>
    </row>
    <row r="82" spans="2:14">
      <c r="B82" s="366"/>
      <c r="C82" s="255"/>
      <c r="D82" s="255"/>
      <c r="E82" s="180"/>
      <c r="F82" s="253"/>
      <c r="G82" s="289"/>
      <c r="H82" s="289"/>
      <c r="I82" s="289"/>
      <c r="J82" s="289"/>
      <c r="K82" s="290">
        <f>SUM(G82:J82)</f>
        <v>0</v>
      </c>
      <c r="L82" s="289"/>
      <c r="M82" s="289"/>
      <c r="N82" s="263">
        <f t="shared" si="5"/>
        <v>0</v>
      </c>
    </row>
    <row r="83" spans="2:14">
      <c r="B83" s="366"/>
      <c r="C83" s="255"/>
      <c r="D83" s="255"/>
      <c r="E83" s="180"/>
      <c r="F83" s="253"/>
      <c r="G83" s="289"/>
      <c r="H83" s="289"/>
      <c r="I83" s="289"/>
      <c r="J83" s="289"/>
      <c r="K83" s="290">
        <f>SUM(G83:J83)</f>
        <v>0</v>
      </c>
      <c r="L83" s="289"/>
      <c r="M83" s="289"/>
      <c r="N83" s="263">
        <f t="shared" si="5"/>
        <v>0</v>
      </c>
    </row>
    <row r="84" spans="2:14">
      <c r="B84" s="366"/>
      <c r="C84" s="255"/>
      <c r="D84" s="255"/>
      <c r="E84" s="180"/>
      <c r="F84" s="253"/>
      <c r="G84" s="289"/>
      <c r="H84" s="289"/>
      <c r="I84" s="289"/>
      <c r="J84" s="289"/>
      <c r="K84" s="290">
        <f>SUM(G84:J84)</f>
        <v>0</v>
      </c>
      <c r="L84" s="289"/>
      <c r="M84" s="289"/>
      <c r="N84" s="263">
        <f t="shared" si="5"/>
        <v>0</v>
      </c>
    </row>
    <row r="85" spans="2:14">
      <c r="B85" s="35"/>
      <c r="C85" s="34"/>
      <c r="D85" s="34" t="s">
        <v>26</v>
      </c>
      <c r="E85" s="40"/>
      <c r="F85" s="40"/>
      <c r="G85" s="265">
        <f>SUM(G60:G84)</f>
        <v>1727433.2867087605</v>
      </c>
      <c r="H85" s="265">
        <f>SUM(H60:H84)</f>
        <v>554108.40966011421</v>
      </c>
      <c r="I85" s="265">
        <f t="shared" ref="I85" si="9">SUM(I60:I83)</f>
        <v>0</v>
      </c>
      <c r="J85" s="265">
        <f>SUM(J60:J84)</f>
        <v>-286908.39399008994</v>
      </c>
      <c r="K85" s="265">
        <f>SUM(K60:K84)</f>
        <v>1994633.3023787849</v>
      </c>
      <c r="L85" s="265">
        <f>SUM(L60:L84)</f>
        <v>-174571.65404469369</v>
      </c>
      <c r="M85" s="265">
        <f>SUM(M60:M84)</f>
        <v>-336605.51134961308</v>
      </c>
      <c r="N85" s="265">
        <f>SUM(N60:N84)</f>
        <v>1483456.1369844782</v>
      </c>
    </row>
    <row r="96" spans="2:14" ht="29.25" customHeight="1"/>
  </sheetData>
  <mergeCells count="1">
    <mergeCell ref="I5:K5"/>
  </mergeCells>
  <phoneticPr fontId="41" type="noConversion"/>
  <dataValidations disablePrompts="1" count="3">
    <dataValidation type="list" showInputMessage="1" showErrorMessage="1" sqref="D9:D10 D12:D52" xr:uid="{00000000-0002-0000-0E00-000000000000}">
      <formula1>rpipelines</formula1>
    </dataValidation>
    <dataValidation type="list" allowBlank="1" showInputMessage="1" showErrorMessage="1" sqref="D11" xr:uid="{00000000-0002-0000-0E00-000001000000}">
      <formula1>rpipelines</formula1>
    </dataValidation>
    <dataValidation type="list" allowBlank="1" showInputMessage="1" showErrorMessage="1" sqref="D60:D84" xr:uid="{00000000-0002-0000-0E00-000002000000}">
      <formula1>rsharedassets</formula1>
    </dataValidation>
  </dataValidations>
  <pageMargins left="0.75" right="0.75" top="1" bottom="1" header="0.5" footer="0.5"/>
  <pageSetup paperSize="9" scale="27" orientation="landscape" r:id="rId1"/>
  <headerFooter alignWithMargins="0"/>
  <ignoredErrors>
    <ignoredError sqref="K67:K73 L9:L18" formulaRange="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tabColor rgb="FF009999"/>
  </sheetPr>
  <dimension ref="B1:G37"/>
  <sheetViews>
    <sheetView zoomScaleNormal="100" workbookViewId="0"/>
  </sheetViews>
  <sheetFormatPr defaultColWidth="9.140625" defaultRowHeight="12.75"/>
  <cols>
    <col min="1" max="1" width="12.140625" style="28" customWidth="1"/>
    <col min="2" max="2" width="21" style="28" customWidth="1"/>
    <col min="3" max="3" width="42.140625" style="28" customWidth="1"/>
    <col min="4" max="4" width="28.85546875" style="28" customWidth="1"/>
    <col min="5" max="5" width="22.5703125" style="28" customWidth="1"/>
    <col min="6" max="6" width="20.5703125" style="28" customWidth="1"/>
    <col min="7" max="7" width="22.5703125" style="28" customWidth="1"/>
    <col min="8" max="8" width="9.42578125" style="28" customWidth="1"/>
    <col min="9" max="9" width="25.140625" style="28" customWidth="1"/>
    <col min="10" max="16384" width="9.140625" style="28"/>
  </cols>
  <sheetData>
    <row r="1" spans="2:7" ht="20.25">
      <c r="B1" s="29" t="s">
        <v>119</v>
      </c>
      <c r="C1" s="29"/>
      <c r="D1" s="15"/>
      <c r="E1" s="15"/>
      <c r="F1" s="15"/>
      <c r="G1" s="15"/>
    </row>
    <row r="2" spans="2:7" ht="20.25">
      <c r="B2" s="44" t="str">
        <f>Tradingname</f>
        <v>APA NORTHERN GOLDFIELDS INTERCONNECT PTY LTD</v>
      </c>
      <c r="C2" s="45"/>
      <c r="D2" s="29"/>
      <c r="E2" s="452" t="s">
        <v>483</v>
      </c>
      <c r="F2" s="452"/>
      <c r="G2" s="452"/>
    </row>
    <row r="3" spans="2:7" ht="17.25" customHeight="1">
      <c r="B3" s="46" t="s">
        <v>238</v>
      </c>
      <c r="C3" s="47" t="str">
        <f>TEXT(Yearstart,"dd/mm/yyyy")&amp;" to "&amp;TEXT(Yearending,"dd/mm/yyyy")</f>
        <v>01/07/2025 to 30/06/2026</v>
      </c>
      <c r="E3" s="452"/>
      <c r="F3" s="452"/>
      <c r="G3" s="452"/>
    </row>
    <row r="4" spans="2:7">
      <c r="E4" s="452"/>
      <c r="F4" s="452"/>
      <c r="G4" s="452"/>
    </row>
    <row r="5" spans="2:7" ht="15.75">
      <c r="B5" s="32" t="s">
        <v>213</v>
      </c>
      <c r="C5" s="30"/>
      <c r="D5" s="30"/>
      <c r="E5" s="30"/>
      <c r="F5" s="31"/>
      <c r="G5" s="30"/>
    </row>
    <row r="6" spans="2:7" ht="15.75">
      <c r="B6" s="32"/>
      <c r="C6" s="30"/>
      <c r="D6" s="30"/>
      <c r="E6" s="30"/>
      <c r="F6" s="31"/>
      <c r="G6" s="30"/>
    </row>
    <row r="7" spans="2:7" ht="40.5" customHeight="1">
      <c r="B7" s="100" t="s">
        <v>221</v>
      </c>
      <c r="C7" s="100" t="s">
        <v>168</v>
      </c>
      <c r="D7" s="100" t="s">
        <v>169</v>
      </c>
      <c r="E7" s="109" t="s">
        <v>170</v>
      </c>
      <c r="F7" s="109" t="s">
        <v>69</v>
      </c>
      <c r="G7" s="109" t="s">
        <v>135</v>
      </c>
    </row>
    <row r="8" spans="2:7">
      <c r="B8" s="102"/>
      <c r="C8" s="102"/>
      <c r="D8" s="106"/>
      <c r="E8" s="115" t="s">
        <v>181</v>
      </c>
      <c r="F8" s="115"/>
      <c r="G8" s="115" t="s">
        <v>181</v>
      </c>
    </row>
    <row r="9" spans="2:7">
      <c r="B9" s="366" t="s">
        <v>567</v>
      </c>
      <c r="C9" s="367" t="s">
        <v>568</v>
      </c>
      <c r="D9" s="367" t="s">
        <v>431</v>
      </c>
      <c r="E9" s="276">
        <v>245946321.59000006</v>
      </c>
      <c r="F9" s="104">
        <v>6.6102473954067374E-3</v>
      </c>
      <c r="G9" s="292">
        <f t="shared" ref="G9:G35" si="0">E9*F9</f>
        <v>1625766.0317001657</v>
      </c>
    </row>
    <row r="10" spans="2:7">
      <c r="B10" s="366" t="s">
        <v>567</v>
      </c>
      <c r="C10" s="367" t="s">
        <v>312</v>
      </c>
      <c r="D10" s="367" t="s">
        <v>312</v>
      </c>
      <c r="E10" s="276">
        <v>48389274.519643426</v>
      </c>
      <c r="F10" s="104">
        <v>7.6229138448620261E-3</v>
      </c>
      <c r="G10" s="292">
        <f t="shared" si="0"/>
        <v>368867.27067861916</v>
      </c>
    </row>
    <row r="11" spans="2:7">
      <c r="B11" s="135"/>
      <c r="C11" s="135"/>
      <c r="D11" s="135"/>
      <c r="E11" s="276"/>
      <c r="F11" s="104"/>
      <c r="G11" s="292">
        <f t="shared" si="0"/>
        <v>0</v>
      </c>
    </row>
    <row r="12" spans="2:7">
      <c r="B12" s="135"/>
      <c r="C12" s="135"/>
      <c r="D12" s="135"/>
      <c r="E12" s="276"/>
      <c r="F12" s="104"/>
      <c r="G12" s="292">
        <f t="shared" si="0"/>
        <v>0</v>
      </c>
    </row>
    <row r="13" spans="2:7">
      <c r="B13" s="135"/>
      <c r="C13" s="135"/>
      <c r="D13" s="135"/>
      <c r="E13" s="276"/>
      <c r="F13" s="104"/>
      <c r="G13" s="292">
        <f t="shared" si="0"/>
        <v>0</v>
      </c>
    </row>
    <row r="14" spans="2:7">
      <c r="B14" s="135"/>
      <c r="C14" s="135"/>
      <c r="D14" s="135"/>
      <c r="E14" s="276"/>
      <c r="F14" s="104"/>
      <c r="G14" s="292">
        <f t="shared" si="0"/>
        <v>0</v>
      </c>
    </row>
    <row r="15" spans="2:7">
      <c r="B15" s="135"/>
      <c r="C15" s="135"/>
      <c r="D15" s="135"/>
      <c r="E15" s="276"/>
      <c r="F15" s="104"/>
      <c r="G15" s="292">
        <f t="shared" si="0"/>
        <v>0</v>
      </c>
    </row>
    <row r="16" spans="2:7">
      <c r="B16" s="135"/>
      <c r="C16" s="135"/>
      <c r="D16" s="135"/>
      <c r="E16" s="276"/>
      <c r="F16" s="104"/>
      <c r="G16" s="292">
        <f t="shared" si="0"/>
        <v>0</v>
      </c>
    </row>
    <row r="17" spans="2:7">
      <c r="B17" s="135"/>
      <c r="C17" s="135"/>
      <c r="D17" s="135"/>
      <c r="E17" s="276"/>
      <c r="F17" s="104"/>
      <c r="G17" s="292">
        <f t="shared" si="0"/>
        <v>0</v>
      </c>
    </row>
    <row r="18" spans="2:7">
      <c r="B18" s="135"/>
      <c r="C18" s="135"/>
      <c r="D18" s="135"/>
      <c r="E18" s="276"/>
      <c r="F18" s="104"/>
      <c r="G18" s="292">
        <f t="shared" si="0"/>
        <v>0</v>
      </c>
    </row>
    <row r="19" spans="2:7">
      <c r="B19" s="135"/>
      <c r="C19" s="135"/>
      <c r="D19" s="135"/>
      <c r="E19" s="276"/>
      <c r="F19" s="104"/>
      <c r="G19" s="292">
        <f t="shared" si="0"/>
        <v>0</v>
      </c>
    </row>
    <row r="20" spans="2:7">
      <c r="B20" s="135"/>
      <c r="C20" s="135"/>
      <c r="D20" s="135"/>
      <c r="E20" s="276"/>
      <c r="F20" s="104"/>
      <c r="G20" s="292">
        <f t="shared" si="0"/>
        <v>0</v>
      </c>
    </row>
    <row r="21" spans="2:7">
      <c r="B21" s="135"/>
      <c r="C21" s="135"/>
      <c r="D21" s="135"/>
      <c r="E21" s="276"/>
      <c r="F21" s="104"/>
      <c r="G21" s="292">
        <f t="shared" si="0"/>
        <v>0</v>
      </c>
    </row>
    <row r="22" spans="2:7">
      <c r="B22" s="135"/>
      <c r="C22" s="135"/>
      <c r="D22" s="135"/>
      <c r="E22" s="276"/>
      <c r="F22" s="104"/>
      <c r="G22" s="292">
        <f t="shared" si="0"/>
        <v>0</v>
      </c>
    </row>
    <row r="23" spans="2:7">
      <c r="B23" s="135"/>
      <c r="C23" s="135"/>
      <c r="D23" s="135"/>
      <c r="E23" s="276"/>
      <c r="F23" s="104"/>
      <c r="G23" s="292">
        <f t="shared" si="0"/>
        <v>0</v>
      </c>
    </row>
    <row r="24" spans="2:7">
      <c r="B24" s="135"/>
      <c r="C24" s="135"/>
      <c r="D24" s="135"/>
      <c r="E24" s="276"/>
      <c r="F24" s="104"/>
      <c r="G24" s="292">
        <f t="shared" si="0"/>
        <v>0</v>
      </c>
    </row>
    <row r="25" spans="2:7">
      <c r="B25" s="135"/>
      <c r="C25" s="135"/>
      <c r="D25" s="135"/>
      <c r="E25" s="276"/>
      <c r="F25" s="104"/>
      <c r="G25" s="292">
        <f t="shared" si="0"/>
        <v>0</v>
      </c>
    </row>
    <row r="26" spans="2:7">
      <c r="B26" s="135"/>
      <c r="C26" s="135"/>
      <c r="D26" s="135"/>
      <c r="E26" s="276"/>
      <c r="F26" s="104"/>
      <c r="G26" s="292">
        <f t="shared" si="0"/>
        <v>0</v>
      </c>
    </row>
    <row r="27" spans="2:7">
      <c r="B27" s="135"/>
      <c r="C27" s="135"/>
      <c r="D27" s="135"/>
      <c r="E27" s="276"/>
      <c r="F27" s="104"/>
      <c r="G27" s="292">
        <f t="shared" si="0"/>
        <v>0</v>
      </c>
    </row>
    <row r="28" spans="2:7">
      <c r="B28" s="135"/>
      <c r="C28" s="135"/>
      <c r="D28" s="135"/>
      <c r="E28" s="276"/>
      <c r="F28" s="104"/>
      <c r="G28" s="292">
        <f t="shared" si="0"/>
        <v>0</v>
      </c>
    </row>
    <row r="29" spans="2:7">
      <c r="B29" s="135"/>
      <c r="C29" s="135"/>
      <c r="D29" s="135"/>
      <c r="E29" s="276"/>
      <c r="F29" s="104"/>
      <c r="G29" s="292">
        <f t="shared" si="0"/>
        <v>0</v>
      </c>
    </row>
    <row r="30" spans="2:7">
      <c r="B30" s="135"/>
      <c r="C30" s="135"/>
      <c r="D30" s="135"/>
      <c r="E30" s="276"/>
      <c r="F30" s="104"/>
      <c r="G30" s="292">
        <f t="shared" si="0"/>
        <v>0</v>
      </c>
    </row>
    <row r="31" spans="2:7">
      <c r="B31" s="135"/>
      <c r="C31" s="135"/>
      <c r="D31" s="135"/>
      <c r="E31" s="276"/>
      <c r="F31" s="104"/>
      <c r="G31" s="292">
        <f t="shared" si="0"/>
        <v>0</v>
      </c>
    </row>
    <row r="32" spans="2:7">
      <c r="B32" s="135"/>
      <c r="C32" s="135"/>
      <c r="D32" s="135"/>
      <c r="E32" s="276"/>
      <c r="F32" s="104"/>
      <c r="G32" s="292">
        <f t="shared" si="0"/>
        <v>0</v>
      </c>
    </row>
    <row r="33" spans="2:7">
      <c r="B33" s="135"/>
      <c r="C33" s="135"/>
      <c r="D33" s="135"/>
      <c r="E33" s="276"/>
      <c r="F33" s="104"/>
      <c r="G33" s="292">
        <f t="shared" si="0"/>
        <v>0</v>
      </c>
    </row>
    <row r="34" spans="2:7">
      <c r="B34" s="135"/>
      <c r="C34" s="135"/>
      <c r="D34" s="135"/>
      <c r="E34" s="276"/>
      <c r="F34" s="104"/>
      <c r="G34" s="292">
        <f t="shared" si="0"/>
        <v>0</v>
      </c>
    </row>
    <row r="35" spans="2:7">
      <c r="B35" s="135"/>
      <c r="C35" s="135"/>
      <c r="D35" s="135"/>
      <c r="E35" s="276"/>
      <c r="F35" s="104"/>
      <c r="G35" s="292">
        <f t="shared" si="0"/>
        <v>0</v>
      </c>
    </row>
    <row r="36" spans="2:7">
      <c r="B36" s="36"/>
      <c r="C36" s="455" t="s">
        <v>25</v>
      </c>
      <c r="D36" s="456"/>
      <c r="E36" s="263">
        <f>SUM(E9:E35)</f>
        <v>294335596.10964346</v>
      </c>
      <c r="F36" s="33"/>
      <c r="G36" s="292">
        <f>SUM(G9:G35)</f>
        <v>1994633.3023787849</v>
      </c>
    </row>
    <row r="37" spans="2:7">
      <c r="E37" s="256"/>
    </row>
  </sheetData>
  <mergeCells count="2">
    <mergeCell ref="C36:D36"/>
    <mergeCell ref="E2:G4"/>
  </mergeCells>
  <dataValidations disablePrompts="1" count="1">
    <dataValidation type="list" allowBlank="1" showInputMessage="1" showErrorMessage="1" sqref="D9:D35" xr:uid="{00000000-0002-0000-0F00-000000000000}">
      <formula1>rsharedassets</formula1>
    </dataValidation>
  </dataValidations>
  <pageMargins left="0.75" right="0.75" top="1" bottom="1" header="0.5" footer="0.5"/>
  <pageSetup paperSize="9" scale="3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tabColor rgb="FFFFE9D9"/>
  </sheetPr>
  <dimension ref="A1:M54"/>
  <sheetViews>
    <sheetView showGridLines="0" zoomScaleNormal="100" workbookViewId="0"/>
  </sheetViews>
  <sheetFormatPr defaultColWidth="9" defaultRowHeight="12.75"/>
  <cols>
    <col min="1" max="16384" width="9" style="340"/>
  </cols>
  <sheetData>
    <row r="1" spans="1:13">
      <c r="A1"/>
      <c r="M1"/>
    </row>
    <row r="54" customFormat="1"/>
  </sheetData>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tabColor rgb="FF009999"/>
  </sheetPr>
  <dimension ref="B1:BL39"/>
  <sheetViews>
    <sheetView zoomScaleNormal="100" workbookViewId="0">
      <pane xSplit="5" ySplit="8" topLeftCell="F9" activePane="bottomRight" state="frozen"/>
      <selection pane="topRight" activeCell="F1" sqref="F1"/>
      <selection pane="bottomLeft" activeCell="A9" sqref="A9"/>
      <selection pane="bottomRight"/>
    </sheetView>
  </sheetViews>
  <sheetFormatPr defaultColWidth="9" defaultRowHeight="12.75" outlineLevelCol="1"/>
  <cols>
    <col min="1" max="1" width="11.42578125" style="340" customWidth="1"/>
    <col min="2" max="2" width="22.140625" style="340" customWidth="1"/>
    <col min="3" max="3" width="25.42578125" style="340" customWidth="1"/>
    <col min="4" max="4" width="50.5703125" style="340" customWidth="1"/>
    <col min="5" max="5" width="23.85546875" style="340" customWidth="1"/>
    <col min="6" max="8" width="13.5703125" style="340" customWidth="1"/>
    <col min="9" max="12" width="13.42578125" style="340" bestFit="1" customWidth="1"/>
    <col min="13" max="13" width="13.42578125" style="340" hidden="1" customWidth="1"/>
    <col min="14" max="63" width="13.42578125" style="340" hidden="1" customWidth="1" outlineLevel="1"/>
    <col min="64" max="64" width="18.85546875" style="340" customWidth="1" collapsed="1"/>
    <col min="65" max="16384" width="9" style="340"/>
  </cols>
  <sheetData>
    <row r="1" spans="2:64" ht="20.25">
      <c r="B1" s="339" t="s">
        <v>162</v>
      </c>
    </row>
    <row r="2" spans="2:64" ht="15">
      <c r="B2" s="44" t="str">
        <f>Tradingname</f>
        <v>APA NORTHERN GOLDFIELDS INTERCONNECT PTY LTD</v>
      </c>
      <c r="C2" s="45"/>
    </row>
    <row r="3" spans="2:64" ht="19.5" customHeight="1">
      <c r="B3" s="46" t="s">
        <v>238</v>
      </c>
      <c r="C3" s="47" t="str">
        <f>TEXT(Yearstart,"dd/mm/yyyy")&amp;" to "&amp;TEXT(Yearending,"dd/mm/yyyy")</f>
        <v>01/07/2025 to 30/06/2026</v>
      </c>
      <c r="N3" s="343"/>
    </row>
    <row r="4" spans="2:64" ht="20.25">
      <c r="B4" s="339"/>
    </row>
    <row r="5" spans="2:64" ht="15.75">
      <c r="B5" s="342" t="s">
        <v>197</v>
      </c>
      <c r="D5" s="39"/>
      <c r="E5" s="39"/>
      <c r="F5" s="39"/>
      <c r="G5" s="39"/>
      <c r="H5" s="39"/>
    </row>
    <row r="7" spans="2:64" ht="25.5">
      <c r="B7" s="112" t="s">
        <v>221</v>
      </c>
      <c r="C7" s="113" t="s">
        <v>83</v>
      </c>
      <c r="D7" s="113"/>
      <c r="E7" s="116" t="s">
        <v>25</v>
      </c>
      <c r="F7" s="457"/>
      <c r="G7" s="457"/>
      <c r="H7" s="457"/>
      <c r="I7" s="457"/>
      <c r="J7" s="457"/>
      <c r="K7" s="457"/>
      <c r="L7" s="457"/>
      <c r="M7" s="457"/>
      <c r="N7" s="457"/>
      <c r="O7" s="457"/>
      <c r="P7" s="457"/>
      <c r="Q7" s="457"/>
      <c r="R7" s="457"/>
      <c r="S7" s="457"/>
      <c r="T7" s="457"/>
      <c r="U7" s="457"/>
      <c r="V7" s="457"/>
      <c r="W7" s="457"/>
      <c r="X7" s="457"/>
      <c r="Y7" s="457"/>
      <c r="Z7" s="457"/>
      <c r="AA7" s="457"/>
      <c r="AB7" s="457"/>
      <c r="AC7" s="457"/>
      <c r="AD7" s="457"/>
      <c r="AE7" s="457"/>
      <c r="AF7" s="457"/>
      <c r="AG7" s="457"/>
      <c r="AH7" s="457"/>
      <c r="AI7" s="457"/>
      <c r="AJ7" s="457"/>
      <c r="AK7" s="457"/>
      <c r="AL7" s="457"/>
      <c r="AM7" s="457"/>
      <c r="AN7" s="457"/>
      <c r="AO7" s="457"/>
      <c r="AP7" s="457"/>
      <c r="AQ7" s="457"/>
      <c r="AR7" s="457"/>
      <c r="AS7" s="457"/>
      <c r="AT7" s="457"/>
      <c r="AU7" s="457"/>
      <c r="AV7" s="457"/>
      <c r="AW7" s="457"/>
      <c r="AX7" s="457"/>
      <c r="AY7" s="457"/>
      <c r="AZ7" s="457"/>
      <c r="BA7" s="457"/>
      <c r="BB7" s="457"/>
      <c r="BC7" s="457"/>
      <c r="BD7" s="457"/>
      <c r="BE7" s="457"/>
      <c r="BF7" s="457"/>
      <c r="BG7" s="457"/>
      <c r="BH7" s="457"/>
      <c r="BI7" s="457"/>
      <c r="BJ7" s="457"/>
      <c r="BK7" s="457"/>
      <c r="BL7" s="117" t="s">
        <v>204</v>
      </c>
    </row>
    <row r="8" spans="2:64" s="341" customFormat="1">
      <c r="B8" s="118"/>
      <c r="C8" s="257"/>
      <c r="D8" s="257"/>
      <c r="E8" s="257"/>
      <c r="F8" s="318">
        <f t="shared" ref="F8:G8" si="0">G8-1</f>
        <v>2020</v>
      </c>
      <c r="G8" s="318">
        <f t="shared" si="0"/>
        <v>2021</v>
      </c>
      <c r="H8" s="318">
        <f>I8-1</f>
        <v>2022</v>
      </c>
      <c r="I8" s="318" t="str">
        <f>RIGHT(TEXT(C38,"dd/mm/yyyy"),4)</f>
        <v>2023</v>
      </c>
      <c r="J8" s="318">
        <f>I8+1</f>
        <v>2024</v>
      </c>
      <c r="K8" s="318">
        <f t="shared" ref="K8:BK8" si="1">J8+1</f>
        <v>2025</v>
      </c>
      <c r="L8" s="318">
        <f t="shared" si="1"/>
        <v>2026</v>
      </c>
      <c r="M8" s="318">
        <f t="shared" si="1"/>
        <v>2027</v>
      </c>
      <c r="N8" s="318">
        <f t="shared" si="1"/>
        <v>2028</v>
      </c>
      <c r="O8" s="318">
        <f t="shared" si="1"/>
        <v>2029</v>
      </c>
      <c r="P8" s="318">
        <f t="shared" si="1"/>
        <v>2030</v>
      </c>
      <c r="Q8" s="318">
        <f t="shared" si="1"/>
        <v>2031</v>
      </c>
      <c r="R8" s="318">
        <f t="shared" si="1"/>
        <v>2032</v>
      </c>
      <c r="S8" s="318">
        <f t="shared" si="1"/>
        <v>2033</v>
      </c>
      <c r="T8" s="318">
        <f t="shared" si="1"/>
        <v>2034</v>
      </c>
      <c r="U8" s="318">
        <f t="shared" si="1"/>
        <v>2035</v>
      </c>
      <c r="V8" s="318">
        <f t="shared" si="1"/>
        <v>2036</v>
      </c>
      <c r="W8" s="318">
        <f t="shared" si="1"/>
        <v>2037</v>
      </c>
      <c r="X8" s="318">
        <f t="shared" si="1"/>
        <v>2038</v>
      </c>
      <c r="Y8" s="318">
        <f t="shared" si="1"/>
        <v>2039</v>
      </c>
      <c r="Z8" s="318">
        <f t="shared" si="1"/>
        <v>2040</v>
      </c>
      <c r="AA8" s="318">
        <f t="shared" si="1"/>
        <v>2041</v>
      </c>
      <c r="AB8" s="318">
        <f t="shared" si="1"/>
        <v>2042</v>
      </c>
      <c r="AC8" s="318">
        <f t="shared" si="1"/>
        <v>2043</v>
      </c>
      <c r="AD8" s="318">
        <f t="shared" si="1"/>
        <v>2044</v>
      </c>
      <c r="AE8" s="318">
        <f t="shared" si="1"/>
        <v>2045</v>
      </c>
      <c r="AF8" s="318">
        <f t="shared" si="1"/>
        <v>2046</v>
      </c>
      <c r="AG8" s="318">
        <f t="shared" si="1"/>
        <v>2047</v>
      </c>
      <c r="AH8" s="318">
        <f t="shared" si="1"/>
        <v>2048</v>
      </c>
      <c r="AI8" s="318">
        <f t="shared" si="1"/>
        <v>2049</v>
      </c>
      <c r="AJ8" s="318">
        <f t="shared" si="1"/>
        <v>2050</v>
      </c>
      <c r="AK8" s="318">
        <f t="shared" si="1"/>
        <v>2051</v>
      </c>
      <c r="AL8" s="318">
        <f t="shared" si="1"/>
        <v>2052</v>
      </c>
      <c r="AM8" s="318">
        <f t="shared" si="1"/>
        <v>2053</v>
      </c>
      <c r="AN8" s="318">
        <f t="shared" si="1"/>
        <v>2054</v>
      </c>
      <c r="AO8" s="318">
        <f t="shared" si="1"/>
        <v>2055</v>
      </c>
      <c r="AP8" s="318">
        <f t="shared" si="1"/>
        <v>2056</v>
      </c>
      <c r="AQ8" s="318">
        <f t="shared" si="1"/>
        <v>2057</v>
      </c>
      <c r="AR8" s="318">
        <f t="shared" si="1"/>
        <v>2058</v>
      </c>
      <c r="AS8" s="318">
        <f t="shared" si="1"/>
        <v>2059</v>
      </c>
      <c r="AT8" s="318">
        <f t="shared" si="1"/>
        <v>2060</v>
      </c>
      <c r="AU8" s="318">
        <f t="shared" si="1"/>
        <v>2061</v>
      </c>
      <c r="AV8" s="318">
        <f t="shared" si="1"/>
        <v>2062</v>
      </c>
      <c r="AW8" s="318">
        <f t="shared" si="1"/>
        <v>2063</v>
      </c>
      <c r="AX8" s="318">
        <f t="shared" si="1"/>
        <v>2064</v>
      </c>
      <c r="AY8" s="318">
        <f t="shared" si="1"/>
        <v>2065</v>
      </c>
      <c r="AZ8" s="318">
        <f t="shared" si="1"/>
        <v>2066</v>
      </c>
      <c r="BA8" s="318">
        <f t="shared" si="1"/>
        <v>2067</v>
      </c>
      <c r="BB8" s="318">
        <f t="shared" si="1"/>
        <v>2068</v>
      </c>
      <c r="BC8" s="318">
        <f t="shared" si="1"/>
        <v>2069</v>
      </c>
      <c r="BD8" s="318">
        <f t="shared" si="1"/>
        <v>2070</v>
      </c>
      <c r="BE8" s="318">
        <f t="shared" si="1"/>
        <v>2071</v>
      </c>
      <c r="BF8" s="318">
        <f t="shared" si="1"/>
        <v>2072</v>
      </c>
      <c r="BG8" s="318">
        <f t="shared" si="1"/>
        <v>2073</v>
      </c>
      <c r="BH8" s="318">
        <f t="shared" si="1"/>
        <v>2074</v>
      </c>
      <c r="BI8" s="318">
        <f t="shared" si="1"/>
        <v>2075</v>
      </c>
      <c r="BJ8" s="318">
        <f t="shared" si="1"/>
        <v>2076</v>
      </c>
      <c r="BK8" s="318">
        <f t="shared" si="1"/>
        <v>2077</v>
      </c>
    </row>
    <row r="9" spans="2:64">
      <c r="B9" s="368">
        <v>3</v>
      </c>
      <c r="C9" s="145" t="s">
        <v>66</v>
      </c>
      <c r="D9" s="146"/>
      <c r="E9" s="263"/>
      <c r="F9" s="264"/>
      <c r="G9" s="264"/>
      <c r="H9" s="264"/>
      <c r="I9" s="264"/>
      <c r="J9" s="264"/>
      <c r="K9" s="264"/>
      <c r="L9" s="264"/>
      <c r="M9" s="264"/>
      <c r="N9" s="264"/>
      <c r="O9" s="264"/>
      <c r="P9" s="264"/>
      <c r="Q9" s="264"/>
      <c r="R9" s="264"/>
      <c r="S9" s="264"/>
      <c r="T9" s="264"/>
      <c r="U9" s="264"/>
      <c r="V9" s="264"/>
      <c r="W9" s="264"/>
      <c r="X9" s="264"/>
      <c r="Y9" s="264"/>
      <c r="Z9" s="264"/>
      <c r="AA9" s="264"/>
      <c r="AB9" s="264"/>
      <c r="AC9" s="264"/>
      <c r="AD9" s="264"/>
      <c r="AE9" s="264"/>
      <c r="AF9" s="264"/>
      <c r="AG9" s="264"/>
      <c r="AH9" s="264"/>
      <c r="AI9" s="264"/>
      <c r="AJ9" s="264"/>
      <c r="AK9" s="264"/>
      <c r="AL9" s="264"/>
      <c r="AM9" s="264"/>
      <c r="AN9" s="264"/>
      <c r="AO9" s="264"/>
      <c r="AP9" s="264"/>
      <c r="AQ9" s="264"/>
      <c r="AR9" s="264"/>
      <c r="AS9" s="264"/>
      <c r="AT9" s="264"/>
      <c r="AU9" s="264"/>
      <c r="AV9" s="264"/>
      <c r="AW9" s="264"/>
      <c r="AX9" s="264"/>
      <c r="AY9" s="264"/>
      <c r="AZ9" s="264"/>
      <c r="BA9" s="264"/>
      <c r="BB9" s="264"/>
      <c r="BC9" s="264"/>
      <c r="BD9" s="264"/>
      <c r="BE9" s="264"/>
      <c r="BF9" s="264"/>
      <c r="BG9" s="264"/>
      <c r="BH9" s="264"/>
      <c r="BI9" s="264"/>
      <c r="BJ9" s="264"/>
      <c r="BK9" s="264"/>
    </row>
    <row r="10" spans="2:64">
      <c r="B10" s="303"/>
      <c r="C10" s="119"/>
      <c r="D10" s="141" t="s">
        <v>73</v>
      </c>
      <c r="E10" s="263">
        <f>SUM(F10:BK10)</f>
        <v>574874458.11702323</v>
      </c>
      <c r="F10" s="264">
        <v>1032453.4273793604</v>
      </c>
      <c r="G10" s="264">
        <v>51424874.761058934</v>
      </c>
      <c r="H10" s="264">
        <v>223314773.13656428</v>
      </c>
      <c r="I10" s="264">
        <v>265867200.1374791</v>
      </c>
      <c r="J10" s="264">
        <v>33235156.654541668</v>
      </c>
      <c r="K10" s="264">
        <v>0</v>
      </c>
      <c r="L10" s="264">
        <v>0</v>
      </c>
      <c r="M10" s="264"/>
      <c r="N10" s="264"/>
      <c r="O10" s="264"/>
      <c r="P10" s="264"/>
      <c r="Q10" s="264"/>
      <c r="R10" s="264"/>
      <c r="S10" s="264"/>
      <c r="T10" s="264"/>
      <c r="U10" s="264"/>
      <c r="V10" s="264"/>
      <c r="W10" s="264"/>
      <c r="X10" s="264"/>
      <c r="Y10" s="264"/>
      <c r="Z10" s="264"/>
      <c r="AA10" s="264"/>
      <c r="AB10" s="264"/>
      <c r="AC10" s="264"/>
      <c r="AD10" s="264"/>
      <c r="AE10" s="264"/>
      <c r="AF10" s="264"/>
      <c r="AG10" s="264"/>
      <c r="AH10" s="264"/>
      <c r="AI10" s="264"/>
      <c r="AJ10" s="264"/>
      <c r="AK10" s="264"/>
      <c r="AL10" s="264"/>
      <c r="AM10" s="264"/>
      <c r="AN10" s="264"/>
      <c r="AO10" s="264"/>
      <c r="AP10" s="264"/>
      <c r="AQ10" s="264"/>
      <c r="AR10" s="264"/>
      <c r="AS10" s="264"/>
      <c r="AT10" s="264"/>
      <c r="AU10" s="264"/>
      <c r="AV10" s="264"/>
      <c r="AW10" s="264"/>
      <c r="AX10" s="264"/>
      <c r="AY10" s="264"/>
      <c r="AZ10" s="264"/>
      <c r="BA10" s="264"/>
      <c r="BB10" s="264"/>
      <c r="BC10" s="264"/>
      <c r="BD10" s="264"/>
      <c r="BE10" s="264"/>
      <c r="BF10" s="264"/>
      <c r="BG10" s="264"/>
      <c r="BH10" s="264"/>
      <c r="BI10" s="264"/>
      <c r="BJ10" s="264"/>
      <c r="BK10" s="264"/>
    </row>
    <row r="11" spans="2:64">
      <c r="B11" s="303"/>
      <c r="C11" s="119"/>
      <c r="D11" s="141" t="s">
        <v>165</v>
      </c>
      <c r="E11" s="263">
        <f t="shared" ref="E11:E16" si="2">SUM(F11:BK11)</f>
        <v>5923813.5087032095</v>
      </c>
      <c r="F11" s="264">
        <v>0</v>
      </c>
      <c r="G11" s="264">
        <v>0</v>
      </c>
      <c r="H11" s="264">
        <v>0</v>
      </c>
      <c r="I11" s="264">
        <v>5445292</v>
      </c>
      <c r="J11" s="264">
        <v>136131.9201745661</v>
      </c>
      <c r="K11" s="264">
        <v>116614.7649027817</v>
      </c>
      <c r="L11" s="264">
        <v>225774.82362586167</v>
      </c>
      <c r="M11" s="264"/>
      <c r="N11" s="264"/>
      <c r="O11" s="264"/>
      <c r="P11" s="264"/>
      <c r="Q11" s="264"/>
      <c r="R11" s="264"/>
      <c r="S11" s="264"/>
      <c r="T11" s="264"/>
      <c r="U11" s="264"/>
      <c r="V11" s="264"/>
      <c r="W11" s="264"/>
      <c r="X11" s="264"/>
      <c r="Y11" s="264"/>
      <c r="Z11" s="264"/>
      <c r="AA11" s="264"/>
      <c r="AB11" s="264"/>
      <c r="AC11" s="264"/>
      <c r="AD11" s="264"/>
      <c r="AE11" s="264"/>
      <c r="AF11" s="264"/>
      <c r="AG11" s="264"/>
      <c r="AH11" s="264"/>
      <c r="AI11" s="264"/>
      <c r="AJ11" s="264"/>
      <c r="AK11" s="264"/>
      <c r="AL11" s="264"/>
      <c r="AM11" s="264"/>
      <c r="AN11" s="264"/>
      <c r="AO11" s="264"/>
      <c r="AP11" s="264"/>
      <c r="AQ11" s="264"/>
      <c r="AR11" s="264"/>
      <c r="AS11" s="264"/>
      <c r="AT11" s="264"/>
      <c r="AU11" s="264"/>
      <c r="AV11" s="264"/>
      <c r="AW11" s="264"/>
      <c r="AX11" s="264"/>
      <c r="AY11" s="264"/>
      <c r="AZ11" s="264"/>
      <c r="BA11" s="264"/>
      <c r="BB11" s="264"/>
      <c r="BC11" s="264"/>
      <c r="BD11" s="264"/>
      <c r="BE11" s="264"/>
      <c r="BF11" s="264"/>
      <c r="BG11" s="264"/>
      <c r="BH11" s="264"/>
      <c r="BI11" s="264"/>
      <c r="BJ11" s="264"/>
      <c r="BK11" s="264"/>
    </row>
    <row r="12" spans="2:64">
      <c r="B12" s="303"/>
      <c r="C12" s="119"/>
      <c r="D12" s="141" t="s">
        <v>74</v>
      </c>
      <c r="E12" s="263">
        <f t="shared" si="2"/>
        <v>2964708.9131464246</v>
      </c>
      <c r="F12" s="264">
        <v>0</v>
      </c>
      <c r="G12" s="264">
        <v>0</v>
      </c>
      <c r="H12" s="264">
        <v>0</v>
      </c>
      <c r="I12" s="264">
        <v>0</v>
      </c>
      <c r="J12" s="264">
        <v>0</v>
      </c>
      <c r="K12" s="264">
        <v>2268015.3230308518</v>
      </c>
      <c r="L12" s="264">
        <v>696693.59011557279</v>
      </c>
      <c r="M12" s="264"/>
      <c r="N12" s="264"/>
      <c r="O12" s="264"/>
      <c r="P12" s="264"/>
      <c r="Q12" s="264"/>
      <c r="R12" s="264"/>
      <c r="S12" s="264"/>
      <c r="T12" s="264"/>
      <c r="U12" s="264"/>
      <c r="V12" s="264"/>
      <c r="W12" s="264"/>
      <c r="X12" s="264"/>
      <c r="Y12" s="264"/>
      <c r="Z12" s="264"/>
      <c r="AA12" s="264"/>
      <c r="AB12" s="264"/>
      <c r="AC12" s="264"/>
      <c r="AD12" s="264"/>
      <c r="AE12" s="264"/>
      <c r="AF12" s="264"/>
      <c r="AG12" s="264"/>
      <c r="AH12" s="264"/>
      <c r="AI12" s="264"/>
      <c r="AJ12" s="264"/>
      <c r="AK12" s="264"/>
      <c r="AL12" s="264"/>
      <c r="AM12" s="264"/>
      <c r="AN12" s="264"/>
      <c r="AO12" s="264"/>
      <c r="AP12" s="264"/>
      <c r="AQ12" s="264"/>
      <c r="AR12" s="264"/>
      <c r="AS12" s="264"/>
      <c r="AT12" s="264"/>
      <c r="AU12" s="264"/>
      <c r="AV12" s="264"/>
      <c r="AW12" s="264"/>
      <c r="AX12" s="264"/>
      <c r="AY12" s="264"/>
      <c r="AZ12" s="264"/>
      <c r="BA12" s="264"/>
      <c r="BB12" s="264"/>
      <c r="BC12" s="264"/>
      <c r="BD12" s="264"/>
      <c r="BE12" s="264"/>
      <c r="BF12" s="264"/>
      <c r="BG12" s="264"/>
      <c r="BH12" s="264"/>
      <c r="BI12" s="264"/>
      <c r="BJ12" s="264"/>
      <c r="BK12" s="264"/>
    </row>
    <row r="13" spans="2:64">
      <c r="B13" s="303"/>
      <c r="C13" s="119"/>
      <c r="D13" s="141" t="s">
        <v>123</v>
      </c>
      <c r="E13" s="263">
        <f t="shared" si="2"/>
        <v>0</v>
      </c>
      <c r="F13" s="264">
        <v>0</v>
      </c>
      <c r="G13" s="264">
        <v>0</v>
      </c>
      <c r="H13" s="264">
        <v>0</v>
      </c>
      <c r="I13" s="264">
        <v>0</v>
      </c>
      <c r="J13" s="264">
        <v>0</v>
      </c>
      <c r="K13" s="264">
        <v>0</v>
      </c>
      <c r="L13" s="264">
        <v>0</v>
      </c>
      <c r="M13" s="264"/>
      <c r="N13" s="264"/>
      <c r="O13" s="264"/>
      <c r="P13" s="264"/>
      <c r="Q13" s="264"/>
      <c r="R13" s="264"/>
      <c r="S13" s="264"/>
      <c r="T13" s="264"/>
      <c r="U13" s="264"/>
      <c r="V13" s="264"/>
      <c r="W13" s="264"/>
      <c r="X13" s="264"/>
      <c r="Y13" s="264"/>
      <c r="Z13" s="264"/>
      <c r="AA13" s="264"/>
      <c r="AB13" s="264"/>
      <c r="AC13" s="264"/>
      <c r="AD13" s="264"/>
      <c r="AE13" s="264"/>
      <c r="AF13" s="264"/>
      <c r="AG13" s="264"/>
      <c r="AH13" s="264"/>
      <c r="AI13" s="264"/>
      <c r="AJ13" s="264"/>
      <c r="AK13" s="264"/>
      <c r="AL13" s="264"/>
      <c r="AM13" s="264"/>
      <c r="AN13" s="264"/>
      <c r="AO13" s="264"/>
      <c r="AP13" s="264"/>
      <c r="AQ13" s="264"/>
      <c r="AR13" s="264"/>
      <c r="AS13" s="264"/>
      <c r="AT13" s="264"/>
      <c r="AU13" s="264"/>
      <c r="AV13" s="264"/>
      <c r="AW13" s="264"/>
      <c r="AX13" s="264"/>
      <c r="AY13" s="264"/>
      <c r="AZ13" s="264"/>
      <c r="BA13" s="264"/>
      <c r="BB13" s="264"/>
      <c r="BC13" s="264"/>
      <c r="BD13" s="264"/>
      <c r="BE13" s="264"/>
      <c r="BF13" s="264"/>
      <c r="BG13" s="264"/>
      <c r="BH13" s="264"/>
      <c r="BI13" s="264"/>
      <c r="BJ13" s="264"/>
      <c r="BK13" s="264"/>
    </row>
    <row r="14" spans="2:64">
      <c r="B14" s="303"/>
      <c r="C14" s="119"/>
      <c r="D14" s="141" t="s">
        <v>79</v>
      </c>
      <c r="E14" s="263">
        <f t="shared" si="2"/>
        <v>0</v>
      </c>
      <c r="F14" s="264">
        <v>0</v>
      </c>
      <c r="G14" s="264">
        <v>0</v>
      </c>
      <c r="H14" s="264">
        <v>0</v>
      </c>
      <c r="I14" s="264">
        <v>0</v>
      </c>
      <c r="J14" s="264">
        <v>0</v>
      </c>
      <c r="K14" s="264">
        <v>0</v>
      </c>
      <c r="L14" s="264">
        <v>0</v>
      </c>
      <c r="M14" s="264"/>
      <c r="N14" s="264"/>
      <c r="O14" s="264"/>
      <c r="P14" s="264"/>
      <c r="Q14" s="264"/>
      <c r="R14" s="264"/>
      <c r="S14" s="264"/>
      <c r="T14" s="264"/>
      <c r="U14" s="264"/>
      <c r="V14" s="264"/>
      <c r="W14" s="264"/>
      <c r="X14" s="264"/>
      <c r="Y14" s="264"/>
      <c r="Z14" s="264"/>
      <c r="AA14" s="264"/>
      <c r="AB14" s="264"/>
      <c r="AC14" s="264"/>
      <c r="AD14" s="264"/>
      <c r="AE14" s="264"/>
      <c r="AF14" s="264"/>
      <c r="AG14" s="264"/>
      <c r="AH14" s="264"/>
      <c r="AI14" s="264"/>
      <c r="AJ14" s="264"/>
      <c r="AK14" s="264"/>
      <c r="AL14" s="264"/>
      <c r="AM14" s="264"/>
      <c r="AN14" s="264"/>
      <c r="AO14" s="264"/>
      <c r="AP14" s="264"/>
      <c r="AQ14" s="264"/>
      <c r="AR14" s="264"/>
      <c r="AS14" s="264"/>
      <c r="AT14" s="264"/>
      <c r="AU14" s="264"/>
      <c r="AV14" s="264"/>
      <c r="AW14" s="264"/>
      <c r="AX14" s="264"/>
      <c r="AY14" s="264"/>
      <c r="AZ14" s="264"/>
      <c r="BA14" s="264"/>
      <c r="BB14" s="264"/>
      <c r="BC14" s="264"/>
      <c r="BD14" s="264"/>
      <c r="BE14" s="264"/>
      <c r="BF14" s="264"/>
      <c r="BG14" s="264"/>
      <c r="BH14" s="264"/>
      <c r="BI14" s="264"/>
      <c r="BJ14" s="264"/>
      <c r="BK14" s="264"/>
    </row>
    <row r="15" spans="2:64">
      <c r="B15" s="303"/>
      <c r="C15" s="119"/>
      <c r="D15" s="141" t="s">
        <v>315</v>
      </c>
      <c r="E15" s="263">
        <f t="shared" si="2"/>
        <v>113820.64167002482</v>
      </c>
      <c r="F15" s="264">
        <v>0</v>
      </c>
      <c r="G15" s="264">
        <v>0</v>
      </c>
      <c r="H15" s="264">
        <v>0</v>
      </c>
      <c r="I15" s="264">
        <v>54724.81258931732</v>
      </c>
      <c r="J15" s="264">
        <v>1751.786546601023</v>
      </c>
      <c r="K15" s="264">
        <v>57344.042534106477</v>
      </c>
      <c r="L15" s="264">
        <v>0</v>
      </c>
      <c r="M15" s="264"/>
      <c r="N15" s="264"/>
      <c r="O15" s="264"/>
      <c r="P15" s="264"/>
      <c r="Q15" s="264"/>
      <c r="R15" s="264"/>
      <c r="S15" s="264"/>
      <c r="T15" s="264"/>
      <c r="U15" s="264"/>
      <c r="V15" s="264"/>
      <c r="W15" s="264"/>
      <c r="X15" s="264"/>
      <c r="Y15" s="264"/>
      <c r="Z15" s="264"/>
      <c r="AA15" s="264"/>
      <c r="AB15" s="264"/>
      <c r="AC15" s="264"/>
      <c r="AD15" s="264"/>
      <c r="AE15" s="264"/>
      <c r="AF15" s="264"/>
      <c r="AG15" s="264"/>
      <c r="AH15" s="264"/>
      <c r="AI15" s="264"/>
      <c r="AJ15" s="264"/>
      <c r="AK15" s="264"/>
      <c r="AL15" s="264"/>
      <c r="AM15" s="264"/>
      <c r="AN15" s="264"/>
      <c r="AO15" s="264"/>
      <c r="AP15" s="264"/>
      <c r="AQ15" s="264"/>
      <c r="AR15" s="264"/>
      <c r="AS15" s="264"/>
      <c r="AT15" s="264"/>
      <c r="AU15" s="264"/>
      <c r="AV15" s="264"/>
      <c r="AW15" s="264"/>
      <c r="AX15" s="264"/>
      <c r="AY15" s="264"/>
      <c r="AZ15" s="264"/>
      <c r="BA15" s="264"/>
      <c r="BB15" s="264"/>
      <c r="BC15" s="264"/>
      <c r="BD15" s="264"/>
      <c r="BE15" s="264"/>
      <c r="BF15" s="264"/>
      <c r="BG15" s="264"/>
      <c r="BH15" s="264"/>
      <c r="BI15" s="264"/>
      <c r="BJ15" s="264"/>
      <c r="BK15" s="264"/>
    </row>
    <row r="16" spans="2:64">
      <c r="B16" s="303"/>
      <c r="C16" s="119"/>
      <c r="D16" s="142" t="s">
        <v>75</v>
      </c>
      <c r="E16" s="263">
        <f t="shared" si="2"/>
        <v>583876801.18054295</v>
      </c>
      <c r="F16" s="265">
        <f t="shared" ref="F16:H16" si="3">SUM(F9:F15)</f>
        <v>1032453.4273793604</v>
      </c>
      <c r="G16" s="265">
        <f t="shared" si="3"/>
        <v>51424874.761058934</v>
      </c>
      <c r="H16" s="265">
        <f t="shared" si="3"/>
        <v>223314773.13656428</v>
      </c>
      <c r="I16" s="265">
        <f>SUM(I9:I15)</f>
        <v>271367216.95006835</v>
      </c>
      <c r="J16" s="265">
        <f t="shared" ref="J16:BK16" si="4">SUM(J9:J15)</f>
        <v>33373040.361262836</v>
      </c>
      <c r="K16" s="265">
        <f t="shared" si="4"/>
        <v>2441974.1304677399</v>
      </c>
      <c r="L16" s="265">
        <f t="shared" si="4"/>
        <v>922468.41374143446</v>
      </c>
      <c r="M16" s="265">
        <f t="shared" si="4"/>
        <v>0</v>
      </c>
      <c r="N16" s="265">
        <f t="shared" si="4"/>
        <v>0</v>
      </c>
      <c r="O16" s="265">
        <f t="shared" si="4"/>
        <v>0</v>
      </c>
      <c r="P16" s="265">
        <f t="shared" si="4"/>
        <v>0</v>
      </c>
      <c r="Q16" s="265">
        <f t="shared" si="4"/>
        <v>0</v>
      </c>
      <c r="R16" s="265">
        <f t="shared" si="4"/>
        <v>0</v>
      </c>
      <c r="S16" s="265">
        <f t="shared" si="4"/>
        <v>0</v>
      </c>
      <c r="T16" s="265">
        <f t="shared" si="4"/>
        <v>0</v>
      </c>
      <c r="U16" s="265">
        <f t="shared" si="4"/>
        <v>0</v>
      </c>
      <c r="V16" s="265">
        <f t="shared" si="4"/>
        <v>0</v>
      </c>
      <c r="W16" s="265">
        <f t="shared" si="4"/>
        <v>0</v>
      </c>
      <c r="X16" s="265">
        <f t="shared" si="4"/>
        <v>0</v>
      </c>
      <c r="Y16" s="265">
        <f t="shared" si="4"/>
        <v>0</v>
      </c>
      <c r="Z16" s="265">
        <f t="shared" si="4"/>
        <v>0</v>
      </c>
      <c r="AA16" s="265">
        <f t="shared" si="4"/>
        <v>0</v>
      </c>
      <c r="AB16" s="265">
        <f t="shared" si="4"/>
        <v>0</v>
      </c>
      <c r="AC16" s="265">
        <f t="shared" si="4"/>
        <v>0</v>
      </c>
      <c r="AD16" s="265">
        <f t="shared" si="4"/>
        <v>0</v>
      </c>
      <c r="AE16" s="265">
        <f t="shared" si="4"/>
        <v>0</v>
      </c>
      <c r="AF16" s="265">
        <f t="shared" si="4"/>
        <v>0</v>
      </c>
      <c r="AG16" s="265">
        <f t="shared" si="4"/>
        <v>0</v>
      </c>
      <c r="AH16" s="265">
        <f t="shared" si="4"/>
        <v>0</v>
      </c>
      <c r="AI16" s="265">
        <f t="shared" si="4"/>
        <v>0</v>
      </c>
      <c r="AJ16" s="265">
        <f t="shared" si="4"/>
        <v>0</v>
      </c>
      <c r="AK16" s="265">
        <f t="shared" si="4"/>
        <v>0</v>
      </c>
      <c r="AL16" s="265">
        <f t="shared" si="4"/>
        <v>0</v>
      </c>
      <c r="AM16" s="265">
        <f t="shared" si="4"/>
        <v>0</v>
      </c>
      <c r="AN16" s="265">
        <f t="shared" si="4"/>
        <v>0</v>
      </c>
      <c r="AO16" s="265">
        <f t="shared" si="4"/>
        <v>0</v>
      </c>
      <c r="AP16" s="265">
        <f t="shared" si="4"/>
        <v>0</v>
      </c>
      <c r="AQ16" s="265">
        <f t="shared" si="4"/>
        <v>0</v>
      </c>
      <c r="AR16" s="265">
        <f t="shared" si="4"/>
        <v>0</v>
      </c>
      <c r="AS16" s="265">
        <f t="shared" si="4"/>
        <v>0</v>
      </c>
      <c r="AT16" s="265">
        <f t="shared" si="4"/>
        <v>0</v>
      </c>
      <c r="AU16" s="265">
        <f t="shared" si="4"/>
        <v>0</v>
      </c>
      <c r="AV16" s="265">
        <f t="shared" si="4"/>
        <v>0</v>
      </c>
      <c r="AW16" s="265">
        <f t="shared" si="4"/>
        <v>0</v>
      </c>
      <c r="AX16" s="265">
        <f t="shared" si="4"/>
        <v>0</v>
      </c>
      <c r="AY16" s="265">
        <f t="shared" si="4"/>
        <v>0</v>
      </c>
      <c r="AZ16" s="265">
        <f t="shared" si="4"/>
        <v>0</v>
      </c>
      <c r="BA16" s="265">
        <f t="shared" si="4"/>
        <v>0</v>
      </c>
      <c r="BB16" s="265">
        <f t="shared" si="4"/>
        <v>0</v>
      </c>
      <c r="BC16" s="265">
        <f t="shared" si="4"/>
        <v>0</v>
      </c>
      <c r="BD16" s="265">
        <f t="shared" si="4"/>
        <v>0</v>
      </c>
      <c r="BE16" s="265">
        <f t="shared" si="4"/>
        <v>0</v>
      </c>
      <c r="BF16" s="265">
        <f t="shared" si="4"/>
        <v>0</v>
      </c>
      <c r="BG16" s="265">
        <f t="shared" si="4"/>
        <v>0</v>
      </c>
      <c r="BH16" s="265">
        <f t="shared" si="4"/>
        <v>0</v>
      </c>
      <c r="BI16" s="265">
        <f t="shared" si="4"/>
        <v>0</v>
      </c>
      <c r="BJ16" s="265">
        <f t="shared" si="4"/>
        <v>0</v>
      </c>
      <c r="BK16" s="265">
        <f t="shared" si="4"/>
        <v>0</v>
      </c>
    </row>
    <row r="17" spans="2:63">
      <c r="B17" s="368" t="s">
        <v>569</v>
      </c>
      <c r="C17" s="145" t="s">
        <v>161</v>
      </c>
      <c r="D17" s="146"/>
      <c r="E17" s="263"/>
      <c r="F17" s="265"/>
      <c r="G17" s="265"/>
      <c r="H17" s="265"/>
      <c r="I17" s="265"/>
      <c r="J17" s="265"/>
      <c r="K17" s="265"/>
      <c r="L17" s="265"/>
      <c r="M17" s="265"/>
      <c r="N17" s="265"/>
      <c r="O17" s="265"/>
      <c r="P17" s="265"/>
      <c r="Q17" s="265"/>
      <c r="R17" s="265"/>
      <c r="S17" s="265"/>
      <c r="T17" s="265"/>
      <c r="U17" s="265"/>
      <c r="V17" s="265"/>
      <c r="W17" s="265"/>
      <c r="X17" s="265"/>
      <c r="Y17" s="265"/>
      <c r="Z17" s="265"/>
      <c r="AA17" s="265"/>
      <c r="AB17" s="265"/>
      <c r="AC17" s="265"/>
      <c r="AD17" s="265"/>
      <c r="AE17" s="265"/>
      <c r="AF17" s="265"/>
      <c r="AG17" s="265"/>
      <c r="AH17" s="265"/>
      <c r="AI17" s="265"/>
      <c r="AJ17" s="265"/>
      <c r="AK17" s="265"/>
      <c r="AL17" s="265"/>
      <c r="AM17" s="265"/>
      <c r="AN17" s="265"/>
      <c r="AO17" s="265"/>
      <c r="AP17" s="265"/>
      <c r="AQ17" s="265"/>
      <c r="AR17" s="265"/>
      <c r="AS17" s="265"/>
      <c r="AT17" s="265"/>
      <c r="AU17" s="265"/>
      <c r="AV17" s="265"/>
      <c r="AW17" s="265"/>
      <c r="AX17" s="265"/>
      <c r="AY17" s="265"/>
      <c r="AZ17" s="265"/>
      <c r="BA17" s="265"/>
      <c r="BB17" s="265"/>
      <c r="BC17" s="265"/>
      <c r="BD17" s="265"/>
      <c r="BE17" s="265"/>
      <c r="BF17" s="265"/>
      <c r="BG17" s="265"/>
      <c r="BH17" s="265"/>
      <c r="BI17" s="265"/>
      <c r="BJ17" s="265"/>
      <c r="BK17" s="265"/>
    </row>
    <row r="18" spans="2:63" ht="25.5">
      <c r="B18" s="303"/>
      <c r="C18" s="119"/>
      <c r="D18" s="141" t="s">
        <v>324</v>
      </c>
      <c r="E18" s="263">
        <f t="shared" ref="E18:E32" si="5">SUM(F18:BK18)</f>
        <v>0</v>
      </c>
      <c r="F18" s="264">
        <v>0</v>
      </c>
      <c r="G18" s="264">
        <v>0</v>
      </c>
      <c r="H18" s="264">
        <v>0</v>
      </c>
      <c r="I18" s="264">
        <v>0</v>
      </c>
      <c r="J18" s="264">
        <v>0</v>
      </c>
      <c r="K18" s="264">
        <v>0</v>
      </c>
      <c r="L18" s="264">
        <v>0</v>
      </c>
      <c r="M18" s="264"/>
      <c r="N18" s="264"/>
      <c r="O18" s="264"/>
      <c r="P18" s="264"/>
      <c r="Q18" s="264"/>
      <c r="R18" s="264"/>
      <c r="S18" s="264"/>
      <c r="T18" s="264"/>
      <c r="U18" s="264"/>
      <c r="V18" s="264"/>
      <c r="W18" s="264"/>
      <c r="X18" s="264"/>
      <c r="Y18" s="264"/>
      <c r="Z18" s="264"/>
      <c r="AA18" s="264"/>
      <c r="AB18" s="264"/>
      <c r="AC18" s="264"/>
      <c r="AD18" s="264"/>
      <c r="AE18" s="264"/>
      <c r="AF18" s="264"/>
      <c r="AG18" s="264"/>
      <c r="AH18" s="264"/>
      <c r="AI18" s="264"/>
      <c r="AJ18" s="264"/>
      <c r="AK18" s="264"/>
      <c r="AL18" s="264"/>
      <c r="AM18" s="264"/>
      <c r="AN18" s="264"/>
      <c r="AO18" s="264"/>
      <c r="AP18" s="264"/>
      <c r="AQ18" s="264"/>
      <c r="AR18" s="264"/>
      <c r="AS18" s="264"/>
      <c r="AT18" s="264"/>
      <c r="AU18" s="264"/>
      <c r="AV18" s="264"/>
      <c r="AW18" s="264"/>
      <c r="AX18" s="264"/>
      <c r="AY18" s="264"/>
      <c r="AZ18" s="264"/>
      <c r="BA18" s="264"/>
      <c r="BB18" s="264"/>
      <c r="BC18" s="264"/>
      <c r="BD18" s="264"/>
      <c r="BE18" s="264"/>
      <c r="BF18" s="264"/>
      <c r="BG18" s="264"/>
      <c r="BH18" s="264"/>
      <c r="BI18" s="264"/>
      <c r="BJ18" s="264"/>
      <c r="BK18" s="264"/>
    </row>
    <row r="19" spans="2:63">
      <c r="B19" s="303"/>
      <c r="C19" s="119"/>
      <c r="D19" s="141" t="s">
        <v>74</v>
      </c>
      <c r="E19" s="263">
        <f t="shared" si="5"/>
        <v>1794326.1119195861</v>
      </c>
      <c r="F19" s="264">
        <v>0</v>
      </c>
      <c r="G19" s="264">
        <v>0</v>
      </c>
      <c r="H19" s="264">
        <v>0</v>
      </c>
      <c r="I19" s="264">
        <v>0</v>
      </c>
      <c r="J19" s="264">
        <v>150104.16664519536</v>
      </c>
      <c r="K19" s="264">
        <v>943521.51683828468</v>
      </c>
      <c r="L19" s="264">
        <v>700700.42843610619</v>
      </c>
      <c r="M19" s="264"/>
      <c r="N19" s="264"/>
      <c r="O19" s="264"/>
      <c r="P19" s="264"/>
      <c r="Q19" s="264"/>
      <c r="R19" s="264"/>
      <c r="S19" s="264"/>
      <c r="T19" s="264"/>
      <c r="U19" s="264"/>
      <c r="V19" s="264"/>
      <c r="W19" s="264"/>
      <c r="X19" s="264"/>
      <c r="Y19" s="264"/>
      <c r="Z19" s="264"/>
      <c r="AA19" s="264"/>
      <c r="AB19" s="264"/>
      <c r="AC19" s="264"/>
      <c r="AD19" s="264"/>
      <c r="AE19" s="264"/>
      <c r="AF19" s="264"/>
      <c r="AG19" s="264"/>
      <c r="AH19" s="264"/>
      <c r="AI19" s="264"/>
      <c r="AJ19" s="264"/>
      <c r="AK19" s="264"/>
      <c r="AL19" s="264"/>
      <c r="AM19" s="264"/>
      <c r="AN19" s="264"/>
      <c r="AO19" s="264"/>
      <c r="AP19" s="264"/>
      <c r="AQ19" s="264"/>
      <c r="AR19" s="264"/>
      <c r="AS19" s="264"/>
      <c r="AT19" s="264"/>
      <c r="AU19" s="264"/>
      <c r="AV19" s="264"/>
      <c r="AW19" s="264"/>
      <c r="AX19" s="264"/>
      <c r="AY19" s="264"/>
      <c r="AZ19" s="264"/>
      <c r="BA19" s="264"/>
      <c r="BB19" s="264"/>
      <c r="BC19" s="264"/>
      <c r="BD19" s="264"/>
      <c r="BE19" s="264"/>
      <c r="BF19" s="264"/>
      <c r="BG19" s="264"/>
      <c r="BH19" s="264"/>
      <c r="BI19" s="264"/>
      <c r="BJ19" s="264"/>
      <c r="BK19" s="264"/>
    </row>
    <row r="20" spans="2:63">
      <c r="B20" s="303"/>
      <c r="C20" s="119"/>
      <c r="D20" s="141" t="s">
        <v>123</v>
      </c>
      <c r="E20" s="263">
        <f t="shared" si="5"/>
        <v>0</v>
      </c>
      <c r="F20" s="264">
        <v>0</v>
      </c>
      <c r="G20" s="264">
        <v>0</v>
      </c>
      <c r="H20" s="264">
        <v>0</v>
      </c>
      <c r="I20" s="264">
        <v>0</v>
      </c>
      <c r="J20" s="264">
        <v>0</v>
      </c>
      <c r="K20" s="264">
        <v>0</v>
      </c>
      <c r="L20" s="264">
        <v>0</v>
      </c>
      <c r="M20" s="264"/>
      <c r="N20" s="264"/>
      <c r="O20" s="264"/>
      <c r="P20" s="264"/>
      <c r="Q20" s="264"/>
      <c r="R20" s="264"/>
      <c r="S20" s="264"/>
      <c r="T20" s="264"/>
      <c r="U20" s="264"/>
      <c r="V20" s="264"/>
      <c r="W20" s="264"/>
      <c r="X20" s="264"/>
      <c r="Y20" s="264"/>
      <c r="Z20" s="264"/>
      <c r="AA20" s="264"/>
      <c r="AB20" s="264"/>
      <c r="AC20" s="264"/>
      <c r="AD20" s="264"/>
      <c r="AE20" s="264"/>
      <c r="AF20" s="264"/>
      <c r="AG20" s="264"/>
      <c r="AH20" s="264"/>
      <c r="AI20" s="264"/>
      <c r="AJ20" s="264"/>
      <c r="AK20" s="264"/>
      <c r="AL20" s="264"/>
      <c r="AM20" s="264"/>
      <c r="AN20" s="264"/>
      <c r="AO20" s="264"/>
      <c r="AP20" s="264"/>
      <c r="AQ20" s="264"/>
      <c r="AR20" s="264"/>
      <c r="AS20" s="264"/>
      <c r="AT20" s="264"/>
      <c r="AU20" s="264"/>
      <c r="AV20" s="264"/>
      <c r="AW20" s="264"/>
      <c r="AX20" s="264"/>
      <c r="AY20" s="264"/>
      <c r="AZ20" s="264"/>
      <c r="BA20" s="264"/>
      <c r="BB20" s="264"/>
      <c r="BC20" s="264"/>
      <c r="BD20" s="264"/>
      <c r="BE20" s="264"/>
      <c r="BF20" s="264"/>
      <c r="BG20" s="264"/>
      <c r="BH20" s="264"/>
      <c r="BI20" s="264"/>
      <c r="BJ20" s="264"/>
      <c r="BK20" s="264"/>
    </row>
    <row r="21" spans="2:63">
      <c r="B21" s="303"/>
      <c r="C21" s="119"/>
      <c r="D21" s="141" t="s">
        <v>79</v>
      </c>
      <c r="E21" s="263">
        <f t="shared" si="5"/>
        <v>-298197.5632674126</v>
      </c>
      <c r="F21" s="264">
        <v>0</v>
      </c>
      <c r="G21" s="264">
        <v>0</v>
      </c>
      <c r="H21" s="264">
        <v>0</v>
      </c>
      <c r="I21" s="264">
        <v>0</v>
      </c>
      <c r="J21" s="264">
        <v>-24732.09287913996</v>
      </c>
      <c r="K21" s="264">
        <v>-13128.584744753436</v>
      </c>
      <c r="L21" s="264">
        <v>-260336.88564351917</v>
      </c>
      <c r="M21" s="264"/>
      <c r="N21" s="264"/>
      <c r="O21" s="264"/>
      <c r="P21" s="264"/>
      <c r="Q21" s="264"/>
      <c r="R21" s="264"/>
      <c r="S21" s="264"/>
      <c r="T21" s="264"/>
      <c r="U21" s="264"/>
      <c r="V21" s="264"/>
      <c r="W21" s="264"/>
      <c r="X21" s="264"/>
      <c r="Y21" s="264"/>
      <c r="Z21" s="264"/>
      <c r="AA21" s="264"/>
      <c r="AB21" s="264"/>
      <c r="AC21" s="264"/>
      <c r="AD21" s="264"/>
      <c r="AE21" s="264"/>
      <c r="AF21" s="264"/>
      <c r="AG21" s="264"/>
      <c r="AH21" s="264"/>
      <c r="AI21" s="264"/>
      <c r="AJ21" s="264"/>
      <c r="AK21" s="264"/>
      <c r="AL21" s="264"/>
      <c r="AM21" s="264"/>
      <c r="AN21" s="264"/>
      <c r="AO21" s="264"/>
      <c r="AP21" s="264"/>
      <c r="AQ21" s="264"/>
      <c r="AR21" s="264"/>
      <c r="AS21" s="264"/>
      <c r="AT21" s="264"/>
      <c r="AU21" s="264"/>
      <c r="AV21" s="264"/>
      <c r="AW21" s="264"/>
      <c r="AX21" s="264"/>
      <c r="AY21" s="264"/>
      <c r="AZ21" s="264"/>
      <c r="BA21" s="264"/>
      <c r="BB21" s="264"/>
      <c r="BC21" s="264"/>
      <c r="BD21" s="264"/>
      <c r="BE21" s="264"/>
      <c r="BF21" s="264"/>
      <c r="BG21" s="264"/>
      <c r="BH21" s="264"/>
      <c r="BI21" s="264"/>
      <c r="BJ21" s="264"/>
      <c r="BK21" s="264"/>
    </row>
    <row r="22" spans="2:63">
      <c r="B22" s="303"/>
      <c r="C22" s="119"/>
      <c r="D22" s="141" t="s">
        <v>315</v>
      </c>
      <c r="E22" s="263">
        <f t="shared" si="5"/>
        <v>575730.9077470093</v>
      </c>
      <c r="F22" s="264">
        <v>0</v>
      </c>
      <c r="G22" s="264">
        <v>0</v>
      </c>
      <c r="H22" s="264">
        <v>0</v>
      </c>
      <c r="I22" s="264">
        <v>0</v>
      </c>
      <c r="J22" s="264">
        <v>96861.468654343727</v>
      </c>
      <c r="K22" s="264">
        <v>125699.91193316605</v>
      </c>
      <c r="L22" s="264">
        <v>353169.52715949953</v>
      </c>
      <c r="M22" s="264"/>
      <c r="N22" s="264"/>
      <c r="O22" s="264"/>
      <c r="P22" s="264"/>
      <c r="Q22" s="264"/>
      <c r="R22" s="264"/>
      <c r="S22" s="264"/>
      <c r="T22" s="264"/>
      <c r="U22" s="264"/>
      <c r="V22" s="264"/>
      <c r="W22" s="264"/>
      <c r="X22" s="264"/>
      <c r="Y22" s="264"/>
      <c r="Z22" s="264"/>
      <c r="AA22" s="264"/>
      <c r="AB22" s="264"/>
      <c r="AC22" s="264"/>
      <c r="AD22" s="264"/>
      <c r="AE22" s="264"/>
      <c r="AF22" s="264"/>
      <c r="AG22" s="264"/>
      <c r="AH22" s="264"/>
      <c r="AI22" s="264"/>
      <c r="AJ22" s="264"/>
      <c r="AK22" s="264"/>
      <c r="AL22" s="264"/>
      <c r="AM22" s="264"/>
      <c r="AN22" s="264"/>
      <c r="AO22" s="264"/>
      <c r="AP22" s="264"/>
      <c r="AQ22" s="264"/>
      <c r="AR22" s="264"/>
      <c r="AS22" s="264"/>
      <c r="AT22" s="264"/>
      <c r="AU22" s="264"/>
      <c r="AV22" s="264"/>
      <c r="AW22" s="264"/>
      <c r="AX22" s="264"/>
      <c r="AY22" s="264"/>
      <c r="AZ22" s="264"/>
      <c r="BA22" s="264"/>
      <c r="BB22" s="264"/>
      <c r="BC22" s="264"/>
      <c r="BD22" s="264"/>
      <c r="BE22" s="264"/>
      <c r="BF22" s="264"/>
      <c r="BG22" s="264"/>
      <c r="BH22" s="264"/>
      <c r="BI22" s="264"/>
      <c r="BJ22" s="264"/>
      <c r="BK22" s="264"/>
    </row>
    <row r="23" spans="2:63">
      <c r="B23" s="303"/>
      <c r="C23" s="119"/>
      <c r="D23" s="142" t="s">
        <v>75</v>
      </c>
      <c r="E23" s="263">
        <f t="shared" si="5"/>
        <v>2071859.456399183</v>
      </c>
      <c r="F23" s="265">
        <f t="shared" ref="F23:H23" si="6">SUM(F18:F22)</f>
        <v>0</v>
      </c>
      <c r="G23" s="265">
        <f t="shared" si="6"/>
        <v>0</v>
      </c>
      <c r="H23" s="265">
        <f t="shared" si="6"/>
        <v>0</v>
      </c>
      <c r="I23" s="265">
        <f>SUM(I18:I22)</f>
        <v>0</v>
      </c>
      <c r="J23" s="265">
        <f t="shared" ref="J23:BK23" si="7">SUM(J18:J22)</f>
        <v>222233.54242039914</v>
      </c>
      <c r="K23" s="265">
        <f t="shared" si="7"/>
        <v>1056092.8440266973</v>
      </c>
      <c r="L23" s="265">
        <f t="shared" si="7"/>
        <v>793533.06995208655</v>
      </c>
      <c r="M23" s="265">
        <f t="shared" si="7"/>
        <v>0</v>
      </c>
      <c r="N23" s="265">
        <f t="shared" si="7"/>
        <v>0</v>
      </c>
      <c r="O23" s="265">
        <f t="shared" si="7"/>
        <v>0</v>
      </c>
      <c r="P23" s="265">
        <f t="shared" si="7"/>
        <v>0</v>
      </c>
      <c r="Q23" s="265">
        <f t="shared" si="7"/>
        <v>0</v>
      </c>
      <c r="R23" s="265">
        <f t="shared" si="7"/>
        <v>0</v>
      </c>
      <c r="S23" s="265">
        <f t="shared" si="7"/>
        <v>0</v>
      </c>
      <c r="T23" s="265">
        <f t="shared" si="7"/>
        <v>0</v>
      </c>
      <c r="U23" s="265">
        <f t="shared" si="7"/>
        <v>0</v>
      </c>
      <c r="V23" s="265">
        <f t="shared" si="7"/>
        <v>0</v>
      </c>
      <c r="W23" s="265">
        <f t="shared" si="7"/>
        <v>0</v>
      </c>
      <c r="X23" s="265">
        <f t="shared" si="7"/>
        <v>0</v>
      </c>
      <c r="Y23" s="265">
        <f t="shared" si="7"/>
        <v>0</v>
      </c>
      <c r="Z23" s="265">
        <f t="shared" si="7"/>
        <v>0</v>
      </c>
      <c r="AA23" s="265">
        <f t="shared" si="7"/>
        <v>0</v>
      </c>
      <c r="AB23" s="265">
        <f t="shared" si="7"/>
        <v>0</v>
      </c>
      <c r="AC23" s="265">
        <f t="shared" si="7"/>
        <v>0</v>
      </c>
      <c r="AD23" s="265">
        <f t="shared" si="7"/>
        <v>0</v>
      </c>
      <c r="AE23" s="265">
        <f t="shared" si="7"/>
        <v>0</v>
      </c>
      <c r="AF23" s="265">
        <f t="shared" si="7"/>
        <v>0</v>
      </c>
      <c r="AG23" s="265">
        <f t="shared" si="7"/>
        <v>0</v>
      </c>
      <c r="AH23" s="265">
        <f t="shared" si="7"/>
        <v>0</v>
      </c>
      <c r="AI23" s="265">
        <f t="shared" si="7"/>
        <v>0</v>
      </c>
      <c r="AJ23" s="265">
        <f t="shared" si="7"/>
        <v>0</v>
      </c>
      <c r="AK23" s="265">
        <f t="shared" si="7"/>
        <v>0</v>
      </c>
      <c r="AL23" s="265">
        <f t="shared" si="7"/>
        <v>0</v>
      </c>
      <c r="AM23" s="265">
        <f t="shared" si="7"/>
        <v>0</v>
      </c>
      <c r="AN23" s="265">
        <f t="shared" si="7"/>
        <v>0</v>
      </c>
      <c r="AO23" s="265">
        <f t="shared" si="7"/>
        <v>0</v>
      </c>
      <c r="AP23" s="265">
        <f t="shared" si="7"/>
        <v>0</v>
      </c>
      <c r="AQ23" s="265">
        <f t="shared" si="7"/>
        <v>0</v>
      </c>
      <c r="AR23" s="265">
        <f t="shared" si="7"/>
        <v>0</v>
      </c>
      <c r="AS23" s="265">
        <f t="shared" si="7"/>
        <v>0</v>
      </c>
      <c r="AT23" s="265">
        <f t="shared" si="7"/>
        <v>0</v>
      </c>
      <c r="AU23" s="265">
        <f t="shared" si="7"/>
        <v>0</v>
      </c>
      <c r="AV23" s="265">
        <f t="shared" si="7"/>
        <v>0</v>
      </c>
      <c r="AW23" s="265">
        <f t="shared" si="7"/>
        <v>0</v>
      </c>
      <c r="AX23" s="265">
        <f t="shared" si="7"/>
        <v>0</v>
      </c>
      <c r="AY23" s="265">
        <f t="shared" si="7"/>
        <v>0</v>
      </c>
      <c r="AZ23" s="265">
        <f t="shared" si="7"/>
        <v>0</v>
      </c>
      <c r="BA23" s="265">
        <f t="shared" si="7"/>
        <v>0</v>
      </c>
      <c r="BB23" s="265">
        <f t="shared" si="7"/>
        <v>0</v>
      </c>
      <c r="BC23" s="265">
        <f t="shared" si="7"/>
        <v>0</v>
      </c>
      <c r="BD23" s="265">
        <f t="shared" si="7"/>
        <v>0</v>
      </c>
      <c r="BE23" s="265">
        <f t="shared" si="7"/>
        <v>0</v>
      </c>
      <c r="BF23" s="265">
        <f t="shared" si="7"/>
        <v>0</v>
      </c>
      <c r="BG23" s="265">
        <f t="shared" si="7"/>
        <v>0</v>
      </c>
      <c r="BH23" s="265">
        <f t="shared" si="7"/>
        <v>0</v>
      </c>
      <c r="BI23" s="265">
        <f t="shared" si="7"/>
        <v>0</v>
      </c>
      <c r="BJ23" s="265">
        <f t="shared" si="7"/>
        <v>0</v>
      </c>
      <c r="BK23" s="265">
        <f t="shared" si="7"/>
        <v>0</v>
      </c>
    </row>
    <row r="24" spans="2:63">
      <c r="B24" s="303"/>
      <c r="C24" s="119"/>
      <c r="D24" s="142" t="s">
        <v>95</v>
      </c>
      <c r="E24" s="263">
        <f t="shared" si="5"/>
        <v>585948660.63694203</v>
      </c>
      <c r="F24" s="265">
        <f t="shared" ref="F24:H24" si="8">F16+F23</f>
        <v>1032453.4273793604</v>
      </c>
      <c r="G24" s="265">
        <f t="shared" si="8"/>
        <v>51424874.761058934</v>
      </c>
      <c r="H24" s="265">
        <f t="shared" si="8"/>
        <v>223314773.13656428</v>
      </c>
      <c r="I24" s="265">
        <f t="shared" ref="I24:BK24" si="9">I16+I23</f>
        <v>271367216.95006835</v>
      </c>
      <c r="J24" s="265">
        <f t="shared" si="9"/>
        <v>33595273.903683238</v>
      </c>
      <c r="K24" s="265">
        <f t="shared" si="9"/>
        <v>3498066.9744944372</v>
      </c>
      <c r="L24" s="265">
        <f t="shared" si="9"/>
        <v>1716001.483693521</v>
      </c>
      <c r="M24" s="265">
        <f t="shared" si="9"/>
        <v>0</v>
      </c>
      <c r="N24" s="265">
        <f t="shared" si="9"/>
        <v>0</v>
      </c>
      <c r="O24" s="265">
        <f t="shared" si="9"/>
        <v>0</v>
      </c>
      <c r="P24" s="265">
        <f t="shared" si="9"/>
        <v>0</v>
      </c>
      <c r="Q24" s="265">
        <f t="shared" si="9"/>
        <v>0</v>
      </c>
      <c r="R24" s="265">
        <f t="shared" si="9"/>
        <v>0</v>
      </c>
      <c r="S24" s="265">
        <f t="shared" si="9"/>
        <v>0</v>
      </c>
      <c r="T24" s="265">
        <f t="shared" si="9"/>
        <v>0</v>
      </c>
      <c r="U24" s="265">
        <f t="shared" si="9"/>
        <v>0</v>
      </c>
      <c r="V24" s="265">
        <f t="shared" si="9"/>
        <v>0</v>
      </c>
      <c r="W24" s="265">
        <f t="shared" si="9"/>
        <v>0</v>
      </c>
      <c r="X24" s="265">
        <f t="shared" si="9"/>
        <v>0</v>
      </c>
      <c r="Y24" s="265">
        <f t="shared" si="9"/>
        <v>0</v>
      </c>
      <c r="Z24" s="265">
        <f t="shared" si="9"/>
        <v>0</v>
      </c>
      <c r="AA24" s="265">
        <f t="shared" si="9"/>
        <v>0</v>
      </c>
      <c r="AB24" s="265">
        <f t="shared" si="9"/>
        <v>0</v>
      </c>
      <c r="AC24" s="265">
        <f t="shared" si="9"/>
        <v>0</v>
      </c>
      <c r="AD24" s="265">
        <f t="shared" si="9"/>
        <v>0</v>
      </c>
      <c r="AE24" s="265">
        <f t="shared" si="9"/>
        <v>0</v>
      </c>
      <c r="AF24" s="265">
        <f t="shared" si="9"/>
        <v>0</v>
      </c>
      <c r="AG24" s="265">
        <f t="shared" si="9"/>
        <v>0</v>
      </c>
      <c r="AH24" s="265">
        <f t="shared" si="9"/>
        <v>0</v>
      </c>
      <c r="AI24" s="265">
        <f t="shared" si="9"/>
        <v>0</v>
      </c>
      <c r="AJ24" s="265">
        <f t="shared" si="9"/>
        <v>0</v>
      </c>
      <c r="AK24" s="265">
        <f t="shared" si="9"/>
        <v>0</v>
      </c>
      <c r="AL24" s="265">
        <f t="shared" si="9"/>
        <v>0</v>
      </c>
      <c r="AM24" s="265">
        <f t="shared" si="9"/>
        <v>0</v>
      </c>
      <c r="AN24" s="265">
        <f t="shared" si="9"/>
        <v>0</v>
      </c>
      <c r="AO24" s="265">
        <f t="shared" si="9"/>
        <v>0</v>
      </c>
      <c r="AP24" s="265">
        <f t="shared" si="9"/>
        <v>0</v>
      </c>
      <c r="AQ24" s="265">
        <f t="shared" si="9"/>
        <v>0</v>
      </c>
      <c r="AR24" s="265">
        <f t="shared" si="9"/>
        <v>0</v>
      </c>
      <c r="AS24" s="265">
        <f t="shared" si="9"/>
        <v>0</v>
      </c>
      <c r="AT24" s="265">
        <f t="shared" si="9"/>
        <v>0</v>
      </c>
      <c r="AU24" s="265">
        <f t="shared" si="9"/>
        <v>0</v>
      </c>
      <c r="AV24" s="265">
        <f t="shared" si="9"/>
        <v>0</v>
      </c>
      <c r="AW24" s="265">
        <f t="shared" si="9"/>
        <v>0</v>
      </c>
      <c r="AX24" s="265">
        <f t="shared" si="9"/>
        <v>0</v>
      </c>
      <c r="AY24" s="265">
        <f t="shared" si="9"/>
        <v>0</v>
      </c>
      <c r="AZ24" s="265">
        <f t="shared" si="9"/>
        <v>0</v>
      </c>
      <c r="BA24" s="265">
        <f t="shared" si="9"/>
        <v>0</v>
      </c>
      <c r="BB24" s="265">
        <f t="shared" si="9"/>
        <v>0</v>
      </c>
      <c r="BC24" s="265">
        <f t="shared" si="9"/>
        <v>0</v>
      </c>
      <c r="BD24" s="265">
        <f t="shared" si="9"/>
        <v>0</v>
      </c>
      <c r="BE24" s="265">
        <f t="shared" si="9"/>
        <v>0</v>
      </c>
      <c r="BF24" s="265">
        <f t="shared" si="9"/>
        <v>0</v>
      </c>
      <c r="BG24" s="265">
        <f t="shared" si="9"/>
        <v>0</v>
      </c>
      <c r="BH24" s="265">
        <f t="shared" si="9"/>
        <v>0</v>
      </c>
      <c r="BI24" s="265">
        <f t="shared" si="9"/>
        <v>0</v>
      </c>
      <c r="BJ24" s="265">
        <f t="shared" si="9"/>
        <v>0</v>
      </c>
      <c r="BK24" s="265">
        <f t="shared" si="9"/>
        <v>0</v>
      </c>
    </row>
    <row r="25" spans="2:63">
      <c r="B25" s="303"/>
      <c r="C25" s="145" t="s">
        <v>202</v>
      </c>
      <c r="D25" s="146"/>
      <c r="E25" s="263"/>
      <c r="F25" s="290"/>
      <c r="G25" s="290"/>
      <c r="H25" s="290"/>
      <c r="I25" s="290"/>
      <c r="J25" s="290"/>
      <c r="K25" s="290"/>
      <c r="L25" s="290"/>
      <c r="M25" s="290"/>
      <c r="N25" s="290"/>
      <c r="O25" s="290"/>
      <c r="P25" s="290"/>
      <c r="Q25" s="290"/>
      <c r="R25" s="290"/>
      <c r="S25" s="290"/>
      <c r="T25" s="290"/>
      <c r="U25" s="290"/>
      <c r="V25" s="290"/>
      <c r="W25" s="290"/>
      <c r="X25" s="290"/>
      <c r="Y25" s="290"/>
      <c r="Z25" s="290"/>
      <c r="AA25" s="290"/>
      <c r="AB25" s="290"/>
      <c r="AC25" s="290"/>
      <c r="AD25" s="290"/>
      <c r="AE25" s="290"/>
      <c r="AF25" s="290"/>
      <c r="AG25" s="290"/>
      <c r="AH25" s="290"/>
      <c r="AI25" s="290"/>
      <c r="AJ25" s="290"/>
      <c r="AK25" s="290"/>
      <c r="AL25" s="290"/>
      <c r="AM25" s="290"/>
      <c r="AN25" s="290"/>
      <c r="AO25" s="290"/>
      <c r="AP25" s="290"/>
      <c r="AQ25" s="290"/>
      <c r="AR25" s="290"/>
      <c r="AS25" s="290"/>
      <c r="AT25" s="290"/>
      <c r="AU25" s="290"/>
      <c r="AV25" s="290"/>
      <c r="AW25" s="290"/>
      <c r="AX25" s="290"/>
      <c r="AY25" s="290"/>
      <c r="AZ25" s="290"/>
      <c r="BA25" s="290"/>
      <c r="BB25" s="290"/>
      <c r="BC25" s="290"/>
      <c r="BD25" s="290"/>
      <c r="BE25" s="290"/>
      <c r="BF25" s="290"/>
      <c r="BG25" s="290"/>
      <c r="BH25" s="290"/>
      <c r="BI25" s="290"/>
      <c r="BJ25" s="290"/>
      <c r="BK25" s="290"/>
    </row>
    <row r="26" spans="2:63">
      <c r="B26" s="368" t="s">
        <v>570</v>
      </c>
      <c r="C26" s="119"/>
      <c r="D26" s="143" t="s">
        <v>116</v>
      </c>
      <c r="E26" s="263">
        <f t="shared" si="5"/>
        <v>47719712.870000005</v>
      </c>
      <c r="F26" s="264">
        <v>0</v>
      </c>
      <c r="G26" s="264">
        <v>0</v>
      </c>
      <c r="H26" s="264">
        <v>0</v>
      </c>
      <c r="I26" s="264">
        <v>0</v>
      </c>
      <c r="J26" s="264">
        <v>13051033.560000001</v>
      </c>
      <c r="K26" s="264">
        <v>17893574.530000001</v>
      </c>
      <c r="L26" s="264">
        <v>16775104.779999997</v>
      </c>
      <c r="M26" s="264"/>
      <c r="N26" s="264"/>
      <c r="O26" s="264"/>
      <c r="P26" s="264"/>
      <c r="Q26" s="264"/>
      <c r="R26" s="264"/>
      <c r="S26" s="264"/>
      <c r="T26" s="264"/>
      <c r="U26" s="264"/>
      <c r="V26" s="264"/>
      <c r="W26" s="264"/>
      <c r="X26" s="264"/>
      <c r="Y26" s="264"/>
      <c r="Z26" s="264"/>
      <c r="AA26" s="264"/>
      <c r="AB26" s="264"/>
      <c r="AC26" s="264"/>
      <c r="AD26" s="264"/>
      <c r="AE26" s="264"/>
      <c r="AF26" s="264"/>
      <c r="AG26" s="264"/>
      <c r="AH26" s="264"/>
      <c r="AI26" s="264"/>
      <c r="AJ26" s="264"/>
      <c r="AK26" s="264"/>
      <c r="AL26" s="264"/>
      <c r="AM26" s="264"/>
      <c r="AN26" s="264"/>
      <c r="AO26" s="264"/>
      <c r="AP26" s="264"/>
      <c r="AQ26" s="264"/>
      <c r="AR26" s="264"/>
      <c r="AS26" s="264"/>
      <c r="AT26" s="264"/>
      <c r="AU26" s="264"/>
      <c r="AV26" s="264"/>
      <c r="AW26" s="264"/>
      <c r="AX26" s="264"/>
      <c r="AY26" s="264"/>
      <c r="AZ26" s="264"/>
      <c r="BA26" s="264"/>
      <c r="BB26" s="264"/>
      <c r="BC26" s="264"/>
      <c r="BD26" s="264"/>
      <c r="BE26" s="264"/>
      <c r="BF26" s="264"/>
      <c r="BG26" s="264"/>
      <c r="BH26" s="264"/>
      <c r="BI26" s="264"/>
      <c r="BJ26" s="264"/>
      <c r="BK26" s="264"/>
    </row>
    <row r="27" spans="2:63">
      <c r="B27" s="368" t="s">
        <v>570</v>
      </c>
      <c r="C27" s="119"/>
      <c r="D27" s="143" t="s">
        <v>117</v>
      </c>
      <c r="E27" s="263">
        <f t="shared" si="5"/>
        <v>-17732557.475142136</v>
      </c>
      <c r="F27" s="264">
        <v>0</v>
      </c>
      <c r="G27" s="264">
        <v>0</v>
      </c>
      <c r="H27" s="264">
        <v>0</v>
      </c>
      <c r="I27" s="264">
        <v>-2300547.39</v>
      </c>
      <c r="J27" s="264">
        <v>-5522462.6703848084</v>
      </c>
      <c r="K27" s="264">
        <v>-4664350.9800000004</v>
      </c>
      <c r="L27" s="264">
        <v>-5245196.4347573286</v>
      </c>
      <c r="M27" s="264"/>
      <c r="N27" s="264"/>
      <c r="O27" s="264"/>
      <c r="P27" s="264"/>
      <c r="Q27" s="264"/>
      <c r="R27" s="264"/>
      <c r="S27" s="264"/>
      <c r="T27" s="264"/>
      <c r="U27" s="264"/>
      <c r="V27" s="264"/>
      <c r="W27" s="264"/>
      <c r="X27" s="264"/>
      <c r="Y27" s="264"/>
      <c r="Z27" s="264"/>
      <c r="AA27" s="264"/>
      <c r="AB27" s="264"/>
      <c r="AC27" s="264"/>
      <c r="AD27" s="264"/>
      <c r="AE27" s="264"/>
      <c r="AF27" s="264"/>
      <c r="AG27" s="264"/>
      <c r="AH27" s="264"/>
      <c r="AI27" s="264"/>
      <c r="AJ27" s="264"/>
      <c r="AK27" s="264"/>
      <c r="AL27" s="264"/>
      <c r="AM27" s="264"/>
      <c r="AN27" s="264"/>
      <c r="AO27" s="264"/>
      <c r="AP27" s="264"/>
      <c r="AQ27" s="264"/>
      <c r="AR27" s="264"/>
      <c r="AS27" s="264"/>
      <c r="AT27" s="264"/>
      <c r="AU27" s="264"/>
      <c r="AV27" s="264"/>
      <c r="AW27" s="264"/>
      <c r="AX27" s="264"/>
      <c r="AY27" s="264"/>
      <c r="AZ27" s="264"/>
      <c r="BA27" s="264"/>
      <c r="BB27" s="264"/>
      <c r="BC27" s="264"/>
      <c r="BD27" s="264"/>
      <c r="BE27" s="264"/>
      <c r="BF27" s="264"/>
      <c r="BG27" s="264"/>
      <c r="BH27" s="264"/>
      <c r="BI27" s="264"/>
      <c r="BJ27" s="264"/>
      <c r="BK27" s="264"/>
    </row>
    <row r="28" spans="2:63">
      <c r="B28" s="368" t="s">
        <v>571</v>
      </c>
      <c r="C28" s="119"/>
      <c r="D28" s="143" t="s">
        <v>118</v>
      </c>
      <c r="E28" s="263">
        <f t="shared" si="5"/>
        <v>0</v>
      </c>
      <c r="F28" s="264">
        <v>0</v>
      </c>
      <c r="G28" s="264">
        <v>0</v>
      </c>
      <c r="H28" s="264">
        <v>0</v>
      </c>
      <c r="I28" s="264">
        <v>0</v>
      </c>
      <c r="J28" s="264">
        <v>0</v>
      </c>
      <c r="K28" s="264">
        <v>0</v>
      </c>
      <c r="L28" s="264">
        <v>0</v>
      </c>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264"/>
      <c r="AT28" s="264"/>
      <c r="AU28" s="264"/>
      <c r="AV28" s="264"/>
      <c r="AW28" s="264"/>
      <c r="AX28" s="264"/>
      <c r="AY28" s="264"/>
      <c r="AZ28" s="264"/>
      <c r="BA28" s="264"/>
      <c r="BB28" s="264"/>
      <c r="BC28" s="264"/>
      <c r="BD28" s="264"/>
      <c r="BE28" s="264"/>
      <c r="BF28" s="264"/>
      <c r="BG28" s="264"/>
      <c r="BH28" s="264"/>
      <c r="BI28" s="264"/>
      <c r="BJ28" s="264"/>
      <c r="BK28" s="264"/>
    </row>
    <row r="29" spans="2:63">
      <c r="B29" s="368"/>
      <c r="C29" s="119"/>
      <c r="D29" s="143" t="s">
        <v>316</v>
      </c>
      <c r="E29" s="263">
        <f t="shared" si="5"/>
        <v>-45900.641013085202</v>
      </c>
      <c r="F29" s="264">
        <v>0</v>
      </c>
      <c r="G29" s="264">
        <v>0</v>
      </c>
      <c r="H29" s="264">
        <v>0</v>
      </c>
      <c r="I29" s="264">
        <v>0</v>
      </c>
      <c r="J29" s="264">
        <v>-9672.5533008722487</v>
      </c>
      <c r="K29" s="264">
        <v>-9847.6233008722484</v>
      </c>
      <c r="L29" s="264">
        <v>-26380.464411340708</v>
      </c>
      <c r="M29" s="264"/>
      <c r="N29" s="264"/>
      <c r="O29" s="264"/>
      <c r="P29" s="264"/>
      <c r="Q29" s="264"/>
      <c r="R29" s="264"/>
      <c r="S29" s="264"/>
      <c r="T29" s="264"/>
      <c r="U29" s="264"/>
      <c r="V29" s="264"/>
      <c r="W29" s="264"/>
      <c r="X29" s="264"/>
      <c r="Y29" s="264"/>
      <c r="Z29" s="264"/>
      <c r="AA29" s="264"/>
      <c r="AB29" s="264"/>
      <c r="AC29" s="264"/>
      <c r="AD29" s="264"/>
      <c r="AE29" s="264"/>
      <c r="AF29" s="264"/>
      <c r="AG29" s="264"/>
      <c r="AH29" s="264"/>
      <c r="AI29" s="264"/>
      <c r="AJ29" s="264"/>
      <c r="AK29" s="264"/>
      <c r="AL29" s="264"/>
      <c r="AM29" s="264"/>
      <c r="AN29" s="264"/>
      <c r="AO29" s="264"/>
      <c r="AP29" s="264"/>
      <c r="AQ29" s="264"/>
      <c r="AR29" s="264"/>
      <c r="AS29" s="264"/>
      <c r="AT29" s="264"/>
      <c r="AU29" s="264"/>
      <c r="AV29" s="264"/>
      <c r="AW29" s="264"/>
      <c r="AX29" s="264"/>
      <c r="AY29" s="264"/>
      <c r="AZ29" s="264"/>
      <c r="BA29" s="264"/>
      <c r="BB29" s="264"/>
      <c r="BC29" s="264"/>
      <c r="BD29" s="264"/>
      <c r="BE29" s="264"/>
      <c r="BF29" s="264"/>
      <c r="BG29" s="264"/>
      <c r="BH29" s="264"/>
      <c r="BI29" s="264"/>
      <c r="BJ29" s="264"/>
      <c r="BK29" s="264"/>
    </row>
    <row r="30" spans="2:63">
      <c r="B30" s="368" t="s">
        <v>572</v>
      </c>
      <c r="C30" s="119"/>
      <c r="D30" s="143" t="s">
        <v>163</v>
      </c>
      <c r="E30" s="263">
        <f t="shared" si="5"/>
        <v>-179271671.6347689</v>
      </c>
      <c r="F30" s="264">
        <v>0</v>
      </c>
      <c r="G30" s="264">
        <v>-69637.951223310491</v>
      </c>
      <c r="H30" s="264">
        <v>-3953211.7170171663</v>
      </c>
      <c r="I30" s="264">
        <v>-21193596.184451632</v>
      </c>
      <c r="J30" s="264">
        <v>-44901419.610685617</v>
      </c>
      <c r="K30" s="264">
        <v>-51328444.395971</v>
      </c>
      <c r="L30" s="264">
        <v>-57825361.775420159</v>
      </c>
      <c r="M30" s="264"/>
      <c r="N30" s="264"/>
      <c r="O30" s="264"/>
      <c r="P30" s="264"/>
      <c r="Q30" s="264"/>
      <c r="R30" s="264"/>
      <c r="S30" s="264"/>
      <c r="T30" s="264"/>
      <c r="U30" s="264"/>
      <c r="V30" s="264"/>
      <c r="W30" s="264"/>
      <c r="X30" s="264"/>
      <c r="Y30" s="264"/>
      <c r="Z30" s="264"/>
      <c r="AA30" s="264"/>
      <c r="AB30" s="264"/>
      <c r="AC30" s="264"/>
      <c r="AD30" s="264"/>
      <c r="AE30" s="264"/>
      <c r="AF30" s="264"/>
      <c r="AG30" s="264"/>
      <c r="AH30" s="264"/>
      <c r="AI30" s="264"/>
      <c r="AJ30" s="264"/>
      <c r="AK30" s="264"/>
      <c r="AL30" s="264"/>
      <c r="AM30" s="264"/>
      <c r="AN30" s="264"/>
      <c r="AO30" s="264"/>
      <c r="AP30" s="264"/>
      <c r="AQ30" s="264"/>
      <c r="AR30" s="264"/>
      <c r="AS30" s="264"/>
      <c r="AT30" s="264"/>
      <c r="AU30" s="264"/>
      <c r="AV30" s="264"/>
      <c r="AW30" s="264"/>
      <c r="AX30" s="264"/>
      <c r="AY30" s="264"/>
      <c r="AZ30" s="264"/>
      <c r="BA30" s="264"/>
      <c r="BB30" s="264"/>
      <c r="BC30" s="264"/>
      <c r="BD30" s="264"/>
      <c r="BE30" s="264"/>
      <c r="BF30" s="264"/>
      <c r="BG30" s="264"/>
      <c r="BH30" s="264"/>
      <c r="BI30" s="264"/>
      <c r="BJ30" s="264"/>
      <c r="BK30" s="264"/>
    </row>
    <row r="31" spans="2:63">
      <c r="B31" s="303"/>
      <c r="C31" s="119"/>
      <c r="D31" s="142" t="s">
        <v>164</v>
      </c>
      <c r="E31" s="263">
        <f t="shared" si="5"/>
        <v>-149330416.88092411</v>
      </c>
      <c r="F31" s="265">
        <f t="shared" ref="F31:H31" si="10">SUM(F26:F30)</f>
        <v>0</v>
      </c>
      <c r="G31" s="265">
        <f t="shared" si="10"/>
        <v>-69637.951223310491</v>
      </c>
      <c r="H31" s="265">
        <f t="shared" si="10"/>
        <v>-3953211.7170171663</v>
      </c>
      <c r="I31" s="265">
        <f>SUM(I26:I30)</f>
        <v>-23494143.574451633</v>
      </c>
      <c r="J31" s="265">
        <f t="shared" ref="J31:BK31" si="11">SUM(J26:J30)</f>
        <v>-37382521.274371296</v>
      </c>
      <c r="K31" s="265">
        <f t="shared" si="11"/>
        <v>-38109068.469271868</v>
      </c>
      <c r="L31" s="265">
        <f t="shared" si="11"/>
        <v>-46321833.894588828</v>
      </c>
      <c r="M31" s="265">
        <f t="shared" si="11"/>
        <v>0</v>
      </c>
      <c r="N31" s="265">
        <f t="shared" si="11"/>
        <v>0</v>
      </c>
      <c r="O31" s="265">
        <f t="shared" si="11"/>
        <v>0</v>
      </c>
      <c r="P31" s="265">
        <f t="shared" si="11"/>
        <v>0</v>
      </c>
      <c r="Q31" s="265">
        <f t="shared" si="11"/>
        <v>0</v>
      </c>
      <c r="R31" s="265">
        <f t="shared" si="11"/>
        <v>0</v>
      </c>
      <c r="S31" s="265">
        <f t="shared" si="11"/>
        <v>0</v>
      </c>
      <c r="T31" s="265">
        <f t="shared" si="11"/>
        <v>0</v>
      </c>
      <c r="U31" s="265">
        <f t="shared" si="11"/>
        <v>0</v>
      </c>
      <c r="V31" s="265">
        <f t="shared" si="11"/>
        <v>0</v>
      </c>
      <c r="W31" s="265">
        <f t="shared" si="11"/>
        <v>0</v>
      </c>
      <c r="X31" s="265">
        <f t="shared" si="11"/>
        <v>0</v>
      </c>
      <c r="Y31" s="265">
        <f t="shared" si="11"/>
        <v>0</v>
      </c>
      <c r="Z31" s="265">
        <f t="shared" si="11"/>
        <v>0</v>
      </c>
      <c r="AA31" s="265">
        <f t="shared" si="11"/>
        <v>0</v>
      </c>
      <c r="AB31" s="265">
        <f t="shared" si="11"/>
        <v>0</v>
      </c>
      <c r="AC31" s="265">
        <f t="shared" si="11"/>
        <v>0</v>
      </c>
      <c r="AD31" s="265">
        <f t="shared" si="11"/>
        <v>0</v>
      </c>
      <c r="AE31" s="265">
        <f t="shared" si="11"/>
        <v>0</v>
      </c>
      <c r="AF31" s="265">
        <f t="shared" si="11"/>
        <v>0</v>
      </c>
      <c r="AG31" s="265">
        <f t="shared" si="11"/>
        <v>0</v>
      </c>
      <c r="AH31" s="265">
        <f>SUM(AH26:AH30)</f>
        <v>0</v>
      </c>
      <c r="AI31" s="265">
        <f t="shared" si="11"/>
        <v>0</v>
      </c>
      <c r="AJ31" s="265">
        <f t="shared" si="11"/>
        <v>0</v>
      </c>
      <c r="AK31" s="265">
        <f t="shared" si="11"/>
        <v>0</v>
      </c>
      <c r="AL31" s="265">
        <f t="shared" si="11"/>
        <v>0</v>
      </c>
      <c r="AM31" s="265">
        <f t="shared" si="11"/>
        <v>0</v>
      </c>
      <c r="AN31" s="265">
        <f t="shared" si="11"/>
        <v>0</v>
      </c>
      <c r="AO31" s="265">
        <f t="shared" si="11"/>
        <v>0</v>
      </c>
      <c r="AP31" s="265">
        <f t="shared" si="11"/>
        <v>0</v>
      </c>
      <c r="AQ31" s="265">
        <f t="shared" si="11"/>
        <v>0</v>
      </c>
      <c r="AR31" s="265">
        <f t="shared" si="11"/>
        <v>0</v>
      </c>
      <c r="AS31" s="265">
        <f t="shared" si="11"/>
        <v>0</v>
      </c>
      <c r="AT31" s="265">
        <f t="shared" si="11"/>
        <v>0</v>
      </c>
      <c r="AU31" s="265">
        <f t="shared" si="11"/>
        <v>0</v>
      </c>
      <c r="AV31" s="265">
        <f t="shared" si="11"/>
        <v>0</v>
      </c>
      <c r="AW31" s="265">
        <f t="shared" si="11"/>
        <v>0</v>
      </c>
      <c r="AX31" s="265">
        <f t="shared" si="11"/>
        <v>0</v>
      </c>
      <c r="AY31" s="265">
        <f t="shared" si="11"/>
        <v>0</v>
      </c>
      <c r="AZ31" s="265">
        <f t="shared" si="11"/>
        <v>0</v>
      </c>
      <c r="BA31" s="265">
        <f t="shared" si="11"/>
        <v>0</v>
      </c>
      <c r="BB31" s="265">
        <f t="shared" si="11"/>
        <v>0</v>
      </c>
      <c r="BC31" s="265">
        <f t="shared" si="11"/>
        <v>0</v>
      </c>
      <c r="BD31" s="265">
        <f t="shared" si="11"/>
        <v>0</v>
      </c>
      <c r="BE31" s="265">
        <f t="shared" si="11"/>
        <v>0</v>
      </c>
      <c r="BF31" s="265">
        <f t="shared" si="11"/>
        <v>0</v>
      </c>
      <c r="BG31" s="265">
        <f t="shared" si="11"/>
        <v>0</v>
      </c>
      <c r="BH31" s="265">
        <f t="shared" si="11"/>
        <v>0</v>
      </c>
      <c r="BI31" s="265">
        <f t="shared" si="11"/>
        <v>0</v>
      </c>
      <c r="BJ31" s="265">
        <f t="shared" si="11"/>
        <v>0</v>
      </c>
      <c r="BK31" s="265">
        <f t="shared" si="11"/>
        <v>0</v>
      </c>
    </row>
    <row r="32" spans="2:63" ht="15.75">
      <c r="B32" s="303"/>
      <c r="C32" s="34"/>
      <c r="D32" s="49" t="s">
        <v>203</v>
      </c>
      <c r="E32" s="263">
        <f t="shared" si="5"/>
        <v>735279077.51786637</v>
      </c>
      <c r="F32" s="265">
        <f t="shared" ref="F32:H32" si="12">F16+F23-F31</f>
        <v>1032453.4273793604</v>
      </c>
      <c r="G32" s="265">
        <f t="shared" si="12"/>
        <v>51494512.712282248</v>
      </c>
      <c r="H32" s="265">
        <f t="shared" si="12"/>
        <v>227267984.85358146</v>
      </c>
      <c r="I32" s="265">
        <f>I16+I23-I31</f>
        <v>294861360.52451998</v>
      </c>
      <c r="J32" s="265">
        <f t="shared" ref="J32:BK32" si="13">J16+J23-J31</f>
        <v>70977795.178054541</v>
      </c>
      <c r="K32" s="265">
        <f t="shared" si="13"/>
        <v>41607135.443766303</v>
      </c>
      <c r="L32" s="265">
        <f t="shared" si="13"/>
        <v>48037835.378282346</v>
      </c>
      <c r="M32" s="265">
        <f t="shared" si="13"/>
        <v>0</v>
      </c>
      <c r="N32" s="265">
        <f t="shared" si="13"/>
        <v>0</v>
      </c>
      <c r="O32" s="265">
        <f t="shared" si="13"/>
        <v>0</v>
      </c>
      <c r="P32" s="265">
        <f t="shared" si="13"/>
        <v>0</v>
      </c>
      <c r="Q32" s="265">
        <f t="shared" si="13"/>
        <v>0</v>
      </c>
      <c r="R32" s="265">
        <f t="shared" si="13"/>
        <v>0</v>
      </c>
      <c r="S32" s="265">
        <f t="shared" si="13"/>
        <v>0</v>
      </c>
      <c r="T32" s="265">
        <f t="shared" si="13"/>
        <v>0</v>
      </c>
      <c r="U32" s="265">
        <f t="shared" si="13"/>
        <v>0</v>
      </c>
      <c r="V32" s="265">
        <f t="shared" si="13"/>
        <v>0</v>
      </c>
      <c r="W32" s="265">
        <f t="shared" si="13"/>
        <v>0</v>
      </c>
      <c r="X32" s="265">
        <f t="shared" si="13"/>
        <v>0</v>
      </c>
      <c r="Y32" s="265">
        <f t="shared" si="13"/>
        <v>0</v>
      </c>
      <c r="Z32" s="265">
        <f t="shared" si="13"/>
        <v>0</v>
      </c>
      <c r="AA32" s="265">
        <f t="shared" si="13"/>
        <v>0</v>
      </c>
      <c r="AB32" s="265">
        <f t="shared" si="13"/>
        <v>0</v>
      </c>
      <c r="AC32" s="265">
        <f t="shared" si="13"/>
        <v>0</v>
      </c>
      <c r="AD32" s="265">
        <f t="shared" si="13"/>
        <v>0</v>
      </c>
      <c r="AE32" s="265">
        <f t="shared" si="13"/>
        <v>0</v>
      </c>
      <c r="AF32" s="265">
        <f t="shared" si="13"/>
        <v>0</v>
      </c>
      <c r="AG32" s="265">
        <f t="shared" si="13"/>
        <v>0</v>
      </c>
      <c r="AH32" s="265">
        <f t="shared" si="13"/>
        <v>0</v>
      </c>
      <c r="AI32" s="265">
        <f t="shared" si="13"/>
        <v>0</v>
      </c>
      <c r="AJ32" s="265">
        <f t="shared" si="13"/>
        <v>0</v>
      </c>
      <c r="AK32" s="265">
        <f t="shared" si="13"/>
        <v>0</v>
      </c>
      <c r="AL32" s="265">
        <f t="shared" si="13"/>
        <v>0</v>
      </c>
      <c r="AM32" s="265">
        <f t="shared" si="13"/>
        <v>0</v>
      </c>
      <c r="AN32" s="265">
        <f t="shared" si="13"/>
        <v>0</v>
      </c>
      <c r="AO32" s="265">
        <f t="shared" si="13"/>
        <v>0</v>
      </c>
      <c r="AP32" s="265">
        <f t="shared" si="13"/>
        <v>0</v>
      </c>
      <c r="AQ32" s="265">
        <f t="shared" si="13"/>
        <v>0</v>
      </c>
      <c r="AR32" s="265">
        <f t="shared" si="13"/>
        <v>0</v>
      </c>
      <c r="AS32" s="265">
        <f t="shared" si="13"/>
        <v>0</v>
      </c>
      <c r="AT32" s="265">
        <f t="shared" si="13"/>
        <v>0</v>
      </c>
      <c r="AU32" s="265">
        <f t="shared" si="13"/>
        <v>0</v>
      </c>
      <c r="AV32" s="265">
        <f t="shared" si="13"/>
        <v>0</v>
      </c>
      <c r="AW32" s="265">
        <f t="shared" si="13"/>
        <v>0</v>
      </c>
      <c r="AX32" s="265">
        <f t="shared" si="13"/>
        <v>0</v>
      </c>
      <c r="AY32" s="265">
        <f t="shared" si="13"/>
        <v>0</v>
      </c>
      <c r="AZ32" s="265">
        <f t="shared" si="13"/>
        <v>0</v>
      </c>
      <c r="BA32" s="265">
        <f t="shared" si="13"/>
        <v>0</v>
      </c>
      <c r="BB32" s="265">
        <f t="shared" si="13"/>
        <v>0</v>
      </c>
      <c r="BC32" s="265">
        <f t="shared" si="13"/>
        <v>0</v>
      </c>
      <c r="BD32" s="265">
        <f t="shared" si="13"/>
        <v>0</v>
      </c>
      <c r="BE32" s="265">
        <f t="shared" si="13"/>
        <v>0</v>
      </c>
      <c r="BF32" s="265">
        <f t="shared" si="13"/>
        <v>0</v>
      </c>
      <c r="BG32" s="265">
        <f t="shared" si="13"/>
        <v>0</v>
      </c>
      <c r="BH32" s="265">
        <f t="shared" si="13"/>
        <v>0</v>
      </c>
      <c r="BI32" s="265">
        <f t="shared" si="13"/>
        <v>0</v>
      </c>
      <c r="BJ32" s="265">
        <f t="shared" si="13"/>
        <v>0</v>
      </c>
      <c r="BK32" s="265">
        <f t="shared" si="13"/>
        <v>0</v>
      </c>
    </row>
    <row r="33" spans="2:63" ht="14.25" customHeight="1">
      <c r="B33" s="304"/>
      <c r="C33" s="34" t="s">
        <v>499</v>
      </c>
      <c r="D33" s="319" t="s">
        <v>443</v>
      </c>
      <c r="E33" s="263"/>
      <c r="F33" s="263"/>
      <c r="G33" s="263">
        <f t="shared" ref="G33" si="14">F24+F33-F31</f>
        <v>1032453.4273793604</v>
      </c>
      <c r="H33" s="263">
        <f t="shared" ref="H33" si="15">G24+G33-G31</f>
        <v>52526966.13966161</v>
      </c>
      <c r="I33" s="263">
        <f t="shared" ref="I33" si="16">H24+H33-H31</f>
        <v>279794950.9932431</v>
      </c>
      <c r="J33" s="263">
        <f t="shared" ref="J33:AO33" si="17">I24+I33-I31</f>
        <v>574656311.51776314</v>
      </c>
      <c r="K33" s="263">
        <f t="shared" si="17"/>
        <v>645634106.69581759</v>
      </c>
      <c r="L33" s="263">
        <f t="shared" si="17"/>
        <v>687241242.13958395</v>
      </c>
      <c r="M33" s="263">
        <f t="shared" si="17"/>
        <v>735279077.51786625</v>
      </c>
      <c r="N33" s="263">
        <f t="shared" si="17"/>
        <v>735279077.51786625</v>
      </c>
      <c r="O33" s="263">
        <f t="shared" si="17"/>
        <v>735279077.51786625</v>
      </c>
      <c r="P33" s="263">
        <f t="shared" si="17"/>
        <v>735279077.51786625</v>
      </c>
      <c r="Q33" s="263">
        <f t="shared" si="17"/>
        <v>735279077.51786625</v>
      </c>
      <c r="R33" s="263">
        <f t="shared" si="17"/>
        <v>735279077.51786625</v>
      </c>
      <c r="S33" s="263">
        <f t="shared" si="17"/>
        <v>735279077.51786625</v>
      </c>
      <c r="T33" s="263">
        <f t="shared" si="17"/>
        <v>735279077.51786625</v>
      </c>
      <c r="U33" s="263">
        <f t="shared" si="17"/>
        <v>735279077.51786625</v>
      </c>
      <c r="V33" s="263">
        <f t="shared" si="17"/>
        <v>735279077.51786625</v>
      </c>
      <c r="W33" s="263">
        <f t="shared" si="17"/>
        <v>735279077.51786625</v>
      </c>
      <c r="X33" s="263">
        <f t="shared" si="17"/>
        <v>735279077.51786625</v>
      </c>
      <c r="Y33" s="263">
        <f t="shared" si="17"/>
        <v>735279077.51786625</v>
      </c>
      <c r="Z33" s="263">
        <f t="shared" si="17"/>
        <v>735279077.51786625</v>
      </c>
      <c r="AA33" s="263">
        <f t="shared" si="17"/>
        <v>735279077.51786625</v>
      </c>
      <c r="AB33" s="263">
        <f t="shared" si="17"/>
        <v>735279077.51786625</v>
      </c>
      <c r="AC33" s="263">
        <f t="shared" si="17"/>
        <v>735279077.51786625</v>
      </c>
      <c r="AD33" s="263">
        <f t="shared" si="17"/>
        <v>735279077.51786625</v>
      </c>
      <c r="AE33" s="263">
        <f t="shared" si="17"/>
        <v>735279077.51786625</v>
      </c>
      <c r="AF33" s="263">
        <f t="shared" si="17"/>
        <v>735279077.51786625</v>
      </c>
      <c r="AG33" s="263">
        <f t="shared" si="17"/>
        <v>735279077.51786625</v>
      </c>
      <c r="AH33" s="263">
        <f t="shared" si="17"/>
        <v>735279077.51786625</v>
      </c>
      <c r="AI33" s="263">
        <f t="shared" si="17"/>
        <v>735279077.51786625</v>
      </c>
      <c r="AJ33" s="263">
        <f t="shared" si="17"/>
        <v>735279077.51786625</v>
      </c>
      <c r="AK33" s="263">
        <f t="shared" si="17"/>
        <v>735279077.51786625</v>
      </c>
      <c r="AL33" s="263">
        <f t="shared" si="17"/>
        <v>735279077.51786625</v>
      </c>
      <c r="AM33" s="263">
        <f t="shared" si="17"/>
        <v>735279077.51786625</v>
      </c>
      <c r="AN33" s="263">
        <f t="shared" si="17"/>
        <v>735279077.51786625</v>
      </c>
      <c r="AO33" s="263">
        <f t="shared" si="17"/>
        <v>735279077.51786625</v>
      </c>
      <c r="AP33" s="263">
        <f t="shared" ref="AP33:BK33" si="18">AO24+AO33-AO31</f>
        <v>735279077.51786625</v>
      </c>
      <c r="AQ33" s="263">
        <f t="shared" si="18"/>
        <v>735279077.51786625</v>
      </c>
      <c r="AR33" s="263">
        <f t="shared" si="18"/>
        <v>735279077.51786625</v>
      </c>
      <c r="AS33" s="263">
        <f t="shared" si="18"/>
        <v>735279077.51786625</v>
      </c>
      <c r="AT33" s="263">
        <f t="shared" si="18"/>
        <v>735279077.51786625</v>
      </c>
      <c r="AU33" s="263">
        <f t="shared" si="18"/>
        <v>735279077.51786625</v>
      </c>
      <c r="AV33" s="263">
        <f t="shared" si="18"/>
        <v>735279077.51786625</v>
      </c>
      <c r="AW33" s="263">
        <f t="shared" si="18"/>
        <v>735279077.51786625</v>
      </c>
      <c r="AX33" s="263">
        <f t="shared" si="18"/>
        <v>735279077.51786625</v>
      </c>
      <c r="AY33" s="263">
        <f t="shared" si="18"/>
        <v>735279077.51786625</v>
      </c>
      <c r="AZ33" s="263">
        <f t="shared" si="18"/>
        <v>735279077.51786625</v>
      </c>
      <c r="BA33" s="263">
        <f t="shared" si="18"/>
        <v>735279077.51786625</v>
      </c>
      <c r="BB33" s="263">
        <f t="shared" si="18"/>
        <v>735279077.51786625</v>
      </c>
      <c r="BC33" s="263">
        <f t="shared" si="18"/>
        <v>735279077.51786625</v>
      </c>
      <c r="BD33" s="263">
        <f t="shared" si="18"/>
        <v>735279077.51786625</v>
      </c>
      <c r="BE33" s="263">
        <f t="shared" si="18"/>
        <v>735279077.51786625</v>
      </c>
      <c r="BF33" s="263">
        <f t="shared" si="18"/>
        <v>735279077.51786625</v>
      </c>
      <c r="BG33" s="263">
        <f t="shared" si="18"/>
        <v>735279077.51786625</v>
      </c>
      <c r="BH33" s="263">
        <f t="shared" si="18"/>
        <v>735279077.51786625</v>
      </c>
      <c r="BI33" s="263">
        <f t="shared" si="18"/>
        <v>735279077.51786625</v>
      </c>
      <c r="BJ33" s="263">
        <f t="shared" si="18"/>
        <v>735279077.51786625</v>
      </c>
      <c r="BK33" s="263">
        <f t="shared" si="18"/>
        <v>735279077.51786625</v>
      </c>
    </row>
    <row r="34" spans="2:63" ht="14.25" customHeight="1">
      <c r="B34" s="304"/>
      <c r="C34" s="34" t="s">
        <v>499</v>
      </c>
      <c r="D34" s="319" t="s">
        <v>444</v>
      </c>
      <c r="E34" s="263"/>
      <c r="F34" s="378" t="s">
        <v>563</v>
      </c>
      <c r="G34" s="378">
        <v>6.7449000000000009E-2</v>
      </c>
      <c r="H34" s="378">
        <v>7.5260613881756422E-2</v>
      </c>
      <c r="I34" s="378">
        <v>7.5746885743350839E-2</v>
      </c>
      <c r="J34" s="378">
        <v>7.8136128866475849E-2</v>
      </c>
      <c r="K34" s="378">
        <v>7.9500825411247616E-2</v>
      </c>
      <c r="L34" s="378">
        <v>8.4141285810195018E-2</v>
      </c>
      <c r="M34" s="378"/>
      <c r="N34" s="378"/>
      <c r="O34" s="378"/>
      <c r="P34" s="378"/>
      <c r="Q34" s="378"/>
      <c r="R34" s="378"/>
      <c r="S34" s="378"/>
      <c r="T34" s="378"/>
      <c r="U34" s="378"/>
      <c r="V34" s="378"/>
      <c r="W34" s="378"/>
      <c r="X34" s="378"/>
      <c r="Y34" s="378"/>
      <c r="Z34" s="378"/>
      <c r="AA34" s="378"/>
      <c r="AB34" s="378"/>
      <c r="AC34" s="378"/>
      <c r="AD34" s="378"/>
      <c r="AE34" s="378"/>
      <c r="AF34" s="378"/>
      <c r="AG34" s="378"/>
      <c r="AH34" s="378"/>
      <c r="AI34" s="378"/>
      <c r="AJ34" s="378"/>
      <c r="AK34" s="264"/>
      <c r="AL34" s="264"/>
      <c r="AM34" s="264"/>
      <c r="AN34" s="264"/>
      <c r="AO34" s="264"/>
      <c r="AP34" s="264"/>
      <c r="AQ34" s="264"/>
      <c r="AR34" s="264"/>
      <c r="AS34" s="264"/>
      <c r="AT34" s="264"/>
      <c r="AU34" s="264"/>
      <c r="AV34" s="264"/>
      <c r="AW34" s="264"/>
      <c r="AX34" s="264"/>
      <c r="AY34" s="264"/>
      <c r="AZ34" s="264"/>
      <c r="BA34" s="264"/>
      <c r="BB34" s="264"/>
      <c r="BC34" s="264"/>
      <c r="BD34" s="264"/>
      <c r="BE34" s="264"/>
      <c r="BF34" s="264"/>
      <c r="BG34" s="264"/>
      <c r="BH34" s="264"/>
      <c r="BI34" s="264"/>
      <c r="BJ34" s="264"/>
      <c r="BK34" s="264"/>
    </row>
    <row r="35" spans="2:63" ht="29.25" customHeight="1"/>
    <row r="36" spans="2:63" ht="15.75">
      <c r="B36" s="344" t="s">
        <v>220</v>
      </c>
      <c r="C36" s="345"/>
    </row>
    <row r="37" spans="2:63">
      <c r="B37" s="346"/>
      <c r="C37" s="347"/>
    </row>
    <row r="38" spans="2:63">
      <c r="B38" s="85" t="s">
        <v>136</v>
      </c>
      <c r="C38" s="120">
        <v>45103</v>
      </c>
    </row>
    <row r="39" spans="2:63">
      <c r="B39" s="85" t="s">
        <v>165</v>
      </c>
      <c r="C39" s="392">
        <f>E11</f>
        <v>5923813.5087032095</v>
      </c>
    </row>
  </sheetData>
  <mergeCells count="1">
    <mergeCell ref="F7:BK7"/>
  </mergeCells>
  <pageMargins left="0.75" right="0.75" top="1" bottom="1" header="0.5" footer="0.5"/>
  <pageSetup paperSize="9" scale="3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tabColor rgb="FF009999"/>
  </sheetPr>
  <dimension ref="B1:E34"/>
  <sheetViews>
    <sheetView zoomScaleNormal="100" workbookViewId="0"/>
  </sheetViews>
  <sheetFormatPr defaultColWidth="9.140625" defaultRowHeight="12.75"/>
  <cols>
    <col min="1" max="1" width="12.140625" style="28" customWidth="1"/>
    <col min="2" max="2" width="21" style="28" customWidth="1"/>
    <col min="3" max="3" width="62" style="28" bestFit="1" customWidth="1"/>
    <col min="4" max="4" width="16.5703125" style="28" bestFit="1" customWidth="1"/>
    <col min="5" max="5" width="22" style="28" bestFit="1" customWidth="1"/>
    <col min="6" max="6" width="9.42578125" style="28" customWidth="1"/>
    <col min="7" max="7" width="25.140625" style="28" customWidth="1"/>
    <col min="8" max="16384" width="9.140625" style="28"/>
  </cols>
  <sheetData>
    <row r="1" spans="2:5" ht="20.25">
      <c r="B1" s="451" t="s">
        <v>198</v>
      </c>
      <c r="C1" s="451"/>
      <c r="D1" s="15"/>
      <c r="E1" s="15"/>
    </row>
    <row r="2" spans="2:5" ht="20.25">
      <c r="B2" s="44" t="str">
        <f>Tradingname</f>
        <v>APA NORTHERN GOLDFIELDS INTERCONNECT PTY LTD</v>
      </c>
      <c r="C2" s="45"/>
      <c r="D2" s="29"/>
      <c r="E2" s="29"/>
    </row>
    <row r="3" spans="2:5" ht="15.75" customHeight="1">
      <c r="B3" s="46" t="s">
        <v>238</v>
      </c>
      <c r="C3" s="47" t="str">
        <f>TEXT(Yearstart,"dd/mm/yyyy")&amp;" to "&amp;TEXT(Yearending,"dd/mm/yyyy")</f>
        <v>01/07/2025 to 30/06/2026</v>
      </c>
      <c r="E3" s="41"/>
    </row>
    <row r="4" spans="2:5" ht="20.25">
      <c r="B4" s="14"/>
    </row>
    <row r="5" spans="2:5" ht="15.75">
      <c r="B5" s="32" t="s">
        <v>224</v>
      </c>
      <c r="C5" s="30"/>
      <c r="D5" s="30"/>
      <c r="E5" s="30"/>
    </row>
    <row r="6" spans="2:5" ht="15.75">
      <c r="B6" s="32"/>
      <c r="C6" s="30"/>
      <c r="D6" s="30"/>
      <c r="E6" s="30"/>
    </row>
    <row r="7" spans="2:5" ht="25.5">
      <c r="B7" s="100" t="s">
        <v>221</v>
      </c>
      <c r="C7" s="100" t="s">
        <v>171</v>
      </c>
      <c r="D7" s="100" t="s">
        <v>172</v>
      </c>
      <c r="E7" s="100" t="s">
        <v>208</v>
      </c>
    </row>
    <row r="8" spans="2:5">
      <c r="B8" s="364"/>
      <c r="C8" s="367"/>
      <c r="D8" s="367"/>
      <c r="E8" s="294"/>
    </row>
    <row r="9" spans="2:5">
      <c r="B9" s="364"/>
      <c r="C9" s="367"/>
      <c r="D9" s="367"/>
      <c r="E9" s="294"/>
    </row>
    <row r="10" spans="2:5">
      <c r="B10" s="364"/>
      <c r="C10" s="367"/>
      <c r="D10" s="367"/>
      <c r="E10" s="294"/>
    </row>
    <row r="11" spans="2:5">
      <c r="B11" s="364"/>
      <c r="C11" s="367"/>
      <c r="D11" s="367"/>
      <c r="E11" s="294"/>
    </row>
    <row r="12" spans="2:5">
      <c r="B12" s="364"/>
      <c r="C12" s="367"/>
      <c r="D12" s="367"/>
      <c r="E12" s="294"/>
    </row>
    <row r="13" spans="2:5">
      <c r="B13" s="364"/>
      <c r="C13" s="367"/>
      <c r="D13" s="367"/>
      <c r="E13" s="294"/>
    </row>
    <row r="14" spans="2:5">
      <c r="B14" s="364"/>
      <c r="C14" s="367"/>
      <c r="D14" s="367"/>
      <c r="E14" s="294"/>
    </row>
    <row r="15" spans="2:5">
      <c r="B15" s="364"/>
      <c r="C15" s="367"/>
      <c r="D15" s="367"/>
      <c r="E15" s="294"/>
    </row>
    <row r="16" spans="2:5">
      <c r="B16" s="135"/>
      <c r="C16" s="135"/>
      <c r="D16" s="258"/>
      <c r="E16" s="294"/>
    </row>
    <row r="17" spans="2:5">
      <c r="B17" s="135"/>
      <c r="C17" s="135"/>
      <c r="D17" s="258"/>
      <c r="E17" s="294"/>
    </row>
    <row r="18" spans="2:5">
      <c r="B18" s="135"/>
      <c r="C18" s="135"/>
      <c r="D18" s="258"/>
      <c r="E18" s="294"/>
    </row>
    <row r="19" spans="2:5">
      <c r="B19" s="135"/>
      <c r="C19" s="135"/>
      <c r="D19" s="258"/>
      <c r="E19" s="294"/>
    </row>
    <row r="20" spans="2:5">
      <c r="B20" s="135"/>
      <c r="C20" s="135"/>
      <c r="D20" s="258"/>
      <c r="E20" s="294"/>
    </row>
    <row r="21" spans="2:5">
      <c r="B21" s="135"/>
      <c r="C21" s="135"/>
      <c r="D21" s="258"/>
      <c r="E21" s="294"/>
    </row>
    <row r="22" spans="2:5">
      <c r="B22" s="135"/>
      <c r="C22" s="135"/>
      <c r="D22" s="258"/>
      <c r="E22" s="294"/>
    </row>
    <row r="23" spans="2:5">
      <c r="B23" s="135"/>
      <c r="C23" s="135"/>
      <c r="D23" s="258"/>
      <c r="E23" s="294"/>
    </row>
    <row r="24" spans="2:5">
      <c r="B24" s="135"/>
      <c r="C24" s="135"/>
      <c r="D24" s="258"/>
      <c r="E24" s="294"/>
    </row>
    <row r="25" spans="2:5">
      <c r="B25" s="135"/>
      <c r="C25" s="135"/>
      <c r="D25" s="258"/>
      <c r="E25" s="294"/>
    </row>
    <row r="26" spans="2:5">
      <c r="B26" s="135"/>
      <c r="C26" s="135"/>
      <c r="D26" s="258"/>
      <c r="E26" s="294"/>
    </row>
    <row r="27" spans="2:5">
      <c r="B27" s="135"/>
      <c r="C27" s="135"/>
      <c r="D27" s="258"/>
      <c r="E27" s="294"/>
    </row>
    <row r="28" spans="2:5">
      <c r="B28" s="135"/>
      <c r="C28" s="135"/>
      <c r="D28" s="258"/>
      <c r="E28" s="294"/>
    </row>
    <row r="29" spans="2:5">
      <c r="B29" s="135"/>
      <c r="C29" s="135"/>
      <c r="D29" s="258"/>
      <c r="E29" s="294"/>
    </row>
    <row r="30" spans="2:5">
      <c r="B30" s="135"/>
      <c r="C30" s="135"/>
      <c r="D30" s="258"/>
      <c r="E30" s="294"/>
    </row>
    <row r="31" spans="2:5">
      <c r="B31" s="135"/>
      <c r="C31" s="135"/>
      <c r="D31" s="258"/>
      <c r="E31" s="294"/>
    </row>
    <row r="32" spans="2:5">
      <c r="B32" s="135"/>
      <c r="C32" s="135"/>
      <c r="D32" s="258"/>
      <c r="E32" s="294"/>
    </row>
    <row r="33" spans="2:5">
      <c r="B33" s="135"/>
      <c r="C33" s="135"/>
      <c r="D33" s="258"/>
      <c r="E33" s="294"/>
    </row>
    <row r="34" spans="2:5">
      <c r="B34" s="135"/>
      <c r="C34" s="135"/>
      <c r="D34" s="258"/>
      <c r="E34" s="294"/>
    </row>
  </sheetData>
  <mergeCells count="1">
    <mergeCell ref="B1:C1"/>
  </mergeCells>
  <phoneticPr fontId="94" type="noConversion"/>
  <pageMargins left="0.75" right="0.75" top="1" bottom="1" header="0.5" footer="0.5"/>
  <pageSetup paperSize="9" scale="3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2">
    <tabColor rgb="FFFFE9D9"/>
  </sheetPr>
  <dimension ref="A1:N1"/>
  <sheetViews>
    <sheetView zoomScaleNormal="100" workbookViewId="0"/>
  </sheetViews>
  <sheetFormatPr defaultColWidth="9" defaultRowHeight="12.75"/>
  <cols>
    <col min="1" max="16384" width="9" style="340"/>
  </cols>
  <sheetData>
    <row r="1" spans="1:14">
      <c r="A1"/>
      <c r="N1"/>
    </row>
  </sheetData>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3">
    <tabColor rgb="FF009999"/>
    <pageSetUpPr fitToPage="1"/>
  </sheetPr>
  <dimension ref="B1:BJ111"/>
  <sheetViews>
    <sheetView zoomScaleNormal="100" workbookViewId="0"/>
  </sheetViews>
  <sheetFormatPr defaultColWidth="9.140625" defaultRowHeight="12.75"/>
  <cols>
    <col min="1" max="1" width="11.85546875" style="16" customWidth="1"/>
    <col min="2" max="2" width="24.5703125" style="16" customWidth="1"/>
    <col min="3" max="3" width="35.85546875" style="16" customWidth="1"/>
    <col min="4" max="4" width="18.140625" style="16" customWidth="1"/>
    <col min="5" max="5" width="24.5703125" style="16" customWidth="1"/>
    <col min="6" max="62" width="10.5703125" style="16" customWidth="1"/>
    <col min="63" max="16384" width="9.140625" style="16"/>
  </cols>
  <sheetData>
    <row r="1" spans="2:62" ht="20.25">
      <c r="B1" s="453" t="s">
        <v>199</v>
      </c>
      <c r="C1" s="453"/>
      <c r="D1" s="468"/>
    </row>
    <row r="2" spans="2:62" ht="15">
      <c r="B2" s="331" t="str">
        <f>Tradingname</f>
        <v>APA NORTHERN GOLDFIELDS INTERCONNECT PTY LTD</v>
      </c>
      <c r="C2" s="332"/>
    </row>
    <row r="3" spans="2:62" ht="15">
      <c r="B3" s="333" t="s">
        <v>238</v>
      </c>
      <c r="C3" s="334" t="str">
        <f>TEXT(Yearstart,"dd/mm/yyyy")&amp;" to "&amp;TEXT(Yearending,"dd/mm/yyyy")</f>
        <v>01/07/2025 to 30/06/2026</v>
      </c>
    </row>
    <row r="4" spans="2:62">
      <c r="B4" s="23"/>
      <c r="C4" s="23"/>
    </row>
    <row r="5" spans="2:62" ht="15.75">
      <c r="B5" s="443" t="s">
        <v>201</v>
      </c>
      <c r="C5" s="443"/>
      <c r="D5" s="443"/>
      <c r="E5" s="190"/>
    </row>
    <row r="7" spans="2:62" s="24" customFormat="1" ht="13.35" customHeight="1">
      <c r="B7" s="473" t="s">
        <v>501</v>
      </c>
      <c r="C7" s="473" t="s">
        <v>33</v>
      </c>
      <c r="D7" s="207"/>
      <c r="E7" s="476" t="s">
        <v>500</v>
      </c>
      <c r="F7" s="479" t="s">
        <v>100</v>
      </c>
      <c r="G7" s="480"/>
      <c r="H7" s="480"/>
      <c r="I7" s="480"/>
      <c r="J7" s="480"/>
      <c r="K7" s="481"/>
      <c r="L7" s="485" t="s">
        <v>101</v>
      </c>
      <c r="M7" s="486"/>
      <c r="N7" s="486"/>
      <c r="O7" s="486"/>
      <c r="P7" s="486"/>
      <c r="Q7" s="486"/>
      <c r="R7" s="487"/>
      <c r="S7" s="469" t="s">
        <v>102</v>
      </c>
      <c r="T7" s="465"/>
      <c r="U7" s="465"/>
      <c r="V7" s="465"/>
      <c r="W7" s="465"/>
      <c r="X7" s="465"/>
      <c r="Y7" s="465"/>
      <c r="Z7" s="465"/>
      <c r="AA7" s="465"/>
      <c r="AB7" s="465"/>
      <c r="AC7" s="465"/>
      <c r="AD7" s="465"/>
      <c r="AE7" s="465"/>
      <c r="AF7" s="465"/>
      <c r="AG7" s="465"/>
      <c r="AH7" s="465"/>
      <c r="AI7" s="465"/>
      <c r="AJ7" s="465"/>
      <c r="AK7" s="466"/>
      <c r="AL7" s="470" t="s">
        <v>103</v>
      </c>
      <c r="AM7" s="471"/>
      <c r="AN7" s="471"/>
      <c r="AO7" s="471"/>
      <c r="AP7" s="471"/>
      <c r="AQ7" s="471"/>
      <c r="AR7" s="471"/>
      <c r="AS7" s="471"/>
      <c r="AT7" s="471"/>
      <c r="AU7" s="471"/>
      <c r="AV7" s="471"/>
      <c r="AW7" s="471"/>
      <c r="AX7" s="471"/>
      <c r="AY7" s="471"/>
      <c r="AZ7" s="471"/>
      <c r="BA7" s="471"/>
      <c r="BB7" s="471"/>
      <c r="BC7" s="471"/>
      <c r="BD7" s="471"/>
      <c r="BE7" s="471"/>
      <c r="BF7" s="471"/>
      <c r="BG7" s="471"/>
      <c r="BH7" s="471"/>
      <c r="BI7" s="471"/>
      <c r="BJ7" s="472"/>
    </row>
    <row r="8" spans="2:62" s="23" customFormat="1" ht="15">
      <c r="B8" s="474"/>
      <c r="C8" s="474"/>
      <c r="D8" s="208"/>
      <c r="E8" s="477"/>
      <c r="F8" s="482"/>
      <c r="G8" s="483"/>
      <c r="H8" s="483"/>
      <c r="I8" s="483"/>
      <c r="J8" s="483"/>
      <c r="K8" s="484"/>
      <c r="L8" s="488"/>
      <c r="M8" s="489"/>
      <c r="N8" s="489"/>
      <c r="O8" s="489"/>
      <c r="P8" s="489"/>
      <c r="Q8" s="489"/>
      <c r="R8" s="489"/>
      <c r="S8" s="211"/>
      <c r="T8" s="465" t="s">
        <v>104</v>
      </c>
      <c r="U8" s="465"/>
      <c r="V8" s="465"/>
      <c r="W8" s="465"/>
      <c r="X8" s="465"/>
      <c r="Y8" s="466"/>
      <c r="Z8" s="462" t="s">
        <v>105</v>
      </c>
      <c r="AA8" s="462"/>
      <c r="AB8" s="462"/>
      <c r="AC8" s="462"/>
      <c r="AD8" s="462"/>
      <c r="AE8" s="463"/>
      <c r="AF8" s="461" t="s">
        <v>106</v>
      </c>
      <c r="AG8" s="462"/>
      <c r="AH8" s="462"/>
      <c r="AI8" s="462"/>
      <c r="AJ8" s="462"/>
      <c r="AK8" s="463"/>
      <c r="AL8" s="212"/>
      <c r="AM8" s="490" t="s">
        <v>107</v>
      </c>
      <c r="AN8" s="491"/>
      <c r="AO8" s="491"/>
      <c r="AP8" s="491"/>
      <c r="AQ8" s="491"/>
      <c r="AR8" s="492"/>
      <c r="AS8" s="490" t="s">
        <v>108</v>
      </c>
      <c r="AT8" s="491"/>
      <c r="AU8" s="491"/>
      <c r="AV8" s="491"/>
      <c r="AW8" s="491"/>
      <c r="AX8" s="492"/>
      <c r="AY8" s="490" t="s">
        <v>109</v>
      </c>
      <c r="AZ8" s="491"/>
      <c r="BA8" s="491"/>
      <c r="BB8" s="491"/>
      <c r="BC8" s="491"/>
      <c r="BD8" s="492"/>
      <c r="BE8" s="490" t="s">
        <v>110</v>
      </c>
      <c r="BF8" s="491"/>
      <c r="BG8" s="491"/>
      <c r="BH8" s="491"/>
      <c r="BI8" s="491"/>
      <c r="BJ8" s="492"/>
    </row>
    <row r="9" spans="2:62" s="23" customFormat="1" ht="48">
      <c r="B9" s="474"/>
      <c r="C9" s="474"/>
      <c r="D9" s="208" t="s">
        <v>22</v>
      </c>
      <c r="E9" s="477"/>
      <c r="F9" s="467" t="s">
        <v>111</v>
      </c>
      <c r="G9" s="467"/>
      <c r="H9" s="467"/>
      <c r="I9" s="464" t="s">
        <v>112</v>
      </c>
      <c r="J9" s="464"/>
      <c r="K9" s="464"/>
      <c r="L9" s="210" t="s">
        <v>113</v>
      </c>
      <c r="M9" s="467" t="s">
        <v>91</v>
      </c>
      <c r="N9" s="467"/>
      <c r="O9" s="467"/>
      <c r="P9" s="464" t="s">
        <v>92</v>
      </c>
      <c r="Q9" s="464"/>
      <c r="R9" s="464"/>
      <c r="S9" s="210" t="s">
        <v>114</v>
      </c>
      <c r="T9" s="467" t="s">
        <v>91</v>
      </c>
      <c r="U9" s="467"/>
      <c r="V9" s="467"/>
      <c r="W9" s="464" t="s">
        <v>92</v>
      </c>
      <c r="X9" s="464"/>
      <c r="Y9" s="464"/>
      <c r="Z9" s="467" t="s">
        <v>91</v>
      </c>
      <c r="AA9" s="467"/>
      <c r="AB9" s="467"/>
      <c r="AC9" s="464" t="s">
        <v>92</v>
      </c>
      <c r="AD9" s="464"/>
      <c r="AE9" s="464"/>
      <c r="AF9" s="467" t="s">
        <v>91</v>
      </c>
      <c r="AG9" s="467"/>
      <c r="AH9" s="467"/>
      <c r="AI9" s="464" t="s">
        <v>92</v>
      </c>
      <c r="AJ9" s="464"/>
      <c r="AK9" s="464"/>
      <c r="AL9" s="210" t="s">
        <v>115</v>
      </c>
      <c r="AM9" s="467" t="s">
        <v>91</v>
      </c>
      <c r="AN9" s="467"/>
      <c r="AO9" s="467"/>
      <c r="AP9" s="464" t="s">
        <v>92</v>
      </c>
      <c r="AQ9" s="464"/>
      <c r="AR9" s="464"/>
      <c r="AS9" s="467" t="s">
        <v>91</v>
      </c>
      <c r="AT9" s="467"/>
      <c r="AU9" s="467"/>
      <c r="AV9" s="464" t="s">
        <v>92</v>
      </c>
      <c r="AW9" s="464"/>
      <c r="AX9" s="464"/>
      <c r="AY9" s="467" t="s">
        <v>91</v>
      </c>
      <c r="AZ9" s="467"/>
      <c r="BA9" s="467"/>
      <c r="BB9" s="464" t="s">
        <v>92</v>
      </c>
      <c r="BC9" s="464"/>
      <c r="BD9" s="464"/>
      <c r="BE9" s="467" t="s">
        <v>91</v>
      </c>
      <c r="BF9" s="467"/>
      <c r="BG9" s="467"/>
      <c r="BH9" s="464" t="s">
        <v>92</v>
      </c>
      <c r="BI9" s="464"/>
      <c r="BJ9" s="464"/>
    </row>
    <row r="10" spans="2:62" s="23" customFormat="1" ht="48" customHeight="1">
      <c r="B10" s="475"/>
      <c r="C10" s="475"/>
      <c r="D10" s="209" t="s">
        <v>174</v>
      </c>
      <c r="E10" s="478"/>
      <c r="F10" s="208" t="s">
        <v>502</v>
      </c>
      <c r="G10" s="208" t="s">
        <v>503</v>
      </c>
      <c r="H10" s="208" t="s">
        <v>449</v>
      </c>
      <c r="I10" s="208" t="s">
        <v>502</v>
      </c>
      <c r="J10" s="208" t="s">
        <v>450</v>
      </c>
      <c r="K10" s="208" t="s">
        <v>449</v>
      </c>
      <c r="L10" s="320" t="s">
        <v>504</v>
      </c>
      <c r="M10" s="321" t="s">
        <v>447</v>
      </c>
      <c r="N10" s="321" t="s">
        <v>503</v>
      </c>
      <c r="O10" s="321" t="s">
        <v>449</v>
      </c>
      <c r="P10" s="321" t="s">
        <v>447</v>
      </c>
      <c r="Q10" s="321" t="s">
        <v>450</v>
      </c>
      <c r="R10" s="321" t="s">
        <v>449</v>
      </c>
      <c r="S10" s="322" t="s">
        <v>174</v>
      </c>
      <c r="T10" s="322" t="s">
        <v>447</v>
      </c>
      <c r="U10" s="322" t="s">
        <v>503</v>
      </c>
      <c r="V10" s="322" t="s">
        <v>449</v>
      </c>
      <c r="W10" s="322" t="s">
        <v>447</v>
      </c>
      <c r="X10" s="322" t="s">
        <v>175</v>
      </c>
      <c r="Y10" s="322" t="s">
        <v>449</v>
      </c>
      <c r="Z10" s="322" t="s">
        <v>502</v>
      </c>
      <c r="AA10" s="322" t="s">
        <v>503</v>
      </c>
      <c r="AB10" s="322" t="s">
        <v>449</v>
      </c>
      <c r="AC10" s="322" t="s">
        <v>502</v>
      </c>
      <c r="AD10" s="322" t="s">
        <v>175</v>
      </c>
      <c r="AE10" s="322" t="s">
        <v>449</v>
      </c>
      <c r="AF10" s="322" t="s">
        <v>447</v>
      </c>
      <c r="AG10" s="322" t="s">
        <v>503</v>
      </c>
      <c r="AH10" s="322" t="s">
        <v>449</v>
      </c>
      <c r="AI10" s="322" t="s">
        <v>447</v>
      </c>
      <c r="AJ10" s="322" t="s">
        <v>175</v>
      </c>
      <c r="AK10" s="322" t="s">
        <v>449</v>
      </c>
      <c r="AL10" s="323" t="s">
        <v>174</v>
      </c>
      <c r="AM10" s="323" t="s">
        <v>502</v>
      </c>
      <c r="AN10" s="323" t="s">
        <v>503</v>
      </c>
      <c r="AO10" s="323" t="s">
        <v>449</v>
      </c>
      <c r="AP10" s="323" t="s">
        <v>502</v>
      </c>
      <c r="AQ10" s="323" t="s">
        <v>450</v>
      </c>
      <c r="AR10" s="323" t="s">
        <v>449</v>
      </c>
      <c r="AS10" s="323" t="s">
        <v>447</v>
      </c>
      <c r="AT10" s="323" t="s">
        <v>503</v>
      </c>
      <c r="AU10" s="323" t="s">
        <v>449</v>
      </c>
      <c r="AV10" s="323" t="s">
        <v>447</v>
      </c>
      <c r="AW10" s="323" t="s">
        <v>450</v>
      </c>
      <c r="AX10" s="323" t="s">
        <v>449</v>
      </c>
      <c r="AY10" s="323" t="s">
        <v>447</v>
      </c>
      <c r="AZ10" s="323" t="s">
        <v>503</v>
      </c>
      <c r="BA10" s="323" t="s">
        <v>449</v>
      </c>
      <c r="BB10" s="323" t="s">
        <v>447</v>
      </c>
      <c r="BC10" s="323" t="s">
        <v>450</v>
      </c>
      <c r="BD10" s="323" t="s">
        <v>449</v>
      </c>
      <c r="BE10" s="323" t="s">
        <v>502</v>
      </c>
      <c r="BF10" s="323" t="s">
        <v>503</v>
      </c>
      <c r="BG10" s="323" t="s">
        <v>449</v>
      </c>
      <c r="BH10" s="323" t="s">
        <v>502</v>
      </c>
      <c r="BI10" s="323" t="s">
        <v>175</v>
      </c>
      <c r="BJ10" s="323" t="s">
        <v>449</v>
      </c>
    </row>
    <row r="11" spans="2:62" s="23" customFormat="1" ht="13.35" customHeight="1">
      <c r="B11" s="215"/>
      <c r="C11" s="122" t="s">
        <v>34</v>
      </c>
      <c r="D11" s="121"/>
      <c r="E11" s="121"/>
      <c r="F11" s="458"/>
      <c r="G11" s="459"/>
      <c r="H11" s="459"/>
      <c r="I11" s="459"/>
      <c r="J11" s="459"/>
      <c r="K11" s="460"/>
      <c r="L11" s="324"/>
      <c r="M11" s="324"/>
      <c r="N11" s="324"/>
      <c r="O11" s="324"/>
      <c r="P11" s="324"/>
      <c r="Q11" s="324"/>
      <c r="R11" s="324"/>
      <c r="S11" s="325"/>
      <c r="T11" s="326"/>
      <c r="U11" s="325"/>
      <c r="V11" s="325"/>
      <c r="W11" s="325"/>
      <c r="X11" s="325"/>
      <c r="Y11" s="327"/>
      <c r="Z11" s="326"/>
      <c r="AA11" s="325"/>
      <c r="AB11" s="325"/>
      <c r="AC11" s="325"/>
      <c r="AD11" s="325"/>
      <c r="AE11" s="327"/>
      <c r="AF11" s="326"/>
      <c r="AG11" s="325"/>
      <c r="AH11" s="325"/>
      <c r="AI11" s="325"/>
      <c r="AJ11" s="325"/>
      <c r="AK11" s="327"/>
      <c r="AL11" s="328"/>
      <c r="AM11" s="329"/>
      <c r="AN11" s="328"/>
      <c r="AO11" s="328"/>
      <c r="AP11" s="328"/>
      <c r="AQ11" s="328"/>
      <c r="AR11" s="330"/>
      <c r="AS11" s="329"/>
      <c r="AT11" s="328"/>
      <c r="AU11" s="328"/>
      <c r="AV11" s="328"/>
      <c r="AW11" s="328"/>
      <c r="AX11" s="330"/>
      <c r="AY11" s="329"/>
      <c r="AZ11" s="328"/>
      <c r="BA11" s="328"/>
      <c r="BB11" s="328"/>
      <c r="BC11" s="328"/>
      <c r="BD11" s="330"/>
      <c r="BE11" s="329"/>
      <c r="BF11" s="328"/>
      <c r="BG11" s="328"/>
      <c r="BH11" s="328"/>
      <c r="BI11" s="328"/>
      <c r="BJ11" s="330"/>
    </row>
    <row r="12" spans="2:62" s="23" customFormat="1" ht="25.5">
      <c r="B12" s="386" t="s">
        <v>629</v>
      </c>
      <c r="C12" s="144" t="s">
        <v>152</v>
      </c>
      <c r="D12" s="282">
        <f>L12+S12+AL12</f>
        <v>15445.276599999999</v>
      </c>
      <c r="E12" s="213"/>
      <c r="F12" s="296"/>
      <c r="G12" s="296"/>
      <c r="H12" s="296"/>
      <c r="I12" s="296"/>
      <c r="J12" s="296"/>
      <c r="K12" s="296"/>
      <c r="L12" s="282">
        <f>M12+P12</f>
        <v>15445.276599999999</v>
      </c>
      <c r="M12" s="293">
        <v>15445.276599999999</v>
      </c>
      <c r="N12" s="293">
        <v>4880.7</v>
      </c>
      <c r="O12" s="299">
        <f>IFERROR(M12/N12,0)</f>
        <v>3.1645617636814389</v>
      </c>
      <c r="P12" s="293"/>
      <c r="Q12" s="293"/>
      <c r="R12" s="299">
        <f>IFERROR(P12/Q12,0)</f>
        <v>0</v>
      </c>
      <c r="S12" s="282">
        <f>T12+W12+Z12+AC12+AF12+AI12</f>
        <v>0</v>
      </c>
      <c r="T12" s="293"/>
      <c r="U12" s="293"/>
      <c r="V12" s="299">
        <f>IFERROR(T12/U12,0)</f>
        <v>0</v>
      </c>
      <c r="W12" s="293"/>
      <c r="X12" s="293"/>
      <c r="Y12" s="299">
        <f>IFERROR(W12/X12,0)</f>
        <v>0</v>
      </c>
      <c r="Z12" s="293"/>
      <c r="AA12" s="293"/>
      <c r="AB12" s="299">
        <f>IFERROR(Z12/AA12,0)</f>
        <v>0</v>
      </c>
      <c r="AC12" s="293"/>
      <c r="AD12" s="293"/>
      <c r="AE12" s="299">
        <f>IFERROR(AC12/AD12,0)</f>
        <v>0</v>
      </c>
      <c r="AF12" s="293"/>
      <c r="AG12" s="293"/>
      <c r="AH12" s="299">
        <f>IFERROR(AF12/AG12,0)</f>
        <v>0</v>
      </c>
      <c r="AI12" s="293"/>
      <c r="AJ12" s="293"/>
      <c r="AK12" s="299">
        <f>IFERROR(AI12/AJ12,0)</f>
        <v>0</v>
      </c>
      <c r="AL12" s="282">
        <f>AM12+AP12+AS12+AV12+AY12+BB12+BE12+BH12</f>
        <v>0</v>
      </c>
      <c r="AM12" s="293"/>
      <c r="AN12" s="293"/>
      <c r="AO12" s="299">
        <f>IFERROR(AM12/AN12,0)</f>
        <v>0</v>
      </c>
      <c r="AP12" s="293"/>
      <c r="AQ12" s="293"/>
      <c r="AR12" s="299">
        <f>IFERROR(AP12/AQ12,0)</f>
        <v>0</v>
      </c>
      <c r="AS12" s="293"/>
      <c r="AT12" s="293"/>
      <c r="AU12" s="299">
        <f>IFERROR(AS12/AT12,0)</f>
        <v>0</v>
      </c>
      <c r="AV12" s="293"/>
      <c r="AW12" s="293"/>
      <c r="AX12" s="299">
        <f>IFERROR(AV12/AW12,0)</f>
        <v>0</v>
      </c>
      <c r="AY12" s="293"/>
      <c r="AZ12" s="293"/>
      <c r="BA12" s="299">
        <f>IFERROR(AY12/AZ12,0)</f>
        <v>0</v>
      </c>
      <c r="BB12" s="293"/>
      <c r="BC12" s="293"/>
      <c r="BD12" s="299">
        <f>IFERROR(BB12/BC12,0)</f>
        <v>0</v>
      </c>
      <c r="BE12" s="293"/>
      <c r="BF12" s="293"/>
      <c r="BG12" s="299">
        <f>IFERROR(BE12/BF12,0)</f>
        <v>0</v>
      </c>
      <c r="BH12" s="293"/>
      <c r="BI12" s="293"/>
      <c r="BJ12" s="299">
        <f>IFERROR(BH12/BI12,0)</f>
        <v>0</v>
      </c>
    </row>
    <row r="13" spans="2:62" s="23" customFormat="1" ht="25.5">
      <c r="B13" s="386" t="s">
        <v>629</v>
      </c>
      <c r="C13" s="144" t="s">
        <v>200</v>
      </c>
      <c r="D13" s="282">
        <f>L13+S13+AL13</f>
        <v>616.01875999999993</v>
      </c>
      <c r="E13" s="213"/>
      <c r="F13" s="296"/>
      <c r="G13" s="296"/>
      <c r="H13" s="296"/>
      <c r="I13" s="296"/>
      <c r="J13" s="296"/>
      <c r="K13" s="296"/>
      <c r="L13" s="282">
        <f>M13+P13</f>
        <v>616.01875999999993</v>
      </c>
      <c r="M13" s="293"/>
      <c r="N13" s="293"/>
      <c r="O13" s="299">
        <f>IFERROR(M13/N13,0)</f>
        <v>0</v>
      </c>
      <c r="P13" s="293">
        <v>616.01875999999993</v>
      </c>
      <c r="Q13" s="293">
        <v>121.395</v>
      </c>
      <c r="R13" s="299">
        <f>IFERROR(P13/Q13,0)</f>
        <v>5.0744986202067626</v>
      </c>
      <c r="S13" s="282">
        <f>T13+W13+Z13+AC13+AF13+AI13</f>
        <v>0</v>
      </c>
      <c r="T13" s="293"/>
      <c r="U13" s="293"/>
      <c r="V13" s="299">
        <f>IFERROR(T13/U13,0)</f>
        <v>0</v>
      </c>
      <c r="W13" s="293"/>
      <c r="X13" s="293"/>
      <c r="Y13" s="299">
        <f>IFERROR(W13/X13,0)</f>
        <v>0</v>
      </c>
      <c r="Z13" s="293"/>
      <c r="AA13" s="293"/>
      <c r="AB13" s="299">
        <f>IFERROR(Z13/AA13,0)</f>
        <v>0</v>
      </c>
      <c r="AC13" s="293"/>
      <c r="AD13" s="293"/>
      <c r="AE13" s="299">
        <f>IFERROR(AC13/AD13,0)</f>
        <v>0</v>
      </c>
      <c r="AF13" s="293"/>
      <c r="AG13" s="293"/>
      <c r="AH13" s="299">
        <f>IFERROR(AF13/AG13,0)</f>
        <v>0</v>
      </c>
      <c r="AI13" s="293"/>
      <c r="AJ13" s="293"/>
      <c r="AK13" s="299">
        <f>IFERROR(AI13/AJ13,0)</f>
        <v>0</v>
      </c>
      <c r="AL13" s="282">
        <f>AM13+AP13+AS13+AV13+AY13+BB13+BE13+BH13</f>
        <v>0</v>
      </c>
      <c r="AM13" s="293"/>
      <c r="AN13" s="293"/>
      <c r="AO13" s="299">
        <f>IFERROR(AM13/AN13,0)</f>
        <v>0</v>
      </c>
      <c r="AP13" s="293"/>
      <c r="AQ13" s="293"/>
      <c r="AR13" s="299">
        <f>IFERROR(AP13/AQ13,0)</f>
        <v>0</v>
      </c>
      <c r="AS13" s="293"/>
      <c r="AT13" s="293"/>
      <c r="AU13" s="299">
        <f>IFERROR(AS13/AT13,0)</f>
        <v>0</v>
      </c>
      <c r="AV13" s="293"/>
      <c r="AW13" s="293"/>
      <c r="AX13" s="299">
        <f>IFERROR(AV13/AW13,0)</f>
        <v>0</v>
      </c>
      <c r="AY13" s="293"/>
      <c r="AZ13" s="293"/>
      <c r="BA13" s="299">
        <f>IFERROR(AY13/AZ13,0)</f>
        <v>0</v>
      </c>
      <c r="BB13" s="293"/>
      <c r="BC13" s="293"/>
      <c r="BD13" s="299">
        <f>IFERROR(BB13/BC13,0)</f>
        <v>0</v>
      </c>
      <c r="BE13" s="293"/>
      <c r="BF13" s="293"/>
      <c r="BG13" s="299">
        <f>IFERROR(BE13/BF13,0)</f>
        <v>0</v>
      </c>
      <c r="BH13" s="293"/>
      <c r="BI13" s="293"/>
      <c r="BJ13" s="299">
        <f>IFERROR(BH13/BI13,0)</f>
        <v>0</v>
      </c>
    </row>
    <row r="14" spans="2:62" s="23" customFormat="1">
      <c r="B14" s="386" t="s">
        <v>629</v>
      </c>
      <c r="C14" s="144" t="s">
        <v>36</v>
      </c>
      <c r="D14" s="282">
        <f>L14+S14+AL14</f>
        <v>0</v>
      </c>
      <c r="E14" s="213"/>
      <c r="F14" s="296"/>
      <c r="G14" s="296"/>
      <c r="H14" s="296"/>
      <c r="I14" s="296"/>
      <c r="J14" s="296"/>
      <c r="K14" s="296"/>
      <c r="L14" s="282">
        <f>M14+P14</f>
        <v>0</v>
      </c>
      <c r="M14" s="293"/>
      <c r="N14" s="293"/>
      <c r="O14" s="299">
        <f>IFERROR(M14/N14,0)</f>
        <v>0</v>
      </c>
      <c r="P14" s="293"/>
      <c r="Q14" s="293"/>
      <c r="R14" s="299">
        <f>IFERROR(P14/Q14,0)</f>
        <v>0</v>
      </c>
      <c r="S14" s="282">
        <f>T14+W14+Z14+AC14+AF14+AI14</f>
        <v>0</v>
      </c>
      <c r="T14" s="293"/>
      <c r="U14" s="293"/>
      <c r="V14" s="299">
        <f>IFERROR(T14/U14,0)</f>
        <v>0</v>
      </c>
      <c r="W14" s="293"/>
      <c r="X14" s="293"/>
      <c r="Y14" s="299">
        <f>IFERROR(W14/X14,0)</f>
        <v>0</v>
      </c>
      <c r="Z14" s="293"/>
      <c r="AA14" s="293"/>
      <c r="AB14" s="299">
        <f>IFERROR(Z14/AA14,0)</f>
        <v>0</v>
      </c>
      <c r="AC14" s="293"/>
      <c r="AD14" s="293"/>
      <c r="AE14" s="299">
        <f>IFERROR(AC14/AD14,0)</f>
        <v>0</v>
      </c>
      <c r="AF14" s="293"/>
      <c r="AG14" s="293"/>
      <c r="AH14" s="299">
        <f>IFERROR(AF14/AG14,0)</f>
        <v>0</v>
      </c>
      <c r="AI14" s="293"/>
      <c r="AJ14" s="293"/>
      <c r="AK14" s="299">
        <f>IFERROR(AI14/AJ14,0)</f>
        <v>0</v>
      </c>
      <c r="AL14" s="282">
        <f>AM14+AP14+AS14+AV14+AY14+BB14+BE14+BH14</f>
        <v>0</v>
      </c>
      <c r="AM14" s="293"/>
      <c r="AN14" s="293"/>
      <c r="AO14" s="299">
        <f>IFERROR(AM14/AN14,0)</f>
        <v>0</v>
      </c>
      <c r="AP14" s="293"/>
      <c r="AQ14" s="293"/>
      <c r="AR14" s="299">
        <f>IFERROR(AP14/AQ14,0)</f>
        <v>0</v>
      </c>
      <c r="AS14" s="293"/>
      <c r="AT14" s="293"/>
      <c r="AU14" s="299">
        <f>IFERROR(AS14/AT14,0)</f>
        <v>0</v>
      </c>
      <c r="AV14" s="293"/>
      <c r="AW14" s="293"/>
      <c r="AX14" s="299">
        <f>IFERROR(AV14/AW14,0)</f>
        <v>0</v>
      </c>
      <c r="AY14" s="293"/>
      <c r="AZ14" s="293"/>
      <c r="BA14" s="299">
        <f>IFERROR(AY14/AZ14,0)</f>
        <v>0</v>
      </c>
      <c r="BB14" s="293"/>
      <c r="BC14" s="293"/>
      <c r="BD14" s="299">
        <f>IFERROR(BB14/BC14,0)</f>
        <v>0</v>
      </c>
      <c r="BE14" s="293"/>
      <c r="BF14" s="293"/>
      <c r="BG14" s="299">
        <f>IFERROR(BE14/BF14,0)</f>
        <v>0</v>
      </c>
      <c r="BH14" s="293"/>
      <c r="BI14" s="293"/>
      <c r="BJ14" s="299">
        <f>IFERROR(BH14/BI14,0)</f>
        <v>0</v>
      </c>
    </row>
    <row r="15" spans="2:62" s="23" customFormat="1">
      <c r="B15" s="386"/>
      <c r="C15" s="122" t="s">
        <v>227</v>
      </c>
      <c r="D15" s="295"/>
      <c r="E15" s="214"/>
      <c r="F15" s="295"/>
      <c r="G15" s="295"/>
      <c r="H15" s="295"/>
      <c r="I15" s="295"/>
      <c r="J15" s="295"/>
      <c r="K15" s="297"/>
      <c r="L15" s="296"/>
      <c r="M15" s="296"/>
      <c r="N15" s="296"/>
      <c r="O15" s="296"/>
      <c r="P15" s="296"/>
      <c r="Q15" s="296"/>
      <c r="R15" s="296"/>
      <c r="S15" s="296"/>
      <c r="T15" s="296"/>
      <c r="U15" s="296"/>
      <c r="V15" s="296"/>
      <c r="W15" s="296"/>
      <c r="X15" s="296"/>
      <c r="Y15" s="296"/>
      <c r="Z15" s="296"/>
      <c r="AA15" s="296"/>
      <c r="AB15" s="296"/>
      <c r="AC15" s="296"/>
      <c r="AD15" s="296"/>
      <c r="AE15" s="296"/>
      <c r="AF15" s="296"/>
      <c r="AG15" s="296"/>
      <c r="AH15" s="296"/>
      <c r="AI15" s="296"/>
      <c r="AJ15" s="296"/>
      <c r="AK15" s="296"/>
      <c r="AL15" s="296"/>
      <c r="AM15" s="296"/>
      <c r="AN15" s="296"/>
      <c r="AO15" s="296"/>
      <c r="AP15" s="296"/>
      <c r="AQ15" s="296"/>
      <c r="AR15" s="296"/>
      <c r="AS15" s="296"/>
      <c r="AT15" s="296"/>
      <c r="AU15" s="296"/>
      <c r="AV15" s="296"/>
      <c r="AW15" s="296"/>
      <c r="AX15" s="296"/>
      <c r="AY15" s="296"/>
      <c r="AZ15" s="296"/>
      <c r="BA15" s="296"/>
      <c r="BB15" s="296"/>
      <c r="BC15" s="296"/>
      <c r="BD15" s="296"/>
      <c r="BE15" s="296"/>
      <c r="BF15" s="296"/>
      <c r="BG15" s="296"/>
      <c r="BH15" s="296"/>
      <c r="BI15" s="296"/>
      <c r="BJ15" s="298"/>
    </row>
    <row r="16" spans="2:62" s="23" customFormat="1">
      <c r="B16" s="386" t="s">
        <v>630</v>
      </c>
      <c r="C16" s="144" t="s">
        <v>225</v>
      </c>
      <c r="D16" s="282">
        <f>F16+I16</f>
        <v>0</v>
      </c>
      <c r="E16" s="213"/>
      <c r="F16" s="264"/>
      <c r="G16" s="264"/>
      <c r="H16" s="299">
        <f>IFERROR(F16/G16,0)</f>
        <v>0</v>
      </c>
      <c r="I16" s="264">
        <v>0</v>
      </c>
      <c r="J16" s="264">
        <v>0</v>
      </c>
      <c r="K16" s="299">
        <f>IFERROR(I16/J16,0)</f>
        <v>0</v>
      </c>
      <c r="L16" s="296"/>
      <c r="M16" s="296"/>
      <c r="N16" s="296"/>
      <c r="O16" s="296"/>
      <c r="P16" s="296"/>
      <c r="Q16" s="296"/>
      <c r="R16" s="296"/>
      <c r="S16" s="296"/>
      <c r="T16" s="296"/>
      <c r="U16" s="296"/>
      <c r="V16" s="296"/>
      <c r="W16" s="296"/>
      <c r="X16" s="296"/>
      <c r="Y16" s="296"/>
      <c r="Z16" s="296"/>
      <c r="AA16" s="296"/>
      <c r="AB16" s="296"/>
      <c r="AC16" s="296"/>
      <c r="AD16" s="296"/>
      <c r="AE16" s="296"/>
      <c r="AF16" s="296"/>
      <c r="AG16" s="296"/>
      <c r="AH16" s="296"/>
      <c r="AI16" s="296"/>
      <c r="AJ16" s="296"/>
      <c r="AK16" s="296"/>
      <c r="AL16" s="296"/>
      <c r="AM16" s="296"/>
      <c r="AN16" s="296"/>
      <c r="AO16" s="296"/>
      <c r="AP16" s="296"/>
      <c r="AQ16" s="296"/>
      <c r="AR16" s="296"/>
      <c r="AS16" s="296"/>
      <c r="AT16" s="296"/>
      <c r="AU16" s="296"/>
      <c r="AV16" s="296"/>
      <c r="AW16" s="296"/>
      <c r="AX16" s="296"/>
      <c r="AY16" s="296"/>
      <c r="AZ16" s="296"/>
      <c r="BA16" s="296"/>
      <c r="BB16" s="296"/>
      <c r="BC16" s="296"/>
      <c r="BD16" s="296"/>
      <c r="BE16" s="296"/>
      <c r="BF16" s="296"/>
      <c r="BG16" s="296"/>
      <c r="BH16" s="296"/>
      <c r="BI16" s="296"/>
      <c r="BJ16" s="298"/>
    </row>
    <row r="17" spans="2:62" s="23" customFormat="1">
      <c r="B17" s="386"/>
      <c r="C17" s="122" t="s">
        <v>37</v>
      </c>
      <c r="D17" s="295"/>
      <c r="E17" s="214"/>
      <c r="F17" s="295"/>
      <c r="G17" s="295"/>
      <c r="H17" s="295"/>
      <c r="I17" s="295"/>
      <c r="J17" s="295"/>
      <c r="K17" s="297"/>
      <c r="L17" s="296"/>
      <c r="M17" s="296"/>
      <c r="N17" s="296"/>
      <c r="O17" s="296"/>
      <c r="P17" s="296"/>
      <c r="Q17" s="296"/>
      <c r="R17" s="296"/>
      <c r="S17" s="296"/>
      <c r="T17" s="296"/>
      <c r="U17" s="296"/>
      <c r="V17" s="296"/>
      <c r="W17" s="296"/>
      <c r="X17" s="296"/>
      <c r="Y17" s="296"/>
      <c r="Z17" s="296"/>
      <c r="AA17" s="296"/>
      <c r="AB17" s="296"/>
      <c r="AC17" s="296"/>
      <c r="AD17" s="296"/>
      <c r="AE17" s="296"/>
      <c r="AF17" s="296"/>
      <c r="AG17" s="296"/>
      <c r="AH17" s="296"/>
      <c r="AI17" s="296"/>
      <c r="AJ17" s="296"/>
      <c r="AK17" s="296"/>
      <c r="AL17" s="296"/>
      <c r="AM17" s="296"/>
      <c r="AN17" s="296"/>
      <c r="AO17" s="296"/>
      <c r="AP17" s="296"/>
      <c r="AQ17" s="296"/>
      <c r="AR17" s="296"/>
      <c r="AS17" s="296"/>
      <c r="AT17" s="296"/>
      <c r="AU17" s="296"/>
      <c r="AV17" s="296"/>
      <c r="AW17" s="296"/>
      <c r="AX17" s="296"/>
      <c r="AY17" s="296"/>
      <c r="AZ17" s="296"/>
      <c r="BA17" s="296"/>
      <c r="BB17" s="296"/>
      <c r="BC17" s="296"/>
      <c r="BD17" s="296"/>
      <c r="BE17" s="296"/>
      <c r="BF17" s="296"/>
      <c r="BG17" s="296"/>
      <c r="BH17" s="296"/>
      <c r="BI17" s="296"/>
      <c r="BJ17" s="298"/>
    </row>
    <row r="18" spans="2:62" s="23" customFormat="1">
      <c r="B18" s="386" t="s">
        <v>631</v>
      </c>
      <c r="C18" s="144" t="s">
        <v>226</v>
      </c>
      <c r="D18" s="282">
        <f>F18+I18</f>
        <v>0</v>
      </c>
      <c r="E18" s="213"/>
      <c r="F18" s="264"/>
      <c r="G18" s="264"/>
      <c r="H18" s="299">
        <f>IFERROR(F18/G18,0)</f>
        <v>0</v>
      </c>
      <c r="I18" s="264">
        <v>0</v>
      </c>
      <c r="J18" s="264">
        <v>0</v>
      </c>
      <c r="K18" s="299">
        <f>IFERROR(I18/J18,0)</f>
        <v>0</v>
      </c>
      <c r="L18" s="296"/>
      <c r="M18" s="296"/>
      <c r="N18" s="296"/>
      <c r="O18" s="296"/>
      <c r="P18" s="296"/>
      <c r="Q18" s="296"/>
      <c r="R18" s="296"/>
      <c r="S18" s="296"/>
      <c r="T18" s="296"/>
      <c r="U18" s="296"/>
      <c r="V18" s="296"/>
      <c r="W18" s="296"/>
      <c r="X18" s="296"/>
      <c r="Y18" s="296"/>
      <c r="Z18" s="296"/>
      <c r="AA18" s="296"/>
      <c r="AB18" s="296"/>
      <c r="AC18" s="296"/>
      <c r="AD18" s="296"/>
      <c r="AE18" s="296"/>
      <c r="AF18" s="296"/>
      <c r="AG18" s="296"/>
      <c r="AH18" s="296"/>
      <c r="AI18" s="296"/>
      <c r="AJ18" s="296"/>
      <c r="AK18" s="296"/>
      <c r="AL18" s="296"/>
      <c r="AM18" s="296"/>
      <c r="AN18" s="296"/>
      <c r="AO18" s="296"/>
      <c r="AP18" s="296"/>
      <c r="AQ18" s="296"/>
      <c r="AR18" s="296"/>
      <c r="AS18" s="296"/>
      <c r="AT18" s="296"/>
      <c r="AU18" s="296"/>
      <c r="AV18" s="296"/>
      <c r="AW18" s="296"/>
      <c r="AX18" s="296"/>
      <c r="AY18" s="296"/>
      <c r="AZ18" s="296"/>
      <c r="BA18" s="296"/>
      <c r="BB18" s="296"/>
      <c r="BC18" s="296"/>
      <c r="BD18" s="296"/>
      <c r="BE18" s="296"/>
      <c r="BF18" s="296"/>
      <c r="BG18" s="296"/>
      <c r="BH18" s="296"/>
      <c r="BI18" s="296"/>
      <c r="BJ18" s="298"/>
    </row>
    <row r="19" spans="2:62" s="23" customFormat="1">
      <c r="B19" s="387">
        <v>4.7</v>
      </c>
      <c r="C19" s="217" t="s">
        <v>90</v>
      </c>
      <c r="D19" s="282">
        <f>F19+I19</f>
        <v>0</v>
      </c>
      <c r="E19" s="213"/>
      <c r="F19" s="264"/>
      <c r="G19" s="296"/>
      <c r="H19" s="296"/>
      <c r="I19" s="264"/>
      <c r="J19" s="296"/>
      <c r="K19" s="296"/>
      <c r="L19" s="296"/>
      <c r="M19" s="296"/>
      <c r="N19" s="296"/>
      <c r="O19" s="296"/>
      <c r="P19" s="296"/>
      <c r="Q19" s="296"/>
      <c r="R19" s="296"/>
      <c r="S19" s="296"/>
      <c r="T19" s="296"/>
      <c r="U19" s="296"/>
      <c r="V19" s="296"/>
      <c r="W19" s="296"/>
      <c r="X19" s="296"/>
      <c r="Y19" s="296"/>
      <c r="Z19" s="296"/>
      <c r="AA19" s="296"/>
      <c r="AB19" s="296"/>
      <c r="AC19" s="296"/>
      <c r="AD19" s="296"/>
      <c r="AE19" s="296"/>
      <c r="AF19" s="296"/>
      <c r="AG19" s="296"/>
      <c r="AH19" s="296"/>
      <c r="AI19" s="296"/>
      <c r="AJ19" s="296"/>
      <c r="AK19" s="296"/>
      <c r="AL19" s="296"/>
      <c r="AM19" s="296"/>
      <c r="AN19" s="296"/>
      <c r="AO19" s="296"/>
      <c r="AP19" s="296"/>
      <c r="AQ19" s="296"/>
      <c r="AR19" s="296"/>
      <c r="AS19" s="296"/>
      <c r="AT19" s="296"/>
      <c r="AU19" s="296"/>
      <c r="AV19" s="296"/>
      <c r="AW19" s="296"/>
      <c r="AX19" s="296"/>
      <c r="AY19" s="296"/>
      <c r="AZ19" s="296"/>
      <c r="BA19" s="296"/>
      <c r="BB19" s="296"/>
      <c r="BC19" s="296"/>
      <c r="BD19" s="296"/>
      <c r="BE19" s="296"/>
      <c r="BF19" s="296"/>
      <c r="BG19" s="296"/>
      <c r="BH19" s="296"/>
      <c r="BI19" s="296"/>
      <c r="BJ19" s="298"/>
    </row>
    <row r="20" spans="2:62" s="23" customFormat="1">
      <c r="B20" s="215"/>
      <c r="C20" s="216" t="s">
        <v>25</v>
      </c>
      <c r="D20" s="287">
        <f>SUM(D12:D19)</f>
        <v>16061.29536</v>
      </c>
      <c r="E20" s="213"/>
      <c r="F20" s="287">
        <f>SUM(F12:F19)</f>
        <v>0</v>
      </c>
      <c r="G20" s="287">
        <f>SUM(G12:G19)</f>
        <v>0</v>
      </c>
      <c r="H20" s="287"/>
      <c r="I20" s="287">
        <f>SUM(I12:I19)</f>
        <v>0</v>
      </c>
      <c r="J20" s="287">
        <f>SUM(J12:J19)</f>
        <v>0</v>
      </c>
      <c r="K20" s="287"/>
      <c r="L20" s="287">
        <f>SUM(L12:L19)</f>
        <v>16061.29536</v>
      </c>
      <c r="M20" s="287">
        <f>SUM(M12:M19)</f>
        <v>15445.276599999999</v>
      </c>
      <c r="N20" s="287">
        <f>SUM(N12:N19)</f>
        <v>4880.7</v>
      </c>
      <c r="O20" s="287"/>
      <c r="P20" s="287">
        <f>SUM(P12:P19)</f>
        <v>616.01875999999993</v>
      </c>
      <c r="Q20" s="287">
        <f>SUM(Q12:Q19)</f>
        <v>121.395</v>
      </c>
      <c r="R20" s="287"/>
      <c r="S20" s="287">
        <f>SUM(S12:S19)</f>
        <v>0</v>
      </c>
      <c r="T20" s="287">
        <f>SUM(T12:T19)</f>
        <v>0</v>
      </c>
      <c r="U20" s="287">
        <f>SUM(U12:U19)</f>
        <v>0</v>
      </c>
      <c r="V20" s="287"/>
      <c r="W20" s="287">
        <f>SUM(W12:W19)</f>
        <v>0</v>
      </c>
      <c r="X20" s="287">
        <f>SUM(X12:X19)</f>
        <v>0</v>
      </c>
      <c r="Y20" s="287"/>
      <c r="Z20" s="287">
        <f>SUM(Z12:Z19)</f>
        <v>0</v>
      </c>
      <c r="AA20" s="287">
        <f>SUM(AA12:AA19)</f>
        <v>0</v>
      </c>
      <c r="AB20" s="287"/>
      <c r="AC20" s="287">
        <f>SUM(AC12:AC19)</f>
        <v>0</v>
      </c>
      <c r="AD20" s="287">
        <f>SUM(AD12:AD19)</f>
        <v>0</v>
      </c>
      <c r="AE20" s="287"/>
      <c r="AF20" s="287">
        <f>SUM(AF12:AF19)</f>
        <v>0</v>
      </c>
      <c r="AG20" s="287">
        <f>SUM(AG12:AG19)</f>
        <v>0</v>
      </c>
      <c r="AH20" s="287"/>
      <c r="AI20" s="287">
        <f>SUM(AI12:AI19)</f>
        <v>0</v>
      </c>
      <c r="AJ20" s="287">
        <f>SUM(AJ12:AJ19)</f>
        <v>0</v>
      </c>
      <c r="AK20" s="287"/>
      <c r="AL20" s="287">
        <f>SUM(AL12:AL19)</f>
        <v>0</v>
      </c>
      <c r="AM20" s="287">
        <f>SUM(AM12:AM19)</f>
        <v>0</v>
      </c>
      <c r="AN20" s="287">
        <f>SUM(AN12:AN19)</f>
        <v>0</v>
      </c>
      <c r="AO20" s="287"/>
      <c r="AP20" s="287">
        <f>SUM(AP12:AP19)</f>
        <v>0</v>
      </c>
      <c r="AQ20" s="287">
        <f>SUM(AQ12:AQ19)</f>
        <v>0</v>
      </c>
      <c r="AR20" s="287"/>
      <c r="AS20" s="287">
        <f>SUM(AS12:AS19)</f>
        <v>0</v>
      </c>
      <c r="AT20" s="287">
        <f>SUM(AT12:AT19)</f>
        <v>0</v>
      </c>
      <c r="AU20" s="287"/>
      <c r="AV20" s="287">
        <f>SUM(AV12:AV19)</f>
        <v>0</v>
      </c>
      <c r="AW20" s="287">
        <f>SUM(AW12:AW19)</f>
        <v>0</v>
      </c>
      <c r="AX20" s="287"/>
      <c r="AY20" s="287">
        <f>SUM(AY12:AY19)</f>
        <v>0</v>
      </c>
      <c r="AZ20" s="287">
        <f>SUM(AZ12:AZ19)</f>
        <v>0</v>
      </c>
      <c r="BA20" s="287"/>
      <c r="BB20" s="287">
        <f>SUM(BB12:BB19)</f>
        <v>0</v>
      </c>
      <c r="BC20" s="287">
        <f>SUM(BC12:BC19)</f>
        <v>0</v>
      </c>
      <c r="BD20" s="287"/>
      <c r="BE20" s="287">
        <f>SUM(BE12:BE19)</f>
        <v>0</v>
      </c>
      <c r="BF20" s="287">
        <f>SUM(BF12:BF19)</f>
        <v>0</v>
      </c>
      <c r="BG20" s="287"/>
      <c r="BH20" s="287">
        <f>SUM(BH12:BH19)</f>
        <v>0</v>
      </c>
      <c r="BI20" s="287">
        <f>SUM(BI12:BI19)</f>
        <v>0</v>
      </c>
      <c r="BJ20" s="287"/>
    </row>
    <row r="21" spans="2:62">
      <c r="B21" s="23"/>
      <c r="C21" s="23"/>
      <c r="D21" s="23"/>
      <c r="E21" s="23"/>
    </row>
    <row r="22" spans="2:62">
      <c r="B22" s="335" t="s">
        <v>505</v>
      </c>
      <c r="C22" s="23"/>
      <c r="D22" s="23"/>
      <c r="E22" s="23"/>
    </row>
    <row r="23" spans="2:62">
      <c r="B23" s="23"/>
      <c r="C23" s="23"/>
      <c r="D23" s="23"/>
      <c r="E23" s="23"/>
    </row>
    <row r="24" spans="2:62">
      <c r="B24" s="23"/>
      <c r="C24" s="23"/>
      <c r="D24" s="23"/>
      <c r="E24" s="23"/>
    </row>
    <row r="25" spans="2:62">
      <c r="B25" s="23"/>
      <c r="C25" s="23"/>
      <c r="D25" s="23"/>
      <c r="E25" s="23"/>
    </row>
    <row r="26" spans="2:62">
      <c r="B26" s="23"/>
      <c r="C26" s="23"/>
      <c r="D26" s="23"/>
      <c r="E26" s="23"/>
    </row>
    <row r="27" spans="2:62">
      <c r="B27" s="23"/>
      <c r="C27" s="23"/>
      <c r="D27" s="23"/>
      <c r="E27" s="23"/>
    </row>
    <row r="28" spans="2:62">
      <c r="B28" s="23"/>
      <c r="C28" s="23"/>
      <c r="D28" s="23"/>
      <c r="E28" s="23"/>
    </row>
    <row r="29" spans="2:62">
      <c r="B29" s="23"/>
      <c r="C29" s="23"/>
      <c r="D29" s="23"/>
      <c r="E29" s="23"/>
    </row>
    <row r="30" spans="2:62">
      <c r="B30" s="23"/>
      <c r="C30" s="23"/>
      <c r="D30" s="23"/>
      <c r="E30" s="23"/>
    </row>
    <row r="31" spans="2:62">
      <c r="B31" s="23"/>
      <c r="C31" s="23"/>
      <c r="D31" s="23"/>
      <c r="E31" s="23"/>
    </row>
    <row r="32" spans="2:62" ht="15">
      <c r="B32" s="25"/>
      <c r="C32" s="23"/>
      <c r="D32" s="23"/>
      <c r="E32" s="23"/>
    </row>
    <row r="33" spans="2:5" ht="15">
      <c r="B33" s="25"/>
      <c r="C33" s="25"/>
      <c r="D33" s="25"/>
      <c r="E33" s="25"/>
    </row>
    <row r="34" spans="2:5" ht="15">
      <c r="B34" s="25"/>
      <c r="C34" s="25"/>
      <c r="D34" s="25"/>
      <c r="E34" s="25"/>
    </row>
    <row r="35" spans="2:5" ht="15">
      <c r="B35" s="25"/>
      <c r="C35" s="25"/>
      <c r="D35" s="25"/>
      <c r="E35" s="25"/>
    </row>
    <row r="36" spans="2:5" ht="15">
      <c r="B36" s="25"/>
      <c r="C36" s="25"/>
      <c r="D36" s="25"/>
      <c r="E36" s="25"/>
    </row>
    <row r="37" spans="2:5" ht="15">
      <c r="B37" s="25"/>
      <c r="C37" s="25"/>
      <c r="D37" s="25"/>
      <c r="E37" s="25"/>
    </row>
    <row r="38" spans="2:5" ht="15">
      <c r="B38" s="25"/>
      <c r="C38" s="25"/>
      <c r="D38" s="25"/>
      <c r="E38" s="25"/>
    </row>
    <row r="39" spans="2:5" ht="15">
      <c r="B39" s="25"/>
      <c r="C39" s="25"/>
      <c r="D39" s="25"/>
      <c r="E39" s="25"/>
    </row>
    <row r="40" spans="2:5" ht="15">
      <c r="B40" s="25"/>
      <c r="C40" s="25"/>
      <c r="D40" s="25"/>
      <c r="E40" s="25"/>
    </row>
    <row r="41" spans="2:5" ht="15">
      <c r="B41" s="25"/>
      <c r="C41" s="25"/>
      <c r="D41" s="25"/>
      <c r="E41" s="25"/>
    </row>
    <row r="42" spans="2:5" ht="15">
      <c r="B42" s="25"/>
      <c r="C42" s="25"/>
      <c r="D42" s="25"/>
      <c r="E42" s="25"/>
    </row>
    <row r="43" spans="2:5" ht="15">
      <c r="B43" s="25"/>
      <c r="C43" s="25"/>
      <c r="D43" s="25"/>
      <c r="E43" s="25"/>
    </row>
    <row r="44" spans="2:5" ht="15">
      <c r="B44" s="25"/>
      <c r="C44" s="25"/>
      <c r="D44" s="25"/>
      <c r="E44" s="25"/>
    </row>
    <row r="45" spans="2:5" ht="15">
      <c r="B45" s="25"/>
      <c r="C45" s="25"/>
      <c r="D45" s="25"/>
      <c r="E45" s="25"/>
    </row>
    <row r="46" spans="2:5" ht="15">
      <c r="B46" s="25"/>
      <c r="C46" s="25"/>
      <c r="D46" s="25"/>
      <c r="E46" s="25"/>
    </row>
    <row r="47" spans="2:5" ht="15">
      <c r="B47" s="25"/>
      <c r="C47" s="25"/>
      <c r="D47" s="25"/>
      <c r="E47" s="25"/>
    </row>
    <row r="48" spans="2:5" ht="15">
      <c r="B48" s="25"/>
      <c r="C48" s="25"/>
      <c r="D48" s="25"/>
      <c r="E48" s="25"/>
    </row>
    <row r="49" spans="2:5" ht="15">
      <c r="B49" s="25"/>
      <c r="C49" s="25"/>
      <c r="D49" s="25"/>
      <c r="E49" s="25"/>
    </row>
    <row r="50" spans="2:5" ht="15">
      <c r="B50" s="25"/>
      <c r="C50" s="25"/>
      <c r="D50" s="25"/>
      <c r="E50" s="25"/>
    </row>
    <row r="51" spans="2:5" ht="15">
      <c r="B51" s="25"/>
      <c r="C51" s="25"/>
      <c r="D51" s="25"/>
      <c r="E51" s="25"/>
    </row>
    <row r="52" spans="2:5" ht="15">
      <c r="B52" s="25"/>
      <c r="C52" s="25"/>
      <c r="D52" s="25"/>
      <c r="E52" s="25"/>
    </row>
    <row r="53" spans="2:5" ht="15">
      <c r="B53" s="25"/>
      <c r="C53" s="25"/>
      <c r="D53" s="25"/>
      <c r="E53" s="25"/>
    </row>
    <row r="54" spans="2:5" ht="15">
      <c r="B54" s="25"/>
      <c r="C54" s="25"/>
      <c r="D54" s="25"/>
      <c r="E54" s="25"/>
    </row>
    <row r="55" spans="2:5" ht="15">
      <c r="B55" s="25"/>
      <c r="C55" s="25"/>
      <c r="D55" s="25"/>
      <c r="E55" s="25"/>
    </row>
    <row r="56" spans="2:5" ht="15">
      <c r="B56" s="25"/>
      <c r="C56" s="25"/>
      <c r="D56" s="25"/>
      <c r="E56" s="25"/>
    </row>
    <row r="57" spans="2:5" ht="15">
      <c r="B57" s="25"/>
      <c r="C57" s="25"/>
      <c r="D57" s="25"/>
      <c r="E57" s="25"/>
    </row>
    <row r="58" spans="2:5" ht="15">
      <c r="B58" s="25"/>
      <c r="C58" s="25"/>
      <c r="D58" s="25"/>
      <c r="E58" s="25"/>
    </row>
    <row r="59" spans="2:5" ht="15">
      <c r="B59" s="25"/>
      <c r="C59" s="25"/>
      <c r="D59" s="25"/>
      <c r="E59" s="25"/>
    </row>
    <row r="60" spans="2:5" ht="15">
      <c r="B60" s="25"/>
      <c r="C60" s="25"/>
      <c r="D60" s="25"/>
      <c r="E60" s="25"/>
    </row>
    <row r="61" spans="2:5" ht="15">
      <c r="B61" s="25"/>
      <c r="C61" s="25"/>
      <c r="D61" s="25"/>
      <c r="E61" s="25"/>
    </row>
    <row r="62" spans="2:5" ht="15">
      <c r="B62" s="25"/>
      <c r="C62" s="25"/>
      <c r="D62" s="25"/>
      <c r="E62" s="25"/>
    </row>
    <row r="63" spans="2:5" ht="15">
      <c r="B63" s="25"/>
      <c r="C63" s="25"/>
      <c r="D63" s="25"/>
      <c r="E63" s="25"/>
    </row>
    <row r="64" spans="2:5" ht="15">
      <c r="B64" s="25"/>
      <c r="C64" s="25"/>
      <c r="D64" s="25"/>
      <c r="E64" s="25"/>
    </row>
    <row r="65" spans="2:5" ht="15">
      <c r="B65" s="25"/>
      <c r="C65" s="25"/>
      <c r="D65" s="25"/>
      <c r="E65" s="25"/>
    </row>
    <row r="66" spans="2:5" ht="15">
      <c r="B66" s="25"/>
      <c r="C66" s="25"/>
      <c r="D66" s="25"/>
      <c r="E66" s="25"/>
    </row>
    <row r="67" spans="2:5" ht="15">
      <c r="B67" s="25"/>
      <c r="C67" s="25"/>
      <c r="D67" s="25"/>
      <c r="E67" s="25"/>
    </row>
    <row r="68" spans="2:5" ht="15">
      <c r="B68" s="25"/>
      <c r="C68" s="25"/>
      <c r="D68" s="25"/>
      <c r="E68" s="25"/>
    </row>
    <row r="69" spans="2:5" ht="15">
      <c r="B69" s="25"/>
      <c r="C69" s="25"/>
      <c r="D69" s="25"/>
      <c r="E69" s="25"/>
    </row>
    <row r="70" spans="2:5" ht="15">
      <c r="B70" s="25"/>
      <c r="C70" s="25"/>
      <c r="D70" s="25"/>
      <c r="E70" s="25"/>
    </row>
    <row r="71" spans="2:5" ht="15">
      <c r="B71" s="25"/>
      <c r="C71" s="25"/>
      <c r="D71" s="25"/>
      <c r="E71" s="25"/>
    </row>
    <row r="72" spans="2:5" ht="15">
      <c r="B72" s="25"/>
      <c r="C72" s="25"/>
      <c r="D72" s="25"/>
      <c r="E72" s="25"/>
    </row>
    <row r="73" spans="2:5" ht="15">
      <c r="B73" s="25"/>
      <c r="C73" s="25"/>
      <c r="D73" s="25"/>
      <c r="E73" s="25"/>
    </row>
    <row r="74" spans="2:5" ht="15">
      <c r="B74" s="25"/>
      <c r="C74" s="25"/>
      <c r="D74" s="25"/>
      <c r="E74" s="25"/>
    </row>
    <row r="75" spans="2:5" ht="15">
      <c r="B75" s="25"/>
      <c r="C75" s="25"/>
      <c r="D75" s="25"/>
      <c r="E75" s="25"/>
    </row>
    <row r="76" spans="2:5" ht="15">
      <c r="B76" s="25"/>
      <c r="C76" s="25"/>
      <c r="D76" s="25"/>
      <c r="E76" s="25"/>
    </row>
    <row r="77" spans="2:5" ht="15">
      <c r="B77" s="25"/>
      <c r="C77" s="25"/>
      <c r="D77" s="25"/>
      <c r="E77" s="25"/>
    </row>
    <row r="78" spans="2:5" ht="15">
      <c r="B78" s="25"/>
      <c r="C78" s="25"/>
      <c r="D78" s="25"/>
      <c r="E78" s="25"/>
    </row>
    <row r="79" spans="2:5" ht="15">
      <c r="B79" s="25"/>
      <c r="C79" s="25"/>
      <c r="D79" s="25"/>
      <c r="E79" s="25"/>
    </row>
    <row r="80" spans="2:5" ht="15">
      <c r="B80" s="25"/>
      <c r="C80" s="25"/>
      <c r="D80" s="25"/>
      <c r="E80" s="25"/>
    </row>
    <row r="81" spans="2:5" ht="15">
      <c r="B81" s="25"/>
      <c r="C81" s="25"/>
      <c r="D81" s="25"/>
      <c r="E81" s="25"/>
    </row>
    <row r="82" spans="2:5" ht="15">
      <c r="B82" s="25"/>
      <c r="C82" s="25"/>
      <c r="D82" s="25"/>
      <c r="E82" s="25"/>
    </row>
    <row r="83" spans="2:5" ht="15">
      <c r="B83" s="25"/>
      <c r="C83" s="25"/>
      <c r="D83" s="25"/>
      <c r="E83" s="25"/>
    </row>
    <row r="84" spans="2:5" ht="15">
      <c r="B84" s="25"/>
      <c r="C84" s="25"/>
      <c r="D84" s="25"/>
      <c r="E84" s="25"/>
    </row>
    <row r="85" spans="2:5" ht="15">
      <c r="B85" s="25"/>
      <c r="C85" s="25"/>
      <c r="D85" s="25"/>
      <c r="E85" s="25"/>
    </row>
    <row r="86" spans="2:5" ht="15">
      <c r="B86" s="25"/>
      <c r="C86" s="25"/>
      <c r="D86" s="25"/>
      <c r="E86" s="25"/>
    </row>
    <row r="87" spans="2:5" ht="15">
      <c r="B87" s="25"/>
      <c r="C87" s="25"/>
      <c r="D87" s="25"/>
      <c r="E87" s="25"/>
    </row>
    <row r="88" spans="2:5" ht="15">
      <c r="B88" s="25"/>
      <c r="C88" s="25"/>
      <c r="D88" s="25"/>
      <c r="E88" s="25"/>
    </row>
    <row r="89" spans="2:5" ht="15">
      <c r="B89" s="25"/>
      <c r="C89" s="25"/>
      <c r="D89" s="25"/>
      <c r="E89" s="25"/>
    </row>
    <row r="90" spans="2:5" ht="15">
      <c r="B90" s="25"/>
      <c r="C90" s="25"/>
      <c r="D90" s="25"/>
      <c r="E90" s="25"/>
    </row>
    <row r="91" spans="2:5" ht="15">
      <c r="B91" s="25"/>
      <c r="C91" s="25"/>
      <c r="D91" s="25"/>
      <c r="E91" s="25"/>
    </row>
    <row r="92" spans="2:5" ht="15">
      <c r="B92" s="25"/>
      <c r="C92" s="25"/>
      <c r="D92" s="25"/>
      <c r="E92" s="25"/>
    </row>
    <row r="93" spans="2:5" ht="15">
      <c r="B93" s="25"/>
      <c r="C93" s="25"/>
      <c r="D93" s="25"/>
      <c r="E93" s="25"/>
    </row>
    <row r="94" spans="2:5" ht="15">
      <c r="B94" s="25"/>
      <c r="C94" s="25"/>
      <c r="D94" s="25"/>
      <c r="E94" s="25"/>
    </row>
    <row r="95" spans="2:5" ht="15">
      <c r="B95" s="25"/>
      <c r="C95" s="25"/>
      <c r="D95" s="25"/>
      <c r="E95" s="25"/>
    </row>
    <row r="96" spans="2:5" ht="15">
      <c r="B96" s="25"/>
      <c r="C96" s="25"/>
      <c r="D96" s="25"/>
      <c r="E96" s="25"/>
    </row>
    <row r="97" spans="2:5" ht="15">
      <c r="B97" s="25"/>
      <c r="C97" s="25"/>
      <c r="D97" s="25"/>
      <c r="E97" s="25"/>
    </row>
    <row r="98" spans="2:5" ht="15">
      <c r="B98" s="25"/>
      <c r="C98" s="25"/>
      <c r="D98" s="25"/>
      <c r="E98" s="25"/>
    </row>
    <row r="99" spans="2:5" ht="15">
      <c r="B99" s="25"/>
      <c r="C99" s="25"/>
      <c r="D99" s="25"/>
      <c r="E99" s="25"/>
    </row>
    <row r="100" spans="2:5" ht="15">
      <c r="B100" s="25"/>
      <c r="C100" s="25"/>
      <c r="D100" s="25"/>
      <c r="E100" s="25"/>
    </row>
    <row r="101" spans="2:5" ht="15">
      <c r="B101" s="25"/>
      <c r="C101" s="25"/>
      <c r="D101" s="25"/>
      <c r="E101" s="25"/>
    </row>
    <row r="102" spans="2:5" ht="15">
      <c r="B102" s="25"/>
      <c r="C102" s="25"/>
      <c r="D102" s="25"/>
      <c r="E102" s="25"/>
    </row>
    <row r="103" spans="2:5" ht="15">
      <c r="B103" s="25"/>
      <c r="C103" s="25"/>
      <c r="D103" s="25"/>
      <c r="E103" s="25"/>
    </row>
    <row r="104" spans="2:5" ht="15">
      <c r="B104" s="25"/>
      <c r="C104" s="25"/>
      <c r="D104" s="25"/>
      <c r="E104" s="25"/>
    </row>
    <row r="105" spans="2:5" ht="15">
      <c r="B105" s="25"/>
      <c r="C105" s="25"/>
      <c r="D105" s="25"/>
      <c r="E105" s="25"/>
    </row>
    <row r="106" spans="2:5" ht="15">
      <c r="B106" s="25"/>
      <c r="C106" s="25"/>
      <c r="D106" s="25"/>
      <c r="E106" s="25"/>
    </row>
    <row r="107" spans="2:5" ht="15">
      <c r="B107" s="25"/>
      <c r="C107" s="25"/>
      <c r="D107" s="25"/>
      <c r="E107" s="25"/>
    </row>
    <row r="108" spans="2:5" ht="15">
      <c r="B108" s="25"/>
      <c r="C108" s="25"/>
      <c r="D108" s="25"/>
      <c r="E108" s="25"/>
    </row>
    <row r="109" spans="2:5" ht="15">
      <c r="B109" s="25"/>
      <c r="C109" s="25"/>
      <c r="D109" s="25"/>
      <c r="E109" s="25"/>
    </row>
    <row r="110" spans="2:5" ht="15">
      <c r="B110" s="25"/>
      <c r="C110" s="25"/>
      <c r="D110" s="25"/>
      <c r="E110" s="25"/>
    </row>
    <row r="111" spans="2:5" ht="15">
      <c r="C111" s="25"/>
      <c r="D111" s="25"/>
      <c r="E111" s="25"/>
    </row>
  </sheetData>
  <mergeCells count="35">
    <mergeCell ref="BE8:BJ8"/>
    <mergeCell ref="AY8:BD8"/>
    <mergeCell ref="AS8:AX8"/>
    <mergeCell ref="AM8:AR8"/>
    <mergeCell ref="BH9:BJ9"/>
    <mergeCell ref="AM9:AO9"/>
    <mergeCell ref="B1:D1"/>
    <mergeCell ref="B5:D5"/>
    <mergeCell ref="S7:AK7"/>
    <mergeCell ref="AV9:AX9"/>
    <mergeCell ref="AI9:AK9"/>
    <mergeCell ref="AL7:BJ7"/>
    <mergeCell ref="AP9:AR9"/>
    <mergeCell ref="AS9:AU9"/>
    <mergeCell ref="AY9:BA9"/>
    <mergeCell ref="BE9:BG9"/>
    <mergeCell ref="BB9:BD9"/>
    <mergeCell ref="B7:B10"/>
    <mergeCell ref="E7:E10"/>
    <mergeCell ref="C7:C10"/>
    <mergeCell ref="F7:K8"/>
    <mergeCell ref="L7:R8"/>
    <mergeCell ref="F11:K11"/>
    <mergeCell ref="AF8:AK8"/>
    <mergeCell ref="I9:K9"/>
    <mergeCell ref="Z8:AE8"/>
    <mergeCell ref="T8:Y8"/>
    <mergeCell ref="AF9:AH9"/>
    <mergeCell ref="W9:Y9"/>
    <mergeCell ref="F9:H9"/>
    <mergeCell ref="M9:O9"/>
    <mergeCell ref="P9:R9"/>
    <mergeCell ref="T9:V9"/>
    <mergeCell ref="Z9:AB9"/>
    <mergeCell ref="AC9:AE9"/>
  </mergeCells>
  <pageMargins left="0.75" right="0.75" top="1" bottom="1" header="0.5" footer="0.5"/>
  <pageSetup paperSize="9" scale="18" orientation="landscape" verticalDpi="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tabColor rgb="FF009999"/>
  </sheetPr>
  <dimension ref="B1:I13"/>
  <sheetViews>
    <sheetView zoomScaleNormal="100" workbookViewId="0"/>
  </sheetViews>
  <sheetFormatPr defaultColWidth="9.140625" defaultRowHeight="12.75"/>
  <cols>
    <col min="1" max="1" width="12" style="16" customWidth="1"/>
    <col min="2" max="2" width="34.140625" style="16" customWidth="1"/>
    <col min="3" max="3" width="25.5703125" style="16" customWidth="1"/>
    <col min="4" max="4" width="50.140625" style="16" customWidth="1"/>
    <col min="5" max="5" width="20.140625" style="16" customWidth="1"/>
    <col min="6" max="6" width="5.85546875" style="16" customWidth="1"/>
    <col min="7" max="9" width="19.85546875" style="16" customWidth="1"/>
    <col min="10" max="10" width="18.140625" style="16" customWidth="1"/>
    <col min="11" max="16384" width="9.140625" style="16"/>
  </cols>
  <sheetData>
    <row r="1" spans="2:9" ht="20.25">
      <c r="B1" s="17" t="s">
        <v>236</v>
      </c>
      <c r="C1" s="15"/>
      <c r="D1" s="15"/>
      <c r="E1" s="15"/>
      <c r="F1" s="15"/>
      <c r="G1" s="15"/>
      <c r="H1" s="15"/>
      <c r="I1" s="15"/>
    </row>
    <row r="2" spans="2:9" ht="15">
      <c r="B2" s="44" t="str">
        <f>Tradingname</f>
        <v>APA NORTHERN GOLDFIELDS INTERCONNECT PTY LTD</v>
      </c>
      <c r="C2" s="45"/>
    </row>
    <row r="3" spans="2:9" ht="18" customHeight="1">
      <c r="B3" s="46" t="s">
        <v>238</v>
      </c>
      <c r="C3" s="47" t="str">
        <f>TEXT(Yearstart,"dd/mm/yyyy")&amp;" to "&amp;TEXT(Yearending,"dd/mm/yyyy")</f>
        <v>01/07/2025 to 30/06/2026</v>
      </c>
      <c r="D3" s="41"/>
      <c r="E3" s="41"/>
    </row>
    <row r="4" spans="2:9" ht="20.25">
      <c r="B4" s="14"/>
    </row>
    <row r="5" spans="2:9" ht="15.75">
      <c r="B5" s="26" t="s">
        <v>237</v>
      </c>
    </row>
    <row r="6" spans="2:9">
      <c r="B6" s="18"/>
      <c r="C6" s="21"/>
      <c r="D6" s="21"/>
      <c r="E6" s="21"/>
      <c r="G6" s="27"/>
      <c r="H6" s="23"/>
      <c r="I6" s="23"/>
    </row>
    <row r="7" spans="2:9" ht="57" customHeight="1">
      <c r="B7" s="494" t="s">
        <v>137</v>
      </c>
      <c r="C7" s="495"/>
      <c r="D7" s="495"/>
      <c r="E7" s="496"/>
    </row>
    <row r="8" spans="2:9" ht="13.5" customHeight="1">
      <c r="B8" s="497"/>
      <c r="C8" s="498"/>
      <c r="D8" s="498"/>
      <c r="E8" s="499"/>
    </row>
    <row r="9" spans="2:9" ht="13.5" customHeight="1">
      <c r="B9" s="493"/>
      <c r="C9" s="493"/>
      <c r="D9" s="493"/>
      <c r="E9" s="493"/>
    </row>
    <row r="10" spans="2:9" ht="13.5" customHeight="1">
      <c r="B10" s="493"/>
      <c r="C10" s="493"/>
      <c r="D10" s="493"/>
      <c r="E10" s="493"/>
    </row>
    <row r="11" spans="2:9" ht="13.5" customHeight="1">
      <c r="B11" s="493"/>
      <c r="C11" s="493"/>
      <c r="D11" s="493"/>
      <c r="E11" s="493"/>
    </row>
    <row r="12" spans="2:9" ht="13.5" customHeight="1">
      <c r="B12" s="493"/>
      <c r="C12" s="493"/>
      <c r="D12" s="493"/>
      <c r="E12" s="493"/>
    </row>
    <row r="13" spans="2:9" ht="13.5" customHeight="1">
      <c r="B13" s="493"/>
      <c r="C13" s="493"/>
      <c r="D13" s="493"/>
      <c r="E13" s="493"/>
    </row>
  </sheetData>
  <mergeCells count="7">
    <mergeCell ref="B13:E13"/>
    <mergeCell ref="B7:E7"/>
    <mergeCell ref="B8:E8"/>
    <mergeCell ref="B9:E9"/>
    <mergeCell ref="B10:E10"/>
    <mergeCell ref="B11:E11"/>
    <mergeCell ref="B12:E12"/>
  </mergeCells>
  <pageMargins left="0.75" right="0.75" top="1" bottom="1" header="0.5" footer="0.5"/>
  <pageSetup paperSize="9" scale="59" orientation="landscape" r:id="rId1"/>
  <headerFooter alignWithMargins="0"/>
  <colBreaks count="1" manualBreakCount="1">
    <brk id="6" max="22"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5">
    <tabColor rgb="FFFFE9D9"/>
  </sheetPr>
  <dimension ref="A1:N1"/>
  <sheetViews>
    <sheetView zoomScaleNormal="100" workbookViewId="0"/>
  </sheetViews>
  <sheetFormatPr defaultColWidth="9" defaultRowHeight="12.75"/>
  <cols>
    <col min="1" max="16384" width="9" style="340"/>
  </cols>
  <sheetData>
    <row r="1" spans="1:14">
      <c r="A1"/>
      <c r="N1"/>
    </row>
  </sheetData>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6">
    <tabColor rgb="FF009999"/>
  </sheetPr>
  <dimension ref="B1:K24"/>
  <sheetViews>
    <sheetView zoomScaleNormal="100" workbookViewId="0"/>
  </sheetViews>
  <sheetFormatPr defaultColWidth="9.140625" defaultRowHeight="12.75"/>
  <cols>
    <col min="1" max="1" width="11.85546875" style="16" customWidth="1"/>
    <col min="2" max="2" width="22.42578125" style="16" customWidth="1"/>
    <col min="3" max="11" width="14.42578125" style="16" customWidth="1"/>
    <col min="12" max="16384" width="9.140625" style="16"/>
  </cols>
  <sheetData>
    <row r="1" spans="2:11" ht="20.25">
      <c r="B1" s="17" t="s">
        <v>228</v>
      </c>
      <c r="C1" s="15"/>
      <c r="D1" s="15"/>
    </row>
    <row r="2" spans="2:11" ht="15">
      <c r="B2" s="44" t="str">
        <f>Tradingname</f>
        <v>APA NORTHERN GOLDFIELDS INTERCONNECT PTY LTD</v>
      </c>
      <c r="C2" s="45"/>
    </row>
    <row r="3" spans="2:11" ht="15.75" customHeight="1">
      <c r="B3" s="46" t="s">
        <v>179</v>
      </c>
      <c r="C3" s="47">
        <f>Yearending</f>
        <v>46203</v>
      </c>
      <c r="D3" s="41"/>
    </row>
    <row r="4" spans="2:11" ht="20.25">
      <c r="B4" s="14"/>
    </row>
    <row r="5" spans="2:11">
      <c r="B5" s="373" t="s">
        <v>615</v>
      </c>
      <c r="C5" s="345"/>
      <c r="D5" s="345"/>
      <c r="E5" s="345"/>
      <c r="F5" s="345"/>
      <c r="G5" s="345"/>
      <c r="H5" s="345"/>
      <c r="I5" s="345"/>
      <c r="J5" s="345"/>
      <c r="K5" s="345"/>
    </row>
    <row r="6" spans="2:11" ht="13.5" thickBot="1">
      <c r="C6" s="345"/>
      <c r="D6" s="345"/>
      <c r="E6" s="345"/>
      <c r="F6" s="345"/>
      <c r="G6" s="345"/>
      <c r="H6" s="345"/>
      <c r="I6" s="345"/>
      <c r="J6" s="345"/>
      <c r="K6" s="345"/>
    </row>
    <row r="7" spans="2:11" s="383" customFormat="1" ht="41.25" customHeight="1" thickBot="1">
      <c r="B7" s="384" t="s">
        <v>276</v>
      </c>
      <c r="C7" s="510" t="s">
        <v>658</v>
      </c>
      <c r="D7" s="511"/>
      <c r="E7" s="511"/>
      <c r="F7" s="511"/>
      <c r="G7" s="511"/>
      <c r="H7" s="511"/>
      <c r="I7" s="511"/>
      <c r="J7" s="511"/>
      <c r="K7" s="512"/>
    </row>
    <row r="8" spans="2:11" ht="20.100000000000001" customHeight="1" thickBot="1">
      <c r="B8" s="374">
        <v>1.1000000000000001</v>
      </c>
      <c r="C8" s="521" t="s">
        <v>616</v>
      </c>
      <c r="D8" s="522"/>
      <c r="E8" s="522"/>
      <c r="F8" s="522"/>
      <c r="G8" s="522"/>
      <c r="H8" s="522"/>
      <c r="I8" s="522"/>
      <c r="J8" s="522"/>
      <c r="K8" s="523"/>
    </row>
    <row r="9" spans="2:11" ht="39.75" customHeight="1" thickBot="1">
      <c r="B9" s="374">
        <v>1.2</v>
      </c>
      <c r="C9" s="521" t="s">
        <v>617</v>
      </c>
      <c r="D9" s="522"/>
      <c r="E9" s="522"/>
      <c r="F9" s="522"/>
      <c r="G9" s="522"/>
      <c r="H9" s="522"/>
      <c r="I9" s="522"/>
      <c r="J9" s="522"/>
      <c r="K9" s="523"/>
    </row>
    <row r="10" spans="2:11" ht="39" customHeight="1" thickBot="1">
      <c r="B10" s="400" t="s">
        <v>370</v>
      </c>
      <c r="C10" s="521" t="s">
        <v>663</v>
      </c>
      <c r="D10" s="522"/>
      <c r="E10" s="522"/>
      <c r="F10" s="522"/>
      <c r="G10" s="522"/>
      <c r="H10" s="522"/>
      <c r="I10" s="522"/>
      <c r="J10" s="522"/>
      <c r="K10" s="523"/>
    </row>
    <row r="11" spans="2:11" ht="30.75" customHeight="1" thickBot="1">
      <c r="B11" s="385">
        <v>3.1</v>
      </c>
      <c r="C11" s="521" t="s">
        <v>637</v>
      </c>
      <c r="D11" s="522"/>
      <c r="E11" s="522"/>
      <c r="F11" s="522"/>
      <c r="G11" s="522"/>
      <c r="H11" s="522"/>
      <c r="I11" s="522"/>
      <c r="J11" s="522"/>
      <c r="K11" s="523"/>
    </row>
    <row r="12" spans="2:11" ht="51" customHeight="1" thickBot="1">
      <c r="B12" s="384" t="s">
        <v>274</v>
      </c>
      <c r="C12" s="521" t="s">
        <v>659</v>
      </c>
      <c r="D12" s="522"/>
      <c r="E12" s="522"/>
      <c r="F12" s="522"/>
      <c r="G12" s="522"/>
      <c r="H12" s="522"/>
      <c r="I12" s="522"/>
      <c r="J12" s="522"/>
      <c r="K12" s="523"/>
    </row>
    <row r="13" spans="2:11" ht="32.25" customHeight="1">
      <c r="B13" s="515" t="s">
        <v>258</v>
      </c>
      <c r="C13" s="518" t="s">
        <v>660</v>
      </c>
      <c r="D13" s="519"/>
      <c r="E13" s="519"/>
      <c r="F13" s="519"/>
      <c r="G13" s="519"/>
      <c r="H13" s="519"/>
      <c r="I13" s="519"/>
      <c r="J13" s="519"/>
      <c r="K13" s="520"/>
    </row>
    <row r="14" spans="2:11" ht="16.5" thickBot="1">
      <c r="B14" s="517"/>
      <c r="C14" s="500" t="s">
        <v>640</v>
      </c>
      <c r="D14" s="501"/>
      <c r="E14" s="501"/>
      <c r="F14" s="501"/>
      <c r="G14" s="501"/>
      <c r="H14" s="501"/>
      <c r="I14" s="501"/>
      <c r="J14" s="501"/>
      <c r="K14" s="502"/>
    </row>
    <row r="15" spans="2:11" ht="15.75" customHeight="1">
      <c r="B15" s="503" t="s">
        <v>285</v>
      </c>
      <c r="C15" s="510" t="s">
        <v>618</v>
      </c>
      <c r="D15" s="511"/>
      <c r="E15" s="511"/>
      <c r="F15" s="511"/>
      <c r="G15" s="511"/>
      <c r="H15" s="511"/>
      <c r="I15" s="511"/>
      <c r="J15" s="511"/>
      <c r="K15" s="512"/>
    </row>
    <row r="16" spans="2:11" ht="18" customHeight="1" thickBot="1">
      <c r="B16" s="517"/>
      <c r="C16" s="500" t="s">
        <v>619</v>
      </c>
      <c r="D16" s="501"/>
      <c r="E16" s="501"/>
      <c r="F16" s="501"/>
      <c r="G16" s="501"/>
      <c r="H16" s="501"/>
      <c r="I16" s="501"/>
      <c r="J16" s="501"/>
      <c r="K16" s="502"/>
    </row>
    <row r="17" spans="2:11" ht="14.1" customHeight="1">
      <c r="B17" s="503">
        <v>3.4</v>
      </c>
      <c r="C17" s="510" t="s">
        <v>638</v>
      </c>
      <c r="D17" s="511"/>
      <c r="E17" s="511"/>
      <c r="F17" s="511"/>
      <c r="G17" s="511"/>
      <c r="H17" s="511"/>
      <c r="I17" s="511"/>
      <c r="J17" s="511"/>
      <c r="K17" s="512"/>
    </row>
    <row r="18" spans="2:11" ht="18" customHeight="1" thickBot="1">
      <c r="B18" s="504"/>
      <c r="C18" s="500"/>
      <c r="D18" s="501"/>
      <c r="E18" s="501"/>
      <c r="F18" s="501"/>
      <c r="G18" s="501"/>
      <c r="H18" s="501"/>
      <c r="I18" s="501"/>
      <c r="J18" s="501"/>
      <c r="K18" s="502"/>
    </row>
    <row r="19" spans="2:11" ht="18" customHeight="1">
      <c r="B19" s="515">
        <v>4.0999999999999996</v>
      </c>
      <c r="C19" s="508" t="s">
        <v>620</v>
      </c>
      <c r="D19" s="508"/>
      <c r="E19" s="508"/>
      <c r="F19" s="508"/>
      <c r="G19" s="508"/>
      <c r="H19" s="508"/>
      <c r="I19" s="508"/>
      <c r="J19" s="508"/>
      <c r="K19" s="509"/>
    </row>
    <row r="20" spans="2:11" ht="47.1" customHeight="1">
      <c r="B20" s="504"/>
      <c r="C20" s="505" t="s">
        <v>662</v>
      </c>
      <c r="D20" s="506"/>
      <c r="E20" s="506"/>
      <c r="F20" s="506"/>
      <c r="G20" s="506"/>
      <c r="H20" s="506"/>
      <c r="I20" s="506"/>
      <c r="J20" s="506"/>
      <c r="K20" s="507"/>
    </row>
    <row r="21" spans="2:11" ht="39" customHeight="1">
      <c r="B21" s="504"/>
      <c r="C21" s="505" t="s">
        <v>641</v>
      </c>
      <c r="D21" s="506"/>
      <c r="E21" s="506"/>
      <c r="F21" s="506"/>
      <c r="G21" s="506"/>
      <c r="H21" s="506"/>
      <c r="I21" s="506"/>
      <c r="J21" s="506"/>
      <c r="K21" s="507"/>
    </row>
    <row r="22" spans="2:11" ht="21.75" customHeight="1" thickBot="1">
      <c r="B22" s="516"/>
      <c r="C22" s="506" t="s">
        <v>642</v>
      </c>
      <c r="D22" s="506"/>
      <c r="E22" s="506"/>
      <c r="F22" s="506"/>
      <c r="G22" s="506"/>
      <c r="H22" s="506"/>
      <c r="I22" s="506"/>
      <c r="J22" s="506"/>
      <c r="K22" s="507"/>
    </row>
    <row r="23" spans="2:11" ht="136.5" customHeight="1" thickBot="1">
      <c r="B23" s="397" t="s">
        <v>621</v>
      </c>
      <c r="C23" s="513" t="s">
        <v>639</v>
      </c>
      <c r="D23" s="513"/>
      <c r="E23" s="513"/>
      <c r="F23" s="513"/>
      <c r="G23" s="513"/>
      <c r="H23" s="513"/>
      <c r="I23" s="513"/>
      <c r="J23" s="513"/>
      <c r="K23" s="514"/>
    </row>
    <row r="24" spans="2:11" ht="32.85" customHeight="1" thickBot="1">
      <c r="B24" s="397">
        <v>5.0999999999999996</v>
      </c>
      <c r="C24" s="500" t="s">
        <v>622</v>
      </c>
      <c r="D24" s="501"/>
      <c r="E24" s="501"/>
      <c r="F24" s="501"/>
      <c r="G24" s="501"/>
      <c r="H24" s="501"/>
      <c r="I24" s="501"/>
      <c r="J24" s="501"/>
      <c r="K24" s="502"/>
    </row>
  </sheetData>
  <mergeCells count="21">
    <mergeCell ref="C15:K15"/>
    <mergeCell ref="C12:K12"/>
    <mergeCell ref="B15:B16"/>
    <mergeCell ref="C16:K16"/>
    <mergeCell ref="C8:K8"/>
    <mergeCell ref="C10:K10"/>
    <mergeCell ref="C7:K7"/>
    <mergeCell ref="B13:B14"/>
    <mergeCell ref="C13:K13"/>
    <mergeCell ref="C14:K14"/>
    <mergeCell ref="C11:K11"/>
    <mergeCell ref="C9:K9"/>
    <mergeCell ref="C24:K24"/>
    <mergeCell ref="B17:B18"/>
    <mergeCell ref="C20:K20"/>
    <mergeCell ref="C19:K19"/>
    <mergeCell ref="C17:K18"/>
    <mergeCell ref="C21:K21"/>
    <mergeCell ref="C22:K22"/>
    <mergeCell ref="C23:K23"/>
    <mergeCell ref="B19:B22"/>
  </mergeCells>
  <pageMargins left="0.25" right="0.25" top="0.75" bottom="0.75" header="0.3" footer="0.3"/>
  <pageSetup paperSize="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7">
    <tabColor rgb="FF33CCCC"/>
    <pageSetUpPr fitToPage="1"/>
  </sheetPr>
  <dimension ref="A1:P95"/>
  <sheetViews>
    <sheetView showGridLines="0" zoomScaleNormal="100" workbookViewId="0"/>
  </sheetViews>
  <sheetFormatPr defaultColWidth="9" defaultRowHeight="12.75"/>
  <cols>
    <col min="1" max="1" width="10.85546875" style="170" customWidth="1"/>
    <col min="2" max="2" width="15.85546875" style="177" customWidth="1"/>
    <col min="3" max="3" width="27.42578125" style="170" customWidth="1"/>
    <col min="4" max="4" width="22.85546875" style="177" customWidth="1"/>
    <col min="5" max="5" width="23.5703125" style="170" customWidth="1"/>
    <col min="6" max="6" width="25.140625" style="170" customWidth="1"/>
    <col min="7" max="7" width="63.85546875" style="170" customWidth="1"/>
    <col min="8" max="8" width="19.140625" style="182" customWidth="1"/>
    <col min="9" max="9" width="16.5703125" style="182" customWidth="1"/>
    <col min="10" max="10" width="12.42578125" style="182" customWidth="1"/>
    <col min="11" max="11" width="9.85546875" style="182" customWidth="1"/>
    <col min="12" max="12" width="9" style="182" customWidth="1"/>
    <col min="13" max="13" width="9" style="182"/>
    <col min="14" max="14" width="11.140625" style="182" customWidth="1"/>
    <col min="15" max="15" width="9" style="182"/>
    <col min="16" max="16" width="82.140625" style="182" customWidth="1"/>
    <col min="17" max="16384" width="9" style="170"/>
  </cols>
  <sheetData>
    <row r="1" spans="1:16" ht="22.35" customHeight="1">
      <c r="H1" s="39"/>
    </row>
    <row r="2" spans="1:16" ht="28.5" customHeight="1">
      <c r="A2" s="188" t="s">
        <v>239</v>
      </c>
      <c r="B2" s="189" t="s">
        <v>240</v>
      </c>
      <c r="C2" s="188" t="s">
        <v>241</v>
      </c>
      <c r="D2" s="188" t="s">
        <v>242</v>
      </c>
      <c r="E2" s="188" t="s">
        <v>243</v>
      </c>
      <c r="F2" s="188" t="s">
        <v>244</v>
      </c>
      <c r="G2" s="188" t="s">
        <v>245</v>
      </c>
      <c r="H2" s="183"/>
      <c r="I2" s="183"/>
      <c r="J2" s="183"/>
      <c r="K2" s="183"/>
      <c r="L2" s="183"/>
      <c r="M2" s="183"/>
      <c r="N2" s="183"/>
      <c r="O2" s="183"/>
      <c r="P2" s="183"/>
    </row>
    <row r="3" spans="1:16" s="173" customFormat="1" ht="25.5">
      <c r="A3" s="171">
        <v>44084</v>
      </c>
      <c r="B3" s="172">
        <v>1</v>
      </c>
      <c r="C3" s="175" t="s">
        <v>248</v>
      </c>
      <c r="D3" s="178"/>
      <c r="E3" s="176"/>
      <c r="F3" s="176" t="s">
        <v>249</v>
      </c>
      <c r="G3" s="176" t="s">
        <v>327</v>
      </c>
      <c r="H3" s="184"/>
      <c r="I3" s="185"/>
      <c r="J3" s="185"/>
      <c r="K3" s="185"/>
      <c r="L3" s="185"/>
      <c r="M3" s="185"/>
      <c r="N3" s="185"/>
      <c r="O3" s="185"/>
      <c r="P3" s="186"/>
    </row>
    <row r="4" spans="1:16" s="173" customFormat="1" ht="25.5">
      <c r="A4" s="171">
        <v>44084</v>
      </c>
      <c r="B4" s="172">
        <f>B3+1</f>
        <v>2</v>
      </c>
      <c r="C4" s="175" t="s">
        <v>250</v>
      </c>
      <c r="D4" s="179">
        <v>2.1</v>
      </c>
      <c r="E4" s="176" t="s">
        <v>251</v>
      </c>
      <c r="F4" s="175" t="s">
        <v>252</v>
      </c>
      <c r="G4" s="176" t="s">
        <v>253</v>
      </c>
      <c r="H4" s="184"/>
      <c r="I4" s="185"/>
      <c r="J4" s="185"/>
      <c r="K4" s="185"/>
      <c r="L4" s="185"/>
      <c r="M4" s="185"/>
      <c r="N4" s="185"/>
      <c r="O4" s="185"/>
      <c r="P4" s="186"/>
    </row>
    <row r="5" spans="1:16" s="173" customFormat="1" ht="25.5">
      <c r="A5" s="171">
        <v>44084</v>
      </c>
      <c r="B5" s="172">
        <f>B4+1</f>
        <v>3</v>
      </c>
      <c r="C5" s="175" t="s">
        <v>515</v>
      </c>
      <c r="D5" s="178">
        <v>3.1</v>
      </c>
      <c r="E5" s="176" t="s">
        <v>254</v>
      </c>
      <c r="F5" s="175" t="s">
        <v>255</v>
      </c>
      <c r="G5" s="176" t="s">
        <v>256</v>
      </c>
      <c r="H5" s="184"/>
      <c r="I5" s="185"/>
      <c r="J5" s="185"/>
      <c r="K5" s="185"/>
      <c r="L5" s="185"/>
      <c r="M5" s="185"/>
      <c r="N5" s="185"/>
      <c r="O5" s="185"/>
      <c r="P5" s="186"/>
    </row>
    <row r="6" spans="1:16" s="173" customFormat="1" ht="25.5">
      <c r="A6" s="171">
        <v>44084</v>
      </c>
      <c r="B6" s="172">
        <f t="shared" ref="B6:B69" si="0">B5+1</f>
        <v>4</v>
      </c>
      <c r="C6" s="175" t="s">
        <v>257</v>
      </c>
      <c r="D6" s="178" t="s">
        <v>258</v>
      </c>
      <c r="E6" s="176" t="s">
        <v>259</v>
      </c>
      <c r="F6" s="175" t="s">
        <v>260</v>
      </c>
      <c r="G6" s="176" t="s">
        <v>261</v>
      </c>
      <c r="H6" s="184"/>
      <c r="I6" s="185"/>
      <c r="J6" s="185"/>
      <c r="K6" s="185"/>
      <c r="L6" s="185"/>
      <c r="M6" s="185"/>
      <c r="N6" s="185"/>
      <c r="O6" s="185"/>
      <c r="P6" s="186"/>
    </row>
    <row r="7" spans="1:16" s="173" customFormat="1" ht="48.75" customHeight="1">
      <c r="A7" s="171">
        <v>44084</v>
      </c>
      <c r="B7" s="172">
        <f t="shared" si="0"/>
        <v>5</v>
      </c>
      <c r="C7" s="175" t="s">
        <v>257</v>
      </c>
      <c r="D7" s="178" t="s">
        <v>258</v>
      </c>
      <c r="E7" s="176" t="s">
        <v>262</v>
      </c>
      <c r="F7" s="175" t="s">
        <v>263</v>
      </c>
      <c r="G7" s="176" t="s">
        <v>264</v>
      </c>
      <c r="H7" s="184"/>
      <c r="I7" s="185"/>
      <c r="J7" s="185"/>
      <c r="K7" s="185"/>
      <c r="L7" s="185"/>
      <c r="M7" s="185"/>
      <c r="N7" s="185"/>
      <c r="O7" s="185"/>
      <c r="P7" s="186"/>
    </row>
    <row r="8" spans="1:16" s="173" customFormat="1" ht="99" customHeight="1">
      <c r="A8" s="171">
        <v>44084</v>
      </c>
      <c r="B8" s="172">
        <f t="shared" si="0"/>
        <v>6</v>
      </c>
      <c r="C8" s="175" t="s">
        <v>257</v>
      </c>
      <c r="D8" s="178" t="s">
        <v>258</v>
      </c>
      <c r="E8" s="176" t="s">
        <v>265</v>
      </c>
      <c r="F8" s="175" t="s">
        <v>266</v>
      </c>
      <c r="G8" s="176" t="s">
        <v>267</v>
      </c>
      <c r="H8" s="184"/>
      <c r="I8" s="185"/>
      <c r="J8" s="185"/>
      <c r="K8" s="185"/>
      <c r="L8" s="185"/>
      <c r="M8" s="185"/>
      <c r="N8" s="185"/>
      <c r="O8" s="185"/>
      <c r="P8" s="186"/>
    </row>
    <row r="9" spans="1:16" s="173" customFormat="1" ht="33" customHeight="1">
      <c r="A9" s="171">
        <v>44084</v>
      </c>
      <c r="B9" s="172">
        <f t="shared" si="0"/>
        <v>7</v>
      </c>
      <c r="C9" s="175" t="s">
        <v>515</v>
      </c>
      <c r="D9" s="178">
        <v>3.1</v>
      </c>
      <c r="E9" s="176" t="s">
        <v>268</v>
      </c>
      <c r="F9" s="175" t="s">
        <v>269</v>
      </c>
      <c r="G9" s="176" t="s">
        <v>270</v>
      </c>
      <c r="H9" s="184"/>
      <c r="I9" s="185"/>
      <c r="J9" s="185"/>
      <c r="K9" s="185"/>
      <c r="L9" s="185"/>
      <c r="M9" s="185"/>
      <c r="N9" s="185"/>
      <c r="O9" s="185"/>
      <c r="P9" s="186"/>
    </row>
    <row r="10" spans="1:16" s="173" customFormat="1">
      <c r="A10" s="171">
        <v>44084</v>
      </c>
      <c r="B10" s="172">
        <f t="shared" si="0"/>
        <v>8</v>
      </c>
      <c r="C10" s="175" t="s">
        <v>515</v>
      </c>
      <c r="D10" s="178">
        <v>3.1</v>
      </c>
      <c r="E10" s="175" t="s">
        <v>330</v>
      </c>
      <c r="F10" s="175" t="s">
        <v>246</v>
      </c>
      <c r="G10" s="176" t="s">
        <v>271</v>
      </c>
      <c r="H10" s="184"/>
      <c r="I10" s="185"/>
      <c r="J10" s="185"/>
      <c r="K10" s="185"/>
      <c r="L10" s="185"/>
      <c r="M10" s="185"/>
      <c r="N10" s="185"/>
      <c r="O10" s="185"/>
      <c r="P10" s="186"/>
    </row>
    <row r="11" spans="1:16" s="173" customFormat="1" ht="38.25">
      <c r="A11" s="171">
        <v>44084</v>
      </c>
      <c r="B11" s="172">
        <f t="shared" si="0"/>
        <v>9</v>
      </c>
      <c r="C11" s="175" t="s">
        <v>515</v>
      </c>
      <c r="D11" s="178">
        <v>3.1</v>
      </c>
      <c r="E11" s="176" t="s">
        <v>272</v>
      </c>
      <c r="F11" s="175" t="s">
        <v>273</v>
      </c>
      <c r="G11" s="176" t="s">
        <v>326</v>
      </c>
      <c r="H11" s="184"/>
      <c r="I11" s="185"/>
      <c r="J11" s="185"/>
      <c r="K11" s="185"/>
      <c r="L11" s="185"/>
      <c r="M11" s="185"/>
      <c r="N11" s="185"/>
      <c r="O11" s="185"/>
      <c r="P11" s="186"/>
    </row>
    <row r="12" spans="1:16" s="173" customFormat="1" ht="12.75" customHeight="1">
      <c r="A12" s="171">
        <v>44084</v>
      </c>
      <c r="B12" s="172">
        <f t="shared" si="0"/>
        <v>10</v>
      </c>
      <c r="C12" s="175" t="s">
        <v>247</v>
      </c>
      <c r="D12" s="178" t="s">
        <v>274</v>
      </c>
      <c r="E12" s="187" t="s">
        <v>328</v>
      </c>
      <c r="F12" s="175" t="s">
        <v>269</v>
      </c>
      <c r="G12" s="176" t="s">
        <v>275</v>
      </c>
      <c r="H12" s="184"/>
      <c r="I12" s="185"/>
      <c r="J12" s="185"/>
      <c r="K12" s="185"/>
      <c r="L12" s="185"/>
      <c r="M12" s="185"/>
      <c r="N12" s="185"/>
      <c r="O12" s="185"/>
      <c r="P12" s="186"/>
    </row>
    <row r="13" spans="1:16" s="173" customFormat="1">
      <c r="A13" s="171">
        <v>44084</v>
      </c>
      <c r="B13" s="172">
        <f t="shared" si="0"/>
        <v>11</v>
      </c>
      <c r="C13" s="175" t="s">
        <v>276</v>
      </c>
      <c r="D13" s="178" t="s">
        <v>158</v>
      </c>
      <c r="E13" s="176" t="s">
        <v>277</v>
      </c>
      <c r="F13" s="175" t="s">
        <v>314</v>
      </c>
      <c r="G13" s="176" t="s">
        <v>278</v>
      </c>
      <c r="H13" s="184"/>
      <c r="I13" s="185"/>
      <c r="J13" s="185"/>
      <c r="K13" s="185"/>
      <c r="L13" s="185"/>
      <c r="M13" s="185"/>
      <c r="N13" s="185"/>
      <c r="O13" s="185"/>
      <c r="P13" s="186"/>
    </row>
    <row r="14" spans="1:16" s="173" customFormat="1" ht="38.25">
      <c r="A14" s="171">
        <v>44084</v>
      </c>
      <c r="B14" s="172">
        <f t="shared" si="0"/>
        <v>12</v>
      </c>
      <c r="C14" s="175" t="s">
        <v>279</v>
      </c>
      <c r="D14" s="178" t="s">
        <v>280</v>
      </c>
      <c r="E14" s="176" t="s">
        <v>281</v>
      </c>
      <c r="F14" s="176" t="s">
        <v>282</v>
      </c>
      <c r="G14" s="176" t="s">
        <v>283</v>
      </c>
      <c r="H14" s="184"/>
      <c r="I14" s="185"/>
      <c r="J14" s="185"/>
      <c r="K14" s="185"/>
      <c r="L14" s="185"/>
      <c r="M14" s="185"/>
      <c r="N14" s="185"/>
      <c r="O14" s="185"/>
      <c r="P14" s="186"/>
    </row>
    <row r="15" spans="1:16" s="173" customFormat="1">
      <c r="A15" s="171">
        <v>44084</v>
      </c>
      <c r="B15" s="172">
        <f t="shared" si="0"/>
        <v>13</v>
      </c>
      <c r="C15" s="175" t="s">
        <v>257</v>
      </c>
      <c r="D15" s="178"/>
      <c r="E15" s="176"/>
      <c r="F15" s="175"/>
      <c r="G15" s="176" t="s">
        <v>331</v>
      </c>
      <c r="H15" s="184"/>
      <c r="I15" s="185"/>
      <c r="J15" s="185"/>
      <c r="K15" s="185"/>
      <c r="L15" s="185"/>
      <c r="M15" s="185"/>
      <c r="N15" s="185"/>
      <c r="O15" s="185"/>
      <c r="P15" s="186"/>
    </row>
    <row r="16" spans="1:16" s="173" customFormat="1">
      <c r="A16" s="171">
        <v>44084</v>
      </c>
      <c r="B16" s="172">
        <f t="shared" si="0"/>
        <v>14</v>
      </c>
      <c r="C16" s="175" t="s">
        <v>284</v>
      </c>
      <c r="D16" s="178" t="s">
        <v>285</v>
      </c>
      <c r="E16" s="176" t="s">
        <v>286</v>
      </c>
      <c r="F16" s="175" t="s">
        <v>287</v>
      </c>
      <c r="G16" s="176" t="s">
        <v>288</v>
      </c>
      <c r="H16" s="184"/>
      <c r="I16" s="185"/>
      <c r="J16" s="185"/>
      <c r="K16" s="185"/>
      <c r="L16" s="185"/>
      <c r="M16" s="185"/>
      <c r="N16" s="185"/>
      <c r="O16" s="185"/>
      <c r="P16" s="186"/>
    </row>
    <row r="17" spans="1:16" s="173" customFormat="1">
      <c r="A17" s="171">
        <v>44084</v>
      </c>
      <c r="B17" s="172">
        <f t="shared" si="0"/>
        <v>15</v>
      </c>
      <c r="C17" s="175" t="s">
        <v>515</v>
      </c>
      <c r="D17" s="178">
        <v>3.1</v>
      </c>
      <c r="E17" s="176" t="s">
        <v>289</v>
      </c>
      <c r="F17" s="175" t="s">
        <v>269</v>
      </c>
      <c r="G17" s="176" t="s">
        <v>332</v>
      </c>
      <c r="H17" s="184"/>
      <c r="I17" s="185"/>
      <c r="J17" s="185"/>
      <c r="K17" s="185"/>
      <c r="L17" s="185"/>
      <c r="M17" s="185"/>
      <c r="N17" s="185"/>
      <c r="O17" s="185"/>
      <c r="P17" s="186"/>
    </row>
    <row r="18" spans="1:16" s="173" customFormat="1">
      <c r="A18" s="171">
        <v>44084</v>
      </c>
      <c r="B18" s="172">
        <f t="shared" si="0"/>
        <v>16</v>
      </c>
      <c r="C18" s="175" t="s">
        <v>515</v>
      </c>
      <c r="D18" s="178">
        <v>3.1</v>
      </c>
      <c r="E18" s="176" t="s">
        <v>290</v>
      </c>
      <c r="F18" s="175" t="s">
        <v>246</v>
      </c>
      <c r="G18" s="176" t="s">
        <v>333</v>
      </c>
      <c r="H18" s="184"/>
      <c r="I18" s="185"/>
      <c r="J18" s="185"/>
      <c r="K18" s="185"/>
      <c r="L18" s="185"/>
      <c r="M18" s="185"/>
      <c r="N18" s="185"/>
      <c r="O18" s="185"/>
      <c r="P18" s="186"/>
    </row>
    <row r="19" spans="1:16" s="173" customFormat="1">
      <c r="A19" s="171">
        <v>44084</v>
      </c>
      <c r="B19" s="172">
        <f t="shared" si="0"/>
        <v>17</v>
      </c>
      <c r="C19" s="175" t="s">
        <v>284</v>
      </c>
      <c r="D19" s="178" t="s">
        <v>258</v>
      </c>
      <c r="E19" s="176" t="s">
        <v>291</v>
      </c>
      <c r="F19" s="175" t="s">
        <v>292</v>
      </c>
      <c r="G19" s="176" t="s">
        <v>334</v>
      </c>
      <c r="H19" s="184"/>
      <c r="I19" s="185"/>
      <c r="J19" s="185"/>
      <c r="K19" s="185"/>
      <c r="L19" s="185"/>
      <c r="M19" s="185"/>
      <c r="N19" s="185"/>
      <c r="O19" s="185"/>
      <c r="P19" s="186"/>
    </row>
    <row r="20" spans="1:16" s="173" customFormat="1">
      <c r="A20" s="171">
        <v>44084</v>
      </c>
      <c r="B20" s="172">
        <f t="shared" si="0"/>
        <v>18</v>
      </c>
      <c r="C20" s="175" t="s">
        <v>284</v>
      </c>
      <c r="D20" s="178" t="s">
        <v>285</v>
      </c>
      <c r="E20" s="187" t="s">
        <v>329</v>
      </c>
      <c r="F20" s="175" t="s">
        <v>292</v>
      </c>
      <c r="G20" s="176" t="s">
        <v>335</v>
      </c>
      <c r="H20" s="184"/>
      <c r="I20" s="185"/>
      <c r="J20" s="185"/>
      <c r="K20" s="185"/>
      <c r="L20" s="185"/>
      <c r="M20" s="185"/>
      <c r="N20" s="185"/>
      <c r="O20" s="185"/>
      <c r="P20" s="186"/>
    </row>
    <row r="21" spans="1:16" s="173" customFormat="1">
      <c r="A21" s="171">
        <v>44084</v>
      </c>
      <c r="B21" s="172">
        <f t="shared" si="0"/>
        <v>19</v>
      </c>
      <c r="C21" s="175" t="s">
        <v>293</v>
      </c>
      <c r="D21" s="178">
        <v>4.0999999999999996</v>
      </c>
      <c r="E21" s="176" t="s">
        <v>294</v>
      </c>
      <c r="F21" s="175" t="s">
        <v>269</v>
      </c>
      <c r="G21" s="176" t="s">
        <v>295</v>
      </c>
      <c r="H21" s="184"/>
      <c r="I21" s="185"/>
      <c r="J21" s="185"/>
      <c r="K21" s="185"/>
      <c r="L21" s="185"/>
      <c r="M21" s="185"/>
      <c r="N21" s="185"/>
      <c r="O21" s="185"/>
      <c r="P21" s="186"/>
    </row>
    <row r="22" spans="1:16" s="173" customFormat="1">
      <c r="A22" s="171">
        <v>44084</v>
      </c>
      <c r="B22" s="172">
        <f t="shared" si="0"/>
        <v>20</v>
      </c>
      <c r="C22" s="175" t="s">
        <v>293</v>
      </c>
      <c r="D22" s="178">
        <v>4.0999999999999996</v>
      </c>
      <c r="E22" s="176" t="s">
        <v>296</v>
      </c>
      <c r="F22" s="175" t="s">
        <v>297</v>
      </c>
      <c r="G22" s="176" t="s">
        <v>336</v>
      </c>
      <c r="H22" s="184"/>
      <c r="I22" s="185"/>
      <c r="J22" s="185"/>
      <c r="K22" s="185"/>
      <c r="L22" s="185"/>
      <c r="M22" s="185"/>
      <c r="N22" s="185"/>
      <c r="O22" s="185"/>
      <c r="P22" s="186"/>
    </row>
    <row r="23" spans="1:16" s="173" customFormat="1" ht="27" customHeight="1">
      <c r="A23" s="171">
        <v>44084</v>
      </c>
      <c r="B23" s="172">
        <f t="shared" si="0"/>
        <v>21</v>
      </c>
      <c r="C23" s="175" t="s">
        <v>293</v>
      </c>
      <c r="D23" s="178">
        <v>4.0999999999999996</v>
      </c>
      <c r="E23" s="176" t="s">
        <v>298</v>
      </c>
      <c r="F23" s="175" t="s">
        <v>246</v>
      </c>
      <c r="G23" s="176" t="s">
        <v>337</v>
      </c>
      <c r="H23" s="184"/>
      <c r="I23" s="185"/>
      <c r="J23" s="185"/>
      <c r="K23" s="185"/>
      <c r="L23" s="185"/>
      <c r="M23" s="185"/>
      <c r="N23" s="185"/>
      <c r="O23" s="185"/>
      <c r="P23" s="186"/>
    </row>
    <row r="24" spans="1:16" s="173" customFormat="1" ht="25.5">
      <c r="A24" s="171">
        <v>44084</v>
      </c>
      <c r="B24" s="172">
        <f t="shared" si="0"/>
        <v>22</v>
      </c>
      <c r="C24" s="175" t="s">
        <v>284</v>
      </c>
      <c r="D24" s="178" t="s">
        <v>299</v>
      </c>
      <c r="E24" s="176" t="s">
        <v>300</v>
      </c>
      <c r="F24" s="175" t="s">
        <v>263</v>
      </c>
      <c r="G24" s="176" t="s">
        <v>301</v>
      </c>
      <c r="H24" s="184"/>
      <c r="I24" s="185"/>
      <c r="J24" s="185"/>
      <c r="K24" s="185"/>
      <c r="L24" s="185"/>
      <c r="M24" s="185"/>
      <c r="N24" s="185"/>
      <c r="O24" s="185"/>
      <c r="P24" s="186"/>
    </row>
    <row r="25" spans="1:16" s="173" customFormat="1">
      <c r="A25" s="171">
        <v>44084</v>
      </c>
      <c r="B25" s="172">
        <f t="shared" si="0"/>
        <v>23</v>
      </c>
      <c r="C25" s="173" t="s">
        <v>257</v>
      </c>
      <c r="D25" s="173" t="s">
        <v>258</v>
      </c>
      <c r="E25" s="174" t="s">
        <v>304</v>
      </c>
      <c r="F25" s="173" t="s">
        <v>302</v>
      </c>
      <c r="G25" s="174" t="s">
        <v>325</v>
      </c>
      <c r="H25" s="184"/>
      <c r="I25" s="185"/>
      <c r="J25" s="185"/>
      <c r="K25" s="185"/>
      <c r="L25" s="185"/>
      <c r="M25" s="185"/>
      <c r="N25" s="185"/>
      <c r="O25" s="185"/>
      <c r="P25" s="186"/>
    </row>
    <row r="26" spans="1:16" s="173" customFormat="1">
      <c r="A26" s="171">
        <v>44084</v>
      </c>
      <c r="B26" s="172">
        <f t="shared" si="0"/>
        <v>24</v>
      </c>
      <c r="C26" s="173" t="s">
        <v>257</v>
      </c>
      <c r="D26" s="173" t="s">
        <v>285</v>
      </c>
      <c r="E26" s="174" t="s">
        <v>303</v>
      </c>
      <c r="F26" s="173" t="s">
        <v>302</v>
      </c>
      <c r="G26" s="174" t="s">
        <v>325</v>
      </c>
      <c r="H26" s="184"/>
      <c r="I26" s="185"/>
      <c r="J26" s="185"/>
      <c r="K26" s="185"/>
      <c r="L26" s="185"/>
      <c r="M26" s="185"/>
      <c r="N26" s="185"/>
      <c r="O26" s="185"/>
      <c r="P26" s="186"/>
    </row>
    <row r="27" spans="1:16" s="173" customFormat="1">
      <c r="A27" s="171">
        <v>44084</v>
      </c>
      <c r="B27" s="172">
        <f t="shared" si="0"/>
        <v>25</v>
      </c>
      <c r="C27" s="175" t="s">
        <v>247</v>
      </c>
      <c r="D27" s="178" t="s">
        <v>274</v>
      </c>
      <c r="E27" s="174" t="s">
        <v>313</v>
      </c>
      <c r="F27" s="173" t="s">
        <v>302</v>
      </c>
      <c r="G27" s="174" t="s">
        <v>325</v>
      </c>
      <c r="H27" s="184"/>
      <c r="I27" s="185"/>
      <c r="J27" s="185"/>
      <c r="K27" s="185"/>
      <c r="L27" s="185"/>
      <c r="M27" s="185"/>
      <c r="N27" s="185"/>
      <c r="O27" s="185"/>
      <c r="P27" s="186"/>
    </row>
    <row r="28" spans="1:16" s="173" customFormat="1">
      <c r="A28" s="171">
        <v>44109</v>
      </c>
      <c r="B28" s="172">
        <f t="shared" si="0"/>
        <v>26</v>
      </c>
      <c r="C28" s="173" t="s">
        <v>276</v>
      </c>
      <c r="D28" s="173" t="s">
        <v>158</v>
      </c>
      <c r="E28" s="173" t="s">
        <v>317</v>
      </c>
      <c r="F28" s="173" t="s">
        <v>318</v>
      </c>
      <c r="G28" s="174" t="s">
        <v>319</v>
      </c>
      <c r="H28" s="185"/>
      <c r="I28" s="185"/>
      <c r="J28" s="185"/>
      <c r="K28" s="185"/>
      <c r="L28" s="185"/>
      <c r="M28" s="185"/>
      <c r="N28" s="185"/>
      <c r="O28" s="185"/>
      <c r="P28" s="185"/>
    </row>
    <row r="29" spans="1:16" s="173" customFormat="1">
      <c r="A29" s="171">
        <v>44109</v>
      </c>
      <c r="B29" s="191">
        <f t="shared" si="0"/>
        <v>27</v>
      </c>
      <c r="C29" s="173" t="s">
        <v>247</v>
      </c>
      <c r="D29" s="173" t="s">
        <v>274</v>
      </c>
      <c r="E29" s="173" t="s">
        <v>321</v>
      </c>
      <c r="F29" s="173" t="s">
        <v>318</v>
      </c>
      <c r="G29" s="174" t="s">
        <v>322</v>
      </c>
      <c r="H29" s="185"/>
      <c r="I29" s="185"/>
      <c r="J29" s="185"/>
      <c r="K29" s="185"/>
      <c r="L29" s="185"/>
      <c r="M29" s="185"/>
      <c r="N29" s="185"/>
      <c r="O29" s="185"/>
      <c r="P29" s="185"/>
    </row>
    <row r="30" spans="1:16">
      <c r="A30" s="171">
        <v>44109</v>
      </c>
      <c r="B30" s="191">
        <f t="shared" si="0"/>
        <v>28</v>
      </c>
      <c r="C30" s="173" t="s">
        <v>293</v>
      </c>
      <c r="D30" s="173" t="s">
        <v>274</v>
      </c>
      <c r="E30" s="173" t="s">
        <v>323</v>
      </c>
      <c r="F30" s="173" t="s">
        <v>318</v>
      </c>
      <c r="G30" s="174" t="s">
        <v>322</v>
      </c>
    </row>
    <row r="31" spans="1:16">
      <c r="A31" s="369">
        <v>44377</v>
      </c>
      <c r="B31" s="191">
        <f t="shared" si="0"/>
        <v>29</v>
      </c>
      <c r="C31" s="218" t="s">
        <v>276</v>
      </c>
      <c r="D31" s="219"/>
      <c r="E31" s="220" t="s">
        <v>338</v>
      </c>
      <c r="F31" s="220" t="s">
        <v>339</v>
      </c>
      <c r="G31" s="220" t="s">
        <v>340</v>
      </c>
    </row>
    <row r="32" spans="1:16">
      <c r="A32" s="369">
        <v>44377</v>
      </c>
      <c r="B32" s="191">
        <f t="shared" si="0"/>
        <v>30</v>
      </c>
      <c r="C32" s="218" t="s">
        <v>276</v>
      </c>
      <c r="D32" s="220"/>
      <c r="E32" s="220" t="s">
        <v>341</v>
      </c>
      <c r="F32" s="220" t="s">
        <v>339</v>
      </c>
      <c r="G32" s="220" t="s">
        <v>342</v>
      </c>
    </row>
    <row r="33" spans="1:16" ht="51">
      <c r="A33" s="369">
        <v>44377</v>
      </c>
      <c r="B33" s="191">
        <f t="shared" si="0"/>
        <v>31</v>
      </c>
      <c r="C33" s="218" t="s">
        <v>276</v>
      </c>
      <c r="D33" s="220"/>
      <c r="E33" s="220" t="s">
        <v>343</v>
      </c>
      <c r="F33" s="220" t="s">
        <v>584</v>
      </c>
      <c r="G33" s="220" t="s">
        <v>585</v>
      </c>
    </row>
    <row r="34" spans="1:16" ht="25.5">
      <c r="A34" s="369">
        <v>44377</v>
      </c>
      <c r="B34" s="191">
        <f t="shared" si="0"/>
        <v>32</v>
      </c>
      <c r="C34" s="218" t="s">
        <v>529</v>
      </c>
      <c r="D34" s="224"/>
      <c r="E34" s="220"/>
      <c r="F34" s="220" t="s">
        <v>530</v>
      </c>
      <c r="G34" s="222" t="s">
        <v>586</v>
      </c>
    </row>
    <row r="35" spans="1:16" ht="38.25">
      <c r="A35" s="369">
        <v>44377</v>
      </c>
      <c r="B35" s="191">
        <f t="shared" si="0"/>
        <v>33</v>
      </c>
      <c r="C35" s="218" t="s">
        <v>344</v>
      </c>
      <c r="D35" s="220"/>
      <c r="E35" s="220"/>
      <c r="F35" s="220" t="s">
        <v>345</v>
      </c>
      <c r="G35" s="220" t="s">
        <v>346</v>
      </c>
    </row>
    <row r="36" spans="1:16">
      <c r="A36" s="369">
        <v>44377</v>
      </c>
      <c r="B36" s="191">
        <f t="shared" si="0"/>
        <v>34</v>
      </c>
      <c r="C36" s="218" t="s">
        <v>347</v>
      </c>
      <c r="D36" s="220">
        <v>1.2</v>
      </c>
      <c r="E36" s="220" t="s">
        <v>348</v>
      </c>
      <c r="F36" s="220" t="s">
        <v>349</v>
      </c>
      <c r="G36" s="220" t="s">
        <v>350</v>
      </c>
    </row>
    <row r="37" spans="1:16">
      <c r="A37" s="369">
        <v>44377</v>
      </c>
      <c r="B37" s="191">
        <f t="shared" si="0"/>
        <v>35</v>
      </c>
      <c r="C37" s="218" t="s">
        <v>347</v>
      </c>
      <c r="D37" s="220">
        <v>1.2</v>
      </c>
      <c r="E37" s="220" t="s">
        <v>534</v>
      </c>
      <c r="F37" s="220" t="s">
        <v>535</v>
      </c>
      <c r="G37" s="222" t="s">
        <v>536</v>
      </c>
    </row>
    <row r="38" spans="1:16" s="371" customFormat="1">
      <c r="A38" s="369">
        <v>44377</v>
      </c>
      <c r="B38" s="191">
        <f t="shared" si="0"/>
        <v>36</v>
      </c>
      <c r="C38" s="218" t="s">
        <v>279</v>
      </c>
      <c r="D38" s="224" t="s">
        <v>280</v>
      </c>
      <c r="E38" s="220" t="s">
        <v>281</v>
      </c>
      <c r="F38" s="220" t="s">
        <v>380</v>
      </c>
      <c r="G38" s="222" t="s">
        <v>587</v>
      </c>
      <c r="H38" s="370"/>
      <c r="I38" s="370"/>
      <c r="J38" s="370"/>
      <c r="K38" s="370"/>
      <c r="L38" s="370"/>
      <c r="M38" s="370"/>
      <c r="N38" s="370"/>
      <c r="O38" s="370"/>
      <c r="P38" s="370"/>
    </row>
    <row r="39" spans="1:16" ht="63.75">
      <c r="A39" s="369">
        <v>44377</v>
      </c>
      <c r="B39" s="191">
        <f t="shared" si="0"/>
        <v>37</v>
      </c>
      <c r="C39" s="218" t="s">
        <v>250</v>
      </c>
      <c r="D39" s="220">
        <v>2.1</v>
      </c>
      <c r="E39" s="220" t="s">
        <v>351</v>
      </c>
      <c r="F39" s="220" t="s">
        <v>352</v>
      </c>
      <c r="G39" s="220" t="s">
        <v>353</v>
      </c>
    </row>
    <row r="40" spans="1:16" ht="25.5">
      <c r="A40" s="369">
        <v>44377</v>
      </c>
      <c r="B40" s="191">
        <f t="shared" si="0"/>
        <v>38</v>
      </c>
      <c r="C40" s="218" t="s">
        <v>250</v>
      </c>
      <c r="D40" s="220">
        <v>2.1</v>
      </c>
      <c r="E40" s="220" t="s">
        <v>354</v>
      </c>
      <c r="F40" s="218" t="s">
        <v>252</v>
      </c>
      <c r="G40" s="220" t="s">
        <v>355</v>
      </c>
    </row>
    <row r="41" spans="1:16" ht="25.5">
      <c r="A41" s="369">
        <v>44377</v>
      </c>
      <c r="B41" s="191">
        <f t="shared" si="0"/>
        <v>39</v>
      </c>
      <c r="C41" s="218" t="s">
        <v>250</v>
      </c>
      <c r="D41" s="220">
        <v>2.1</v>
      </c>
      <c r="E41" s="220" t="s">
        <v>539</v>
      </c>
      <c r="F41" s="218" t="s">
        <v>380</v>
      </c>
      <c r="G41" s="220" t="s">
        <v>588</v>
      </c>
    </row>
    <row r="42" spans="1:16">
      <c r="A42" s="369">
        <v>44377</v>
      </c>
      <c r="B42" s="191">
        <f t="shared" si="0"/>
        <v>40</v>
      </c>
      <c r="C42" s="218" t="s">
        <v>250</v>
      </c>
      <c r="D42" s="220">
        <v>2.1</v>
      </c>
      <c r="E42" s="220" t="s">
        <v>540</v>
      </c>
      <c r="F42" s="218" t="s">
        <v>252</v>
      </c>
      <c r="G42" s="222" t="s">
        <v>589</v>
      </c>
    </row>
    <row r="43" spans="1:16" ht="25.5">
      <c r="A43" s="369">
        <v>44377</v>
      </c>
      <c r="B43" s="191">
        <f t="shared" si="0"/>
        <v>41</v>
      </c>
      <c r="C43" s="218" t="s">
        <v>250</v>
      </c>
      <c r="D43" s="220">
        <v>2.1</v>
      </c>
      <c r="E43" s="220" t="s">
        <v>356</v>
      </c>
      <c r="F43" s="218" t="s">
        <v>252</v>
      </c>
      <c r="G43" s="220" t="s">
        <v>357</v>
      </c>
    </row>
    <row r="44" spans="1:16" ht="38.25">
      <c r="A44" s="369">
        <v>44377</v>
      </c>
      <c r="B44" s="191">
        <f t="shared" si="0"/>
        <v>42</v>
      </c>
      <c r="C44" s="218" t="s">
        <v>358</v>
      </c>
      <c r="D44" s="220" t="s">
        <v>359</v>
      </c>
      <c r="E44" s="220" t="s">
        <v>541</v>
      </c>
      <c r="F44" s="218" t="s">
        <v>360</v>
      </c>
      <c r="G44" s="220" t="s">
        <v>361</v>
      </c>
    </row>
    <row r="45" spans="1:16" ht="76.5">
      <c r="A45" s="369">
        <v>44377</v>
      </c>
      <c r="B45" s="191">
        <f t="shared" si="0"/>
        <v>43</v>
      </c>
      <c r="C45" s="218" t="s">
        <v>358</v>
      </c>
      <c r="D45" s="220" t="s">
        <v>359</v>
      </c>
      <c r="E45" s="220" t="s">
        <v>362</v>
      </c>
      <c r="F45" s="218" t="s">
        <v>363</v>
      </c>
      <c r="G45" s="220" t="s">
        <v>590</v>
      </c>
    </row>
    <row r="46" spans="1:16" ht="38.25">
      <c r="A46" s="369">
        <v>44377</v>
      </c>
      <c r="B46" s="191">
        <f t="shared" si="0"/>
        <v>44</v>
      </c>
      <c r="C46" s="218" t="s">
        <v>358</v>
      </c>
      <c r="D46" s="220" t="s">
        <v>359</v>
      </c>
      <c r="E46" s="220" t="s">
        <v>511</v>
      </c>
      <c r="F46" s="218" t="s">
        <v>591</v>
      </c>
      <c r="G46" s="220" t="s">
        <v>364</v>
      </c>
    </row>
    <row r="47" spans="1:16" ht="25.5">
      <c r="A47" s="369">
        <v>44377</v>
      </c>
      <c r="B47" s="191">
        <f t="shared" si="0"/>
        <v>45</v>
      </c>
      <c r="C47" s="218" t="s">
        <v>358</v>
      </c>
      <c r="D47" s="220" t="s">
        <v>359</v>
      </c>
      <c r="E47" s="220" t="s">
        <v>365</v>
      </c>
      <c r="F47" s="218" t="s">
        <v>366</v>
      </c>
      <c r="G47" s="220" t="s">
        <v>512</v>
      </c>
    </row>
    <row r="48" spans="1:16">
      <c r="A48" s="369">
        <v>44377</v>
      </c>
      <c r="B48" s="191">
        <f t="shared" si="0"/>
        <v>46</v>
      </c>
      <c r="C48" s="218" t="s">
        <v>358</v>
      </c>
      <c r="D48" s="220" t="s">
        <v>359</v>
      </c>
      <c r="E48" s="220" t="s">
        <v>367</v>
      </c>
      <c r="F48" s="218" t="s">
        <v>246</v>
      </c>
      <c r="G48" s="218" t="s">
        <v>368</v>
      </c>
    </row>
    <row r="49" spans="1:16" ht="25.5">
      <c r="A49" s="369">
        <v>44377</v>
      </c>
      <c r="B49" s="191">
        <f t="shared" si="0"/>
        <v>47</v>
      </c>
      <c r="C49" s="218" t="s">
        <v>369</v>
      </c>
      <c r="D49" s="220" t="s">
        <v>370</v>
      </c>
      <c r="E49" s="220" t="s">
        <v>371</v>
      </c>
      <c r="F49" s="220" t="s">
        <v>513</v>
      </c>
      <c r="G49" s="220" t="s">
        <v>372</v>
      </c>
    </row>
    <row r="50" spans="1:16" ht="25.5">
      <c r="A50" s="369">
        <v>44377</v>
      </c>
      <c r="B50" s="191">
        <f t="shared" si="0"/>
        <v>48</v>
      </c>
      <c r="C50" s="218" t="s">
        <v>373</v>
      </c>
      <c r="D50" s="220" t="s">
        <v>374</v>
      </c>
      <c r="E50" s="220" t="s">
        <v>375</v>
      </c>
      <c r="F50" s="218" t="s">
        <v>266</v>
      </c>
      <c r="G50" s="220" t="s">
        <v>376</v>
      </c>
    </row>
    <row r="51" spans="1:16" s="371" customFormat="1">
      <c r="A51" s="369">
        <v>44377</v>
      </c>
      <c r="B51" s="191">
        <f t="shared" si="0"/>
        <v>49</v>
      </c>
      <c r="C51" s="218" t="s">
        <v>373</v>
      </c>
      <c r="D51" s="220" t="s">
        <v>374</v>
      </c>
      <c r="E51" s="220" t="s">
        <v>592</v>
      </c>
      <c r="F51" s="218" t="s">
        <v>380</v>
      </c>
      <c r="G51" s="222" t="s">
        <v>593</v>
      </c>
      <c r="H51" s="370"/>
      <c r="I51" s="370"/>
      <c r="J51" s="370"/>
      <c r="K51" s="370"/>
      <c r="L51" s="370"/>
      <c r="M51" s="370"/>
      <c r="N51" s="370"/>
      <c r="O51" s="370"/>
      <c r="P51" s="370"/>
    </row>
    <row r="52" spans="1:16" ht="25.5">
      <c r="A52" s="369">
        <v>44377</v>
      </c>
      <c r="B52" s="191">
        <f t="shared" si="0"/>
        <v>50</v>
      </c>
      <c r="C52" s="218" t="s">
        <v>377</v>
      </c>
      <c r="D52" s="220" t="s">
        <v>378</v>
      </c>
      <c r="E52" s="220" t="s">
        <v>375</v>
      </c>
      <c r="F52" s="218" t="s">
        <v>266</v>
      </c>
      <c r="G52" s="220" t="s">
        <v>376</v>
      </c>
    </row>
    <row r="53" spans="1:16">
      <c r="A53" s="369">
        <v>44377</v>
      </c>
      <c r="B53" s="191">
        <f t="shared" si="0"/>
        <v>51</v>
      </c>
      <c r="C53" s="218" t="s">
        <v>377</v>
      </c>
      <c r="D53" s="220" t="s">
        <v>378</v>
      </c>
      <c r="E53" s="220" t="s">
        <v>542</v>
      </c>
      <c r="F53" s="218" t="s">
        <v>252</v>
      </c>
      <c r="G53" s="220" t="s">
        <v>379</v>
      </c>
    </row>
    <row r="54" spans="1:16">
      <c r="A54" s="369">
        <v>44377</v>
      </c>
      <c r="B54" s="191">
        <f t="shared" si="0"/>
        <v>52</v>
      </c>
      <c r="C54" s="218" t="s">
        <v>377</v>
      </c>
      <c r="D54" s="220" t="s">
        <v>378</v>
      </c>
      <c r="E54" s="220" t="s">
        <v>543</v>
      </c>
      <c r="F54" s="218" t="s">
        <v>380</v>
      </c>
      <c r="G54" s="220" t="s">
        <v>381</v>
      </c>
    </row>
    <row r="55" spans="1:16">
      <c r="A55" s="369">
        <v>44377</v>
      </c>
      <c r="B55" s="191">
        <f t="shared" si="0"/>
        <v>53</v>
      </c>
      <c r="C55" s="218" t="s">
        <v>377</v>
      </c>
      <c r="D55" s="220" t="s">
        <v>378</v>
      </c>
      <c r="E55" s="220" t="s">
        <v>592</v>
      </c>
      <c r="F55" s="218" t="s">
        <v>380</v>
      </c>
      <c r="G55" s="222" t="s">
        <v>593</v>
      </c>
    </row>
    <row r="56" spans="1:16" ht="25.5">
      <c r="A56" s="369">
        <v>44377</v>
      </c>
      <c r="B56" s="191">
        <f t="shared" si="0"/>
        <v>54</v>
      </c>
      <c r="C56" s="218" t="s">
        <v>515</v>
      </c>
      <c r="D56" s="220">
        <v>3.1</v>
      </c>
      <c r="E56" s="220" t="s">
        <v>544</v>
      </c>
      <c r="F56" s="218" t="s">
        <v>382</v>
      </c>
      <c r="G56" s="220" t="s">
        <v>383</v>
      </c>
    </row>
    <row r="57" spans="1:16" ht="25.5">
      <c r="A57" s="369">
        <v>44377</v>
      </c>
      <c r="B57" s="191">
        <f t="shared" si="0"/>
        <v>55</v>
      </c>
      <c r="C57" s="218" t="s">
        <v>515</v>
      </c>
      <c r="D57" s="220">
        <v>3.1</v>
      </c>
      <c r="E57" s="220" t="s">
        <v>384</v>
      </c>
      <c r="F57" s="218" t="s">
        <v>349</v>
      </c>
      <c r="G57" s="220" t="s">
        <v>517</v>
      </c>
    </row>
    <row r="58" spans="1:16" ht="126.6" customHeight="1">
      <c r="A58" s="369">
        <v>44377</v>
      </c>
      <c r="B58" s="191">
        <f t="shared" si="0"/>
        <v>56</v>
      </c>
      <c r="C58" s="218" t="s">
        <v>515</v>
      </c>
      <c r="D58" s="220">
        <v>3.1</v>
      </c>
      <c r="E58" s="220" t="s">
        <v>385</v>
      </c>
      <c r="F58" s="220" t="s">
        <v>533</v>
      </c>
      <c r="G58" s="220" t="s">
        <v>514</v>
      </c>
    </row>
    <row r="59" spans="1:16" ht="51">
      <c r="A59" s="369">
        <v>44377</v>
      </c>
      <c r="B59" s="191">
        <f t="shared" si="0"/>
        <v>57</v>
      </c>
      <c r="C59" s="218" t="s">
        <v>515</v>
      </c>
      <c r="D59" s="218">
        <v>3.1</v>
      </c>
      <c r="E59" s="220" t="s">
        <v>594</v>
      </c>
      <c r="F59" s="220" t="s">
        <v>246</v>
      </c>
      <c r="G59" s="222" t="s">
        <v>531</v>
      </c>
    </row>
    <row r="60" spans="1:16" ht="38.25">
      <c r="A60" s="369">
        <v>44377</v>
      </c>
      <c r="B60" s="191">
        <f t="shared" si="0"/>
        <v>58</v>
      </c>
      <c r="C60" s="218" t="s">
        <v>386</v>
      </c>
      <c r="D60" s="220"/>
      <c r="E60" s="220"/>
      <c r="F60" s="218" t="s">
        <v>387</v>
      </c>
      <c r="G60" s="220" t="s">
        <v>595</v>
      </c>
    </row>
    <row r="61" spans="1:16" s="371" customFormat="1">
      <c r="A61" s="369">
        <v>44377</v>
      </c>
      <c r="B61" s="191">
        <f t="shared" si="0"/>
        <v>59</v>
      </c>
      <c r="C61" s="218" t="s">
        <v>386</v>
      </c>
      <c r="D61" s="224" t="s">
        <v>274</v>
      </c>
      <c r="E61" s="220" t="s">
        <v>573</v>
      </c>
      <c r="F61" s="218" t="s">
        <v>596</v>
      </c>
      <c r="G61" s="222" t="s">
        <v>597</v>
      </c>
      <c r="H61" s="370"/>
      <c r="I61" s="370"/>
      <c r="J61" s="370"/>
      <c r="K61" s="370"/>
      <c r="L61" s="370"/>
      <c r="M61" s="370"/>
      <c r="N61" s="370"/>
      <c r="O61" s="370"/>
      <c r="P61" s="370"/>
    </row>
    <row r="62" spans="1:16">
      <c r="A62" s="369">
        <v>44377</v>
      </c>
      <c r="B62" s="191">
        <f t="shared" si="0"/>
        <v>60</v>
      </c>
      <c r="C62" s="218" t="s">
        <v>386</v>
      </c>
      <c r="D62" s="220" t="s">
        <v>274</v>
      </c>
      <c r="E62" s="220" t="s">
        <v>313</v>
      </c>
      <c r="F62" s="218" t="s">
        <v>380</v>
      </c>
      <c r="G62" s="220" t="s">
        <v>518</v>
      </c>
    </row>
    <row r="63" spans="1:16" ht="38.25">
      <c r="A63" s="369">
        <v>44377</v>
      </c>
      <c r="B63" s="191">
        <f t="shared" si="0"/>
        <v>61</v>
      </c>
      <c r="C63" s="218" t="s">
        <v>389</v>
      </c>
      <c r="D63" s="220"/>
      <c r="E63" s="220"/>
      <c r="F63" s="218" t="s">
        <v>387</v>
      </c>
      <c r="G63" s="220" t="s">
        <v>598</v>
      </c>
    </row>
    <row r="64" spans="1:16" ht="38.25">
      <c r="A64" s="369">
        <v>44377</v>
      </c>
      <c r="B64" s="191">
        <f t="shared" si="0"/>
        <v>62</v>
      </c>
      <c r="C64" s="221" t="s">
        <v>389</v>
      </c>
      <c r="D64" s="220" t="s">
        <v>599</v>
      </c>
      <c r="E64" s="220" t="s">
        <v>390</v>
      </c>
      <c r="F64" s="218" t="s">
        <v>380</v>
      </c>
      <c r="G64" s="220" t="s">
        <v>388</v>
      </c>
    </row>
    <row r="65" spans="1:16">
      <c r="A65" s="369">
        <v>44377</v>
      </c>
      <c r="B65" s="191">
        <f t="shared" si="0"/>
        <v>63</v>
      </c>
      <c r="C65" s="221" t="s">
        <v>284</v>
      </c>
      <c r="D65" s="224"/>
      <c r="E65" s="220" t="s">
        <v>519</v>
      </c>
      <c r="F65" s="218" t="s">
        <v>263</v>
      </c>
      <c r="G65" s="222" t="s">
        <v>520</v>
      </c>
    </row>
    <row r="66" spans="1:16" ht="25.5">
      <c r="A66" s="369">
        <v>44377</v>
      </c>
      <c r="B66" s="191">
        <f t="shared" si="0"/>
        <v>64</v>
      </c>
      <c r="C66" s="221" t="s">
        <v>284</v>
      </c>
      <c r="D66" s="220" t="s">
        <v>600</v>
      </c>
      <c r="E66" s="220" t="s">
        <v>545</v>
      </c>
      <c r="F66" s="218" t="s">
        <v>263</v>
      </c>
      <c r="G66" s="220" t="s">
        <v>521</v>
      </c>
    </row>
    <row r="67" spans="1:16">
      <c r="A67" s="369">
        <v>44377</v>
      </c>
      <c r="B67" s="191">
        <f t="shared" si="0"/>
        <v>65</v>
      </c>
      <c r="C67" s="218" t="s">
        <v>284</v>
      </c>
      <c r="D67" s="220" t="s">
        <v>258</v>
      </c>
      <c r="E67" s="220" t="s">
        <v>291</v>
      </c>
      <c r="F67" s="218" t="s">
        <v>292</v>
      </c>
      <c r="G67" s="220" t="s">
        <v>391</v>
      </c>
    </row>
    <row r="68" spans="1:16">
      <c r="A68" s="369">
        <v>44377</v>
      </c>
      <c r="B68" s="191">
        <f t="shared" si="0"/>
        <v>66</v>
      </c>
      <c r="C68" s="218" t="s">
        <v>284</v>
      </c>
      <c r="D68" s="220" t="s">
        <v>258</v>
      </c>
      <c r="E68" s="220" t="s">
        <v>392</v>
      </c>
      <c r="F68" s="218" t="s">
        <v>297</v>
      </c>
      <c r="G68" s="220" t="s">
        <v>393</v>
      </c>
    </row>
    <row r="69" spans="1:16" ht="25.5">
      <c r="A69" s="369">
        <v>44377</v>
      </c>
      <c r="B69" s="191">
        <f t="shared" si="0"/>
        <v>67</v>
      </c>
      <c r="C69" s="218" t="s">
        <v>284</v>
      </c>
      <c r="D69" s="220" t="s">
        <v>601</v>
      </c>
      <c r="E69" s="220" t="s">
        <v>546</v>
      </c>
      <c r="F69" s="218" t="s">
        <v>380</v>
      </c>
      <c r="G69" s="220" t="s">
        <v>394</v>
      </c>
    </row>
    <row r="70" spans="1:16" ht="25.5">
      <c r="A70" s="369">
        <v>44377</v>
      </c>
      <c r="B70" s="191">
        <f t="shared" ref="B70:B95" si="1">B69+1</f>
        <v>68</v>
      </c>
      <c r="C70" s="218" t="s">
        <v>284</v>
      </c>
      <c r="D70" s="222" t="s">
        <v>602</v>
      </c>
      <c r="E70" s="220" t="s">
        <v>551</v>
      </c>
      <c r="F70" s="218" t="s">
        <v>596</v>
      </c>
      <c r="G70" s="222" t="s">
        <v>603</v>
      </c>
    </row>
    <row r="71" spans="1:16">
      <c r="A71" s="369">
        <v>44377</v>
      </c>
      <c r="B71" s="191">
        <f t="shared" si="1"/>
        <v>69</v>
      </c>
      <c r="C71" s="218" t="s">
        <v>284</v>
      </c>
      <c r="D71" s="220" t="s">
        <v>285</v>
      </c>
      <c r="E71" s="220" t="s">
        <v>522</v>
      </c>
      <c r="F71" s="218" t="s">
        <v>380</v>
      </c>
      <c r="G71" s="222" t="s">
        <v>523</v>
      </c>
    </row>
    <row r="72" spans="1:16">
      <c r="A72" s="369">
        <v>44377</v>
      </c>
      <c r="B72" s="191">
        <f t="shared" si="1"/>
        <v>70</v>
      </c>
      <c r="C72" s="221" t="s">
        <v>284</v>
      </c>
      <c r="D72" s="220" t="s">
        <v>285</v>
      </c>
      <c r="E72" s="220" t="s">
        <v>329</v>
      </c>
      <c r="F72" s="218" t="s">
        <v>292</v>
      </c>
      <c r="G72" s="220" t="s">
        <v>391</v>
      </c>
    </row>
    <row r="73" spans="1:16">
      <c r="A73" s="369">
        <v>44377</v>
      </c>
      <c r="B73" s="191">
        <f t="shared" si="1"/>
        <v>71</v>
      </c>
      <c r="C73" s="218" t="s">
        <v>395</v>
      </c>
      <c r="D73" s="218" t="s">
        <v>396</v>
      </c>
      <c r="E73" s="220" t="s">
        <v>397</v>
      </c>
      <c r="F73" s="218" t="s">
        <v>398</v>
      </c>
      <c r="G73" s="222" t="s">
        <v>524</v>
      </c>
    </row>
    <row r="74" spans="1:16" ht="25.5">
      <c r="A74" s="369">
        <v>44377</v>
      </c>
      <c r="B74" s="191">
        <f t="shared" si="1"/>
        <v>72</v>
      </c>
      <c r="C74" s="218" t="s">
        <v>395</v>
      </c>
      <c r="D74" s="218" t="s">
        <v>396</v>
      </c>
      <c r="E74" s="220" t="s">
        <v>375</v>
      </c>
      <c r="F74" s="218" t="s">
        <v>266</v>
      </c>
      <c r="G74" s="222" t="s">
        <v>376</v>
      </c>
    </row>
    <row r="75" spans="1:16" s="371" customFormat="1">
      <c r="A75" s="369">
        <v>44377</v>
      </c>
      <c r="B75" s="191">
        <f t="shared" si="1"/>
        <v>73</v>
      </c>
      <c r="C75" s="218" t="s">
        <v>395</v>
      </c>
      <c r="D75" s="224" t="s">
        <v>396</v>
      </c>
      <c r="E75" s="220" t="s">
        <v>592</v>
      </c>
      <c r="F75" s="218" t="s">
        <v>380</v>
      </c>
      <c r="G75" s="222" t="s">
        <v>593</v>
      </c>
      <c r="H75" s="370"/>
      <c r="I75" s="370"/>
      <c r="J75" s="370"/>
      <c r="K75" s="370"/>
      <c r="L75" s="370"/>
      <c r="M75" s="370"/>
      <c r="N75" s="370"/>
      <c r="O75" s="370"/>
      <c r="P75" s="370"/>
    </row>
    <row r="76" spans="1:16">
      <c r="A76" s="369">
        <v>44377</v>
      </c>
      <c r="B76" s="191">
        <f t="shared" si="1"/>
        <v>74</v>
      </c>
      <c r="C76" s="218" t="s">
        <v>516</v>
      </c>
      <c r="D76" s="224"/>
      <c r="E76" s="220"/>
      <c r="F76" s="218" t="s">
        <v>387</v>
      </c>
      <c r="G76" s="222" t="s">
        <v>525</v>
      </c>
    </row>
    <row r="77" spans="1:16" ht="25.5">
      <c r="A77" s="369">
        <v>44377</v>
      </c>
      <c r="B77" s="191">
        <f t="shared" si="1"/>
        <v>75</v>
      </c>
      <c r="C77" s="218" t="s">
        <v>516</v>
      </c>
      <c r="D77" s="218">
        <v>4.0999999999999996</v>
      </c>
      <c r="E77" s="220" t="s">
        <v>547</v>
      </c>
      <c r="F77" s="220" t="s">
        <v>352</v>
      </c>
      <c r="G77" s="222" t="s">
        <v>399</v>
      </c>
    </row>
    <row r="78" spans="1:16" ht="25.5">
      <c r="A78" s="369">
        <v>44377</v>
      </c>
      <c r="B78" s="191">
        <f t="shared" si="1"/>
        <v>76</v>
      </c>
      <c r="C78" s="218" t="s">
        <v>516</v>
      </c>
      <c r="D78" s="218">
        <v>4.0999999999999996</v>
      </c>
      <c r="E78" s="220" t="s">
        <v>400</v>
      </c>
      <c r="F78" s="218" t="s">
        <v>252</v>
      </c>
      <c r="G78" s="222" t="s">
        <v>401</v>
      </c>
    </row>
    <row r="79" spans="1:16">
      <c r="A79" s="369">
        <v>44377</v>
      </c>
      <c r="B79" s="191">
        <f t="shared" si="1"/>
        <v>77</v>
      </c>
      <c r="C79" s="218" t="s">
        <v>516</v>
      </c>
      <c r="D79" s="218">
        <v>4.0999999999999996</v>
      </c>
      <c r="E79" s="220" t="s">
        <v>402</v>
      </c>
      <c r="F79" s="218" t="s">
        <v>403</v>
      </c>
      <c r="G79" s="222" t="s">
        <v>404</v>
      </c>
    </row>
    <row r="80" spans="1:16" ht="25.5">
      <c r="A80" s="369">
        <v>44377</v>
      </c>
      <c r="B80" s="191">
        <f t="shared" si="1"/>
        <v>78</v>
      </c>
      <c r="C80" s="218" t="s">
        <v>516</v>
      </c>
      <c r="D80" s="218">
        <v>4.0999999999999996</v>
      </c>
      <c r="E80" s="220" t="s">
        <v>407</v>
      </c>
      <c r="F80" s="218" t="s">
        <v>252</v>
      </c>
      <c r="G80" s="222" t="s">
        <v>408</v>
      </c>
    </row>
    <row r="81" spans="1:16">
      <c r="A81" s="369">
        <v>44377</v>
      </c>
      <c r="B81" s="191">
        <f t="shared" si="1"/>
        <v>79</v>
      </c>
      <c r="C81" s="218" t="s">
        <v>516</v>
      </c>
      <c r="D81" s="218">
        <v>4.0999999999999996</v>
      </c>
      <c r="E81" s="220" t="s">
        <v>405</v>
      </c>
      <c r="F81" s="218" t="s">
        <v>252</v>
      </c>
      <c r="G81" s="222" t="s">
        <v>406</v>
      </c>
    </row>
    <row r="82" spans="1:16" ht="38.25">
      <c r="A82" s="369">
        <v>44377</v>
      </c>
      <c r="B82" s="191">
        <f t="shared" si="1"/>
        <v>80</v>
      </c>
      <c r="C82" s="218" t="s">
        <v>526</v>
      </c>
      <c r="D82" s="218">
        <v>5.0999999999999996</v>
      </c>
      <c r="E82" s="220" t="s">
        <v>409</v>
      </c>
      <c r="F82" s="218" t="s">
        <v>410</v>
      </c>
      <c r="G82" s="222" t="s">
        <v>411</v>
      </c>
    </row>
    <row r="83" spans="1:16" ht="25.5">
      <c r="A83" s="369">
        <v>44377</v>
      </c>
      <c r="B83" s="191">
        <f t="shared" si="1"/>
        <v>81</v>
      </c>
      <c r="C83" s="218" t="s">
        <v>526</v>
      </c>
      <c r="D83" s="218">
        <v>5.0999999999999996</v>
      </c>
      <c r="E83" s="220" t="s">
        <v>551</v>
      </c>
      <c r="F83" s="218" t="s">
        <v>410</v>
      </c>
      <c r="G83" s="222" t="s">
        <v>412</v>
      </c>
    </row>
    <row r="84" spans="1:16">
      <c r="A84" s="369">
        <v>44377</v>
      </c>
      <c r="B84" s="191">
        <f t="shared" si="1"/>
        <v>82</v>
      </c>
      <c r="C84" s="218" t="s">
        <v>526</v>
      </c>
      <c r="D84" s="218">
        <v>5.0999999999999996</v>
      </c>
      <c r="E84" s="220" t="s">
        <v>548</v>
      </c>
      <c r="F84" s="218" t="s">
        <v>413</v>
      </c>
      <c r="G84" s="222" t="s">
        <v>414</v>
      </c>
    </row>
    <row r="85" spans="1:16" ht="63.75">
      <c r="A85" s="369">
        <v>44377</v>
      </c>
      <c r="B85" s="191">
        <f t="shared" si="1"/>
        <v>83</v>
      </c>
      <c r="C85" s="218" t="s">
        <v>526</v>
      </c>
      <c r="D85" s="218">
        <v>5.0999999999999996</v>
      </c>
      <c r="E85" s="220" t="s">
        <v>415</v>
      </c>
      <c r="F85" s="220" t="s">
        <v>416</v>
      </c>
      <c r="G85" s="222" t="s">
        <v>549</v>
      </c>
    </row>
    <row r="86" spans="1:16">
      <c r="A86" s="369">
        <v>44377</v>
      </c>
      <c r="B86" s="191">
        <f t="shared" si="1"/>
        <v>84</v>
      </c>
      <c r="C86" s="218" t="s">
        <v>526</v>
      </c>
      <c r="D86" s="218">
        <v>5.0999999999999996</v>
      </c>
      <c r="E86" s="220" t="s">
        <v>527</v>
      </c>
      <c r="F86" s="220" t="s">
        <v>380</v>
      </c>
      <c r="G86" s="222" t="s">
        <v>528</v>
      </c>
    </row>
    <row r="87" spans="1:16" ht="25.5">
      <c r="A87" s="369">
        <v>44377</v>
      </c>
      <c r="B87" s="191">
        <f t="shared" si="1"/>
        <v>85</v>
      </c>
      <c r="C87" s="218" t="s">
        <v>526</v>
      </c>
      <c r="D87" s="220">
        <v>5.0999999999999996</v>
      </c>
      <c r="E87" s="220" t="s">
        <v>506</v>
      </c>
      <c r="F87" s="220" t="s">
        <v>507</v>
      </c>
      <c r="G87" s="220" t="s">
        <v>510</v>
      </c>
    </row>
    <row r="88" spans="1:16" ht="25.5">
      <c r="A88" s="369">
        <v>44377</v>
      </c>
      <c r="B88" s="191">
        <f t="shared" si="1"/>
        <v>86</v>
      </c>
      <c r="C88" s="218" t="s">
        <v>417</v>
      </c>
      <c r="D88" s="218"/>
      <c r="E88" s="220" t="s">
        <v>418</v>
      </c>
      <c r="F88" s="218" t="s">
        <v>380</v>
      </c>
      <c r="G88" s="222" t="s">
        <v>537</v>
      </c>
    </row>
    <row r="89" spans="1:16">
      <c r="A89" s="369">
        <v>44377</v>
      </c>
      <c r="B89" s="191">
        <f t="shared" si="1"/>
        <v>87</v>
      </c>
      <c r="C89" s="218" t="s">
        <v>417</v>
      </c>
      <c r="D89" s="223"/>
      <c r="E89" s="222" t="s">
        <v>508</v>
      </c>
      <c r="F89" s="218" t="s">
        <v>380</v>
      </c>
      <c r="G89" s="222" t="s">
        <v>509</v>
      </c>
    </row>
    <row r="90" spans="1:16" s="371" customFormat="1">
      <c r="A90" s="369">
        <v>44377</v>
      </c>
      <c r="B90" s="191">
        <f t="shared" si="1"/>
        <v>88</v>
      </c>
      <c r="C90" s="175" t="s">
        <v>417</v>
      </c>
      <c r="D90" s="175"/>
      <c r="E90" s="175" t="s">
        <v>604</v>
      </c>
      <c r="F90" s="175" t="s">
        <v>380</v>
      </c>
      <c r="G90" s="176" t="s">
        <v>605</v>
      </c>
      <c r="H90" s="370"/>
      <c r="I90" s="370"/>
      <c r="J90" s="370"/>
      <c r="K90" s="370"/>
      <c r="L90" s="370"/>
      <c r="M90" s="370"/>
      <c r="N90" s="370"/>
      <c r="O90" s="370"/>
      <c r="P90" s="370"/>
    </row>
    <row r="91" spans="1:16" ht="25.5">
      <c r="A91" s="369">
        <v>44377</v>
      </c>
      <c r="B91" s="191">
        <f t="shared" si="1"/>
        <v>89</v>
      </c>
      <c r="C91" s="222" t="s">
        <v>417</v>
      </c>
      <c r="D91" s="220"/>
      <c r="E91" s="222" t="s">
        <v>574</v>
      </c>
      <c r="F91" s="222" t="s">
        <v>380</v>
      </c>
      <c r="G91" s="222" t="s">
        <v>606</v>
      </c>
    </row>
    <row r="92" spans="1:16" ht="38.25">
      <c r="A92" s="171">
        <v>44383</v>
      </c>
      <c r="B92" s="191">
        <f t="shared" si="1"/>
        <v>90</v>
      </c>
      <c r="C92" s="218" t="s">
        <v>344</v>
      </c>
      <c r="D92" s="173"/>
      <c r="E92" s="173" t="s">
        <v>607</v>
      </c>
      <c r="F92" s="173" t="s">
        <v>252</v>
      </c>
      <c r="G92" s="174" t="s">
        <v>608</v>
      </c>
    </row>
    <row r="93" spans="1:16" ht="25.5">
      <c r="A93" s="171">
        <v>44383</v>
      </c>
      <c r="B93" s="191">
        <f t="shared" si="1"/>
        <v>91</v>
      </c>
      <c r="C93" s="218" t="s">
        <v>344</v>
      </c>
      <c r="D93" s="173"/>
      <c r="E93" s="173" t="s">
        <v>609</v>
      </c>
      <c r="F93" s="173" t="s">
        <v>252</v>
      </c>
      <c r="G93" s="174" t="s">
        <v>610</v>
      </c>
    </row>
    <row r="94" spans="1:16" ht="25.5">
      <c r="A94" s="171">
        <v>44383</v>
      </c>
      <c r="B94" s="191">
        <f t="shared" si="1"/>
        <v>92</v>
      </c>
      <c r="C94" s="218" t="s">
        <v>515</v>
      </c>
      <c r="D94" s="220">
        <v>3.1</v>
      </c>
      <c r="E94" s="173" t="s">
        <v>611</v>
      </c>
      <c r="F94" s="173" t="s">
        <v>252</v>
      </c>
      <c r="G94" s="174" t="s">
        <v>612</v>
      </c>
    </row>
    <row r="95" spans="1:16" ht="25.5">
      <c r="A95" s="171">
        <v>44383</v>
      </c>
      <c r="B95" s="191">
        <f t="shared" si="1"/>
        <v>93</v>
      </c>
      <c r="C95" s="218" t="s">
        <v>515</v>
      </c>
      <c r="D95" s="220">
        <v>3.1</v>
      </c>
      <c r="E95" s="173" t="s">
        <v>613</v>
      </c>
      <c r="F95" s="173" t="s">
        <v>252</v>
      </c>
      <c r="G95" s="174" t="s">
        <v>614</v>
      </c>
    </row>
  </sheetData>
  <pageMargins left="0.23622047244094491" right="0.23622047244094491" top="0.74803149606299213" bottom="0.74803149606299213" header="0.31496062992125984" footer="0.31496062992125984"/>
  <pageSetup paperSize="9" scale="77" fitToHeight="0" orientation="landscape" r:id="rId1"/>
  <headerFooter alignWithMargins="0">
    <oddFooter>&amp;A&amp;RPage &amp;P</oddFooter>
  </headerFooter>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8">
    <tabColor rgb="FF33CCCC"/>
    <pageSetUpPr fitToPage="1"/>
  </sheetPr>
  <dimension ref="A1:P22"/>
  <sheetViews>
    <sheetView showGridLines="0" zoomScaleNormal="100" workbookViewId="0"/>
  </sheetViews>
  <sheetFormatPr defaultColWidth="9" defaultRowHeight="12.75"/>
  <cols>
    <col min="1" max="1" width="10.85546875" style="170" customWidth="1"/>
    <col min="2" max="2" width="15.85546875" style="177" customWidth="1"/>
    <col min="3" max="3" width="27.42578125" style="170" customWidth="1"/>
    <col min="4" max="4" width="22.85546875" style="177" customWidth="1"/>
    <col min="5" max="5" width="23.5703125" style="170" customWidth="1"/>
    <col min="6" max="6" width="25.140625" style="170" customWidth="1"/>
    <col min="7" max="7" width="101.42578125" style="170" customWidth="1"/>
    <col min="8" max="8" width="19.140625" style="182" customWidth="1"/>
    <col min="9" max="9" width="16.5703125" style="182" customWidth="1"/>
    <col min="10" max="10" width="12.42578125" style="182" customWidth="1"/>
    <col min="11" max="11" width="9.85546875" style="182" customWidth="1"/>
    <col min="12" max="12" width="9" style="182" customWidth="1"/>
    <col min="13" max="13" width="9" style="182"/>
    <col min="14" max="14" width="11.140625" style="182" customWidth="1"/>
    <col min="15" max="15" width="9" style="182"/>
    <col min="16" max="16" width="82.140625" style="182" customWidth="1"/>
    <col min="17" max="16384" width="9" style="170"/>
  </cols>
  <sheetData>
    <row r="1" spans="1:16" ht="22.35" customHeight="1">
      <c r="H1" s="372"/>
    </row>
    <row r="2" spans="1:16" ht="28.5" customHeight="1">
      <c r="A2" s="188" t="s">
        <v>239</v>
      </c>
      <c r="B2" s="189" t="s">
        <v>623</v>
      </c>
      <c r="C2" s="188" t="s">
        <v>241</v>
      </c>
      <c r="D2" s="188" t="s">
        <v>242</v>
      </c>
      <c r="E2" s="188" t="s">
        <v>243</v>
      </c>
      <c r="F2" s="188" t="s">
        <v>244</v>
      </c>
      <c r="G2" s="188" t="s">
        <v>245</v>
      </c>
      <c r="H2" s="183"/>
      <c r="I2" s="183"/>
      <c r="J2" s="183"/>
      <c r="K2" s="183"/>
      <c r="L2" s="183"/>
      <c r="M2" s="183"/>
      <c r="N2" s="183"/>
      <c r="O2" s="183"/>
      <c r="P2" s="183"/>
    </row>
    <row r="3" spans="1:16" s="173" customFormat="1">
      <c r="A3" s="171">
        <v>44434</v>
      </c>
      <c r="B3" s="172">
        <v>1</v>
      </c>
      <c r="C3" s="375" t="s">
        <v>624</v>
      </c>
      <c r="D3" s="376"/>
      <c r="E3" s="377"/>
      <c r="F3" s="377" t="s">
        <v>249</v>
      </c>
      <c r="G3" s="377" t="s">
        <v>327</v>
      </c>
      <c r="H3" s="184"/>
      <c r="I3" s="185"/>
      <c r="J3" s="185"/>
      <c r="K3" s="185"/>
      <c r="L3" s="185"/>
      <c r="M3" s="185"/>
      <c r="N3" s="185"/>
      <c r="O3" s="185"/>
      <c r="P3" s="186"/>
    </row>
    <row r="4" spans="1:16" s="173" customFormat="1" ht="25.5">
      <c r="A4" s="171">
        <v>44434</v>
      </c>
      <c r="B4" s="172">
        <f>B3+1</f>
        <v>2</v>
      </c>
      <c r="C4" s="375" t="s">
        <v>284</v>
      </c>
      <c r="D4" s="376" t="s">
        <v>258</v>
      </c>
      <c r="E4" s="377" t="s">
        <v>625</v>
      </c>
      <c r="F4" s="377" t="s">
        <v>263</v>
      </c>
      <c r="G4" s="377" t="s">
        <v>264</v>
      </c>
      <c r="H4" s="184"/>
      <c r="I4" s="185"/>
      <c r="J4" s="185"/>
      <c r="K4" s="185"/>
      <c r="L4" s="185"/>
      <c r="M4" s="185"/>
      <c r="N4" s="185"/>
      <c r="O4" s="185"/>
      <c r="P4" s="186"/>
    </row>
    <row r="5" spans="1:16" s="173" customFormat="1" ht="25.5">
      <c r="A5" s="379">
        <v>44432</v>
      </c>
      <c r="B5" s="380">
        <f>B4+1</f>
        <v>3</v>
      </c>
      <c r="C5" s="381" t="s">
        <v>344</v>
      </c>
      <c r="D5" s="380"/>
      <c r="E5" s="381" t="s">
        <v>626</v>
      </c>
      <c r="F5" s="382" t="s">
        <v>627</v>
      </c>
      <c r="G5" s="382" t="s">
        <v>628</v>
      </c>
      <c r="H5" s="184"/>
      <c r="I5" s="185"/>
      <c r="J5" s="185"/>
      <c r="K5" s="185"/>
      <c r="L5" s="185"/>
      <c r="M5" s="185"/>
      <c r="N5" s="185"/>
      <c r="O5" s="185"/>
      <c r="P5" s="186"/>
    </row>
    <row r="6" spans="1:16" s="173" customFormat="1">
      <c r="A6" s="379">
        <v>44482</v>
      </c>
      <c r="B6" s="380">
        <f>B5+1</f>
        <v>4</v>
      </c>
      <c r="C6" s="381" t="s">
        <v>276</v>
      </c>
      <c r="D6" s="380"/>
      <c r="E6" s="381" t="s">
        <v>632</v>
      </c>
      <c r="F6" s="391" t="s">
        <v>633</v>
      </c>
      <c r="G6" s="382" t="s">
        <v>633</v>
      </c>
      <c r="H6" s="184"/>
      <c r="I6" s="185"/>
      <c r="J6" s="185"/>
      <c r="K6" s="185"/>
      <c r="L6" s="185"/>
      <c r="M6" s="185"/>
      <c r="N6" s="185"/>
      <c r="O6" s="185"/>
      <c r="P6" s="186"/>
    </row>
    <row r="7" spans="1:16" s="173" customFormat="1">
      <c r="A7" s="171">
        <v>44489</v>
      </c>
      <c r="B7" s="380">
        <f>B6+1</f>
        <v>5</v>
      </c>
      <c r="C7" s="375" t="s">
        <v>557</v>
      </c>
      <c r="D7" s="376" t="s">
        <v>634</v>
      </c>
      <c r="E7" s="377" t="s">
        <v>635</v>
      </c>
      <c r="F7" s="393" t="s">
        <v>380</v>
      </c>
      <c r="G7" s="394" t="s">
        <v>636</v>
      </c>
      <c r="H7" s="184"/>
      <c r="I7" s="185"/>
      <c r="J7" s="185"/>
      <c r="K7" s="185"/>
      <c r="L7" s="185"/>
      <c r="M7" s="185"/>
      <c r="N7" s="185"/>
      <c r="O7" s="185"/>
      <c r="P7" s="186"/>
    </row>
    <row r="8" spans="1:16" s="173" customFormat="1">
      <c r="A8" s="171"/>
      <c r="B8" s="172"/>
      <c r="C8" s="375"/>
      <c r="D8" s="376"/>
      <c r="E8" s="377"/>
      <c r="F8" s="377"/>
      <c r="G8" s="377"/>
      <c r="H8" s="184"/>
      <c r="I8" s="185"/>
      <c r="J8" s="185"/>
      <c r="K8" s="185"/>
      <c r="L8" s="185"/>
      <c r="M8" s="185"/>
      <c r="N8" s="185"/>
      <c r="O8" s="185"/>
      <c r="P8" s="186"/>
    </row>
    <row r="9" spans="1:16" s="173" customFormat="1">
      <c r="A9" s="171"/>
      <c r="B9" s="172"/>
      <c r="C9" s="375"/>
      <c r="D9" s="376"/>
      <c r="E9" s="377"/>
      <c r="F9" s="377"/>
      <c r="G9" s="377"/>
      <c r="H9" s="184"/>
      <c r="I9" s="185"/>
      <c r="J9" s="185"/>
      <c r="K9" s="185"/>
      <c r="L9" s="185"/>
      <c r="M9" s="185"/>
      <c r="N9" s="185"/>
      <c r="O9" s="185"/>
      <c r="P9" s="186"/>
    </row>
    <row r="10" spans="1:16" s="173" customFormat="1">
      <c r="A10" s="171"/>
      <c r="B10" s="172"/>
      <c r="C10" s="375"/>
      <c r="D10" s="376"/>
      <c r="E10" s="377"/>
      <c r="F10" s="377"/>
      <c r="G10" s="377"/>
      <c r="H10" s="184"/>
      <c r="I10" s="185"/>
      <c r="J10" s="185"/>
      <c r="K10" s="185"/>
      <c r="L10" s="185"/>
      <c r="M10" s="185"/>
      <c r="N10" s="185"/>
      <c r="O10" s="185"/>
      <c r="P10" s="186"/>
    </row>
    <row r="11" spans="1:16" s="173" customFormat="1">
      <c r="A11" s="171"/>
      <c r="B11" s="172"/>
      <c r="C11" s="375"/>
      <c r="D11" s="376"/>
      <c r="E11" s="377"/>
      <c r="F11" s="377"/>
      <c r="G11" s="377"/>
      <c r="H11" s="184"/>
      <c r="I11" s="185"/>
      <c r="J11" s="185"/>
      <c r="K11" s="185"/>
      <c r="L11" s="185"/>
      <c r="M11" s="185"/>
      <c r="N11" s="185"/>
      <c r="O11" s="185"/>
      <c r="P11" s="186"/>
    </row>
    <row r="12" spans="1:16" s="173" customFormat="1">
      <c r="A12" s="171"/>
      <c r="B12" s="172"/>
      <c r="C12" s="375"/>
      <c r="D12" s="376"/>
      <c r="E12" s="377"/>
      <c r="F12" s="377"/>
      <c r="G12" s="377"/>
      <c r="H12" s="184"/>
      <c r="I12" s="185"/>
      <c r="J12" s="185"/>
      <c r="K12" s="185"/>
      <c r="L12" s="185"/>
      <c r="M12" s="185"/>
      <c r="N12" s="185"/>
      <c r="O12" s="185"/>
      <c r="P12" s="186"/>
    </row>
    <row r="13" spans="1:16" s="173" customFormat="1">
      <c r="A13" s="171"/>
      <c r="B13" s="172"/>
      <c r="C13" s="375"/>
      <c r="D13" s="376"/>
      <c r="E13" s="377"/>
      <c r="F13" s="377"/>
      <c r="G13" s="377"/>
      <c r="H13" s="184"/>
      <c r="I13" s="185"/>
      <c r="J13" s="185"/>
      <c r="K13" s="185"/>
      <c r="L13" s="185"/>
      <c r="M13" s="185"/>
      <c r="N13" s="185"/>
      <c r="O13" s="185"/>
      <c r="P13" s="186"/>
    </row>
    <row r="14" spans="1:16" s="173" customFormat="1">
      <c r="A14" s="171"/>
      <c r="B14" s="172"/>
      <c r="C14" s="375"/>
      <c r="D14" s="376"/>
      <c r="E14" s="377"/>
      <c r="F14" s="377"/>
      <c r="G14" s="377"/>
      <c r="H14" s="184"/>
      <c r="I14" s="185"/>
      <c r="J14" s="185"/>
      <c r="K14" s="185"/>
      <c r="L14" s="185"/>
      <c r="M14" s="185"/>
      <c r="N14" s="185"/>
      <c r="O14" s="185"/>
      <c r="P14" s="186"/>
    </row>
    <row r="15" spans="1:16" s="173" customFormat="1">
      <c r="A15" s="171"/>
      <c r="B15" s="172"/>
      <c r="C15" s="375"/>
      <c r="D15" s="376"/>
      <c r="E15" s="377"/>
      <c r="F15" s="377"/>
      <c r="G15" s="377"/>
      <c r="H15" s="184"/>
      <c r="I15" s="185"/>
      <c r="J15" s="185"/>
      <c r="K15" s="185"/>
      <c r="L15" s="185"/>
      <c r="M15" s="185"/>
      <c r="N15" s="185"/>
      <c r="O15" s="185"/>
      <c r="P15" s="186"/>
    </row>
    <row r="16" spans="1:16" s="173" customFormat="1">
      <c r="A16" s="171"/>
      <c r="B16" s="172"/>
      <c r="C16" s="375"/>
      <c r="D16" s="376"/>
      <c r="E16" s="377"/>
      <c r="F16" s="377"/>
      <c r="G16" s="377"/>
      <c r="H16" s="184"/>
      <c r="I16" s="185"/>
      <c r="J16" s="185"/>
      <c r="K16" s="185"/>
      <c r="L16" s="185"/>
      <c r="M16" s="185"/>
      <c r="N16" s="185"/>
      <c r="O16" s="185"/>
      <c r="P16" s="186"/>
    </row>
    <row r="17" spans="1:16" s="173" customFormat="1">
      <c r="A17" s="171"/>
      <c r="B17" s="172"/>
      <c r="C17" s="375"/>
      <c r="D17" s="376"/>
      <c r="E17" s="377"/>
      <c r="F17" s="377"/>
      <c r="G17" s="377"/>
      <c r="H17" s="184"/>
      <c r="I17" s="185"/>
      <c r="J17" s="185"/>
      <c r="K17" s="185"/>
      <c r="L17" s="185"/>
      <c r="M17" s="185"/>
      <c r="N17" s="185"/>
      <c r="O17" s="185"/>
      <c r="P17" s="186"/>
    </row>
    <row r="18" spans="1:16" s="173" customFormat="1">
      <c r="A18" s="171"/>
      <c r="B18" s="172"/>
      <c r="C18" s="375"/>
      <c r="D18" s="376"/>
      <c r="E18" s="377"/>
      <c r="F18" s="377"/>
      <c r="G18" s="377"/>
      <c r="H18" s="184"/>
      <c r="I18" s="185"/>
      <c r="J18" s="185"/>
      <c r="K18" s="185"/>
      <c r="L18" s="185"/>
      <c r="M18" s="185"/>
      <c r="N18" s="185"/>
      <c r="O18" s="185"/>
      <c r="P18" s="186"/>
    </row>
    <row r="19" spans="1:16" s="173" customFormat="1">
      <c r="A19" s="171"/>
      <c r="B19" s="172"/>
      <c r="C19" s="375"/>
      <c r="D19" s="376"/>
      <c r="E19" s="377"/>
      <c r="F19" s="377"/>
      <c r="G19" s="377"/>
      <c r="H19" s="184"/>
      <c r="I19" s="185"/>
      <c r="J19" s="185"/>
      <c r="K19" s="185"/>
      <c r="L19" s="185"/>
      <c r="M19" s="185"/>
      <c r="N19" s="185"/>
      <c r="O19" s="185"/>
      <c r="P19" s="186"/>
    </row>
    <row r="20" spans="1:16">
      <c r="A20" s="171"/>
      <c r="B20" s="172"/>
      <c r="C20" s="173"/>
      <c r="D20" s="173"/>
      <c r="E20" s="173"/>
      <c r="F20" s="173"/>
      <c r="G20" s="377"/>
    </row>
    <row r="21" spans="1:16">
      <c r="A21" s="171"/>
      <c r="B21" s="172"/>
      <c r="C21" s="173"/>
      <c r="D21" s="173"/>
      <c r="E21" s="173"/>
      <c r="F21" s="173"/>
      <c r="G21" s="377"/>
    </row>
    <row r="22" spans="1:16">
      <c r="A22" s="171"/>
      <c r="B22" s="172"/>
      <c r="C22" s="173"/>
      <c r="D22" s="173"/>
      <c r="E22" s="173"/>
      <c r="F22" s="173"/>
      <c r="G22" s="377"/>
    </row>
  </sheetData>
  <pageMargins left="0.23622047244094491" right="0.23622047244094491" top="0.74803149606299213" bottom="0.74803149606299213" header="0.31496062992125984" footer="0.31496062992125984"/>
  <pageSetup paperSize="9" scale="64" fitToHeight="0" orientation="landscape" r:id="rId1"/>
  <headerFooter alignWithMargins="0">
    <oddFooter>&amp;A&amp;RPage &amp;P</oddFooter>
  </headerFooter>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D7E03-4E57-4DFE-8ED8-0AED9DDADBC3}">
  <sheetPr codeName="Sheet1"/>
  <dimension ref="A3:BN2586"/>
  <sheetViews>
    <sheetView workbookViewId="0"/>
  </sheetViews>
  <sheetFormatPr defaultRowHeight="12.75"/>
  <sheetData>
    <row r="3" spans="1:66">
      <c r="A3" t="s">
        <v>646</v>
      </c>
      <c r="B3" t="s">
        <v>647</v>
      </c>
      <c r="C3" t="s">
        <v>648</v>
      </c>
      <c r="D3" t="s">
        <v>655</v>
      </c>
      <c r="E3" t="s">
        <v>656</v>
      </c>
      <c r="F3" t="s">
        <v>657</v>
      </c>
    </row>
    <row r="4" spans="1:66">
      <c r="A4">
        <v>1</v>
      </c>
      <c r="B4">
        <v>13</v>
      </c>
      <c r="C4">
        <v>43</v>
      </c>
      <c r="D4">
        <v>49</v>
      </c>
      <c r="E4">
        <v>55</v>
      </c>
      <c r="F4">
        <v>61</v>
      </c>
    </row>
    <row r="5" spans="1:66">
      <c r="A5" t="e">
        <f>#REF!</f>
        <v>#REF!</v>
      </c>
      <c r="B5">
        <v>1</v>
      </c>
      <c r="C5" t="e">
        <f>#REF!</f>
        <v>#REF!</v>
      </c>
      <c r="D5">
        <v>447</v>
      </c>
      <c r="E5" t="e">
        <f>#REF!</f>
        <v>#REF!</v>
      </c>
      <c r="F5">
        <v>461</v>
      </c>
      <c r="M5" t="e">
        <f>#REF!</f>
        <v>#REF!</v>
      </c>
      <c r="N5">
        <v>1</v>
      </c>
      <c r="O5" t="e">
        <f>#REF!</f>
        <v>#REF!</v>
      </c>
      <c r="P5">
        <v>175</v>
      </c>
      <c r="Q5" t="e">
        <f>#REF!</f>
        <v>#REF!</v>
      </c>
      <c r="R5">
        <v>210</v>
      </c>
      <c r="AQ5" t="e">
        <f>#REF!</f>
        <v>#REF!</v>
      </c>
      <c r="AR5">
        <v>1</v>
      </c>
      <c r="AS5" t="e">
        <f>#REF!</f>
        <v>#REF!</v>
      </c>
      <c r="AT5">
        <v>11</v>
      </c>
      <c r="AU5" t="e">
        <f>#REF!</f>
        <v>#REF!</v>
      </c>
      <c r="AV5">
        <v>12</v>
      </c>
      <c r="AW5">
        <f>'[1]D.3 Trial Balance - FY25'!$5:$5</f>
        <v>0</v>
      </c>
      <c r="AX5">
        <v>1</v>
      </c>
      <c r="AY5">
        <f>'[1]D.3 Trial Balance - FY25'!$E:$E</f>
        <v>0</v>
      </c>
      <c r="AZ5">
        <v>448</v>
      </c>
      <c r="BA5" t="str">
        <f>'[1]D.3 Trial Balance - FY25'!$E$2</f>
        <v>2025 - P12 Jun</v>
      </c>
      <c r="BB5">
        <v>454</v>
      </c>
      <c r="BC5">
        <f>'[1]D.4 Revenue - FY25'!$5:$5</f>
        <v>0</v>
      </c>
      <c r="BD5">
        <v>1</v>
      </c>
      <c r="BE5">
        <f>'[1]D.4 Revenue - FY25'!$V:$V</f>
        <v>0</v>
      </c>
      <c r="BF5">
        <v>176</v>
      </c>
      <c r="BG5" t="str">
        <f>'[1]D.4 Revenue - FY25'!$I$2</f>
        <v>4000</v>
      </c>
      <c r="BH5">
        <v>195</v>
      </c>
      <c r="BI5">
        <f>'[1]D.5 Expenses - FY25'!$3:$3</f>
        <v>0</v>
      </c>
      <c r="BJ5">
        <v>1</v>
      </c>
      <c r="BK5">
        <f>'[1]D.5 Expenses - FY25'!$O:$O</f>
        <v>208.02</v>
      </c>
      <c r="BL5">
        <v>97</v>
      </c>
      <c r="BM5" t="str">
        <f>'[1]D.5 Expenses - FY25'!$B$3</f>
        <v>Regulatory - Depreciation</v>
      </c>
      <c r="BN5">
        <v>49</v>
      </c>
    </row>
    <row r="6" spans="1:66">
      <c r="A6" t="e">
        <f>#REF!</f>
        <v>#REF!</v>
      </c>
      <c r="B6">
        <v>2</v>
      </c>
      <c r="C6" t="e">
        <f>#REF!</f>
        <v>#REF!</v>
      </c>
      <c r="D6">
        <v>453</v>
      </c>
      <c r="E6" t="e">
        <f>#REF!</f>
        <v>#REF!</v>
      </c>
      <c r="F6">
        <v>467</v>
      </c>
      <c r="M6" t="e">
        <f>#REF!</f>
        <v>#REF!</v>
      </c>
      <c r="N6">
        <v>2</v>
      </c>
      <c r="O6" t="e">
        <f>#REF!</f>
        <v>#REF!</v>
      </c>
      <c r="P6">
        <v>2605</v>
      </c>
      <c r="Q6" t="e">
        <f>#REF!</f>
        <v>#REF!</v>
      </c>
      <c r="R6">
        <v>211</v>
      </c>
      <c r="AQ6" t="e">
        <f>#REF!</f>
        <v>#REF!</v>
      </c>
      <c r="AR6">
        <v>2</v>
      </c>
      <c r="AS6" t="e">
        <f>#REF!</f>
        <v>#REF!</v>
      </c>
      <c r="AT6">
        <v>44367</v>
      </c>
      <c r="AU6" t="e">
        <f>#REF!</f>
        <v>#REF!</v>
      </c>
      <c r="AV6">
        <v>13</v>
      </c>
      <c r="AW6">
        <f>'[1]D.3 Trial Balance - FY25'!$6:$6</f>
        <v>0</v>
      </c>
      <c r="AX6">
        <v>2</v>
      </c>
      <c r="AY6">
        <f>'[1]D.3 Trial Balance - FY25'!$F:$F</f>
        <v>0</v>
      </c>
      <c r="AZ6">
        <v>449</v>
      </c>
      <c r="BA6" t="str">
        <f>'[1]D.3 Trial Balance - FY25'!$F$2</f>
        <v>2025 - P12 Jun</v>
      </c>
      <c r="BB6">
        <v>455</v>
      </c>
      <c r="BC6">
        <f>'[1]D.4 Revenue - FY25'!$6:$6</f>
        <v>0</v>
      </c>
      <c r="BD6">
        <v>2</v>
      </c>
      <c r="BE6">
        <f>'[1]D.4 Revenue - FY25'!$I:$I</f>
        <v>0</v>
      </c>
      <c r="BF6">
        <v>177</v>
      </c>
      <c r="BG6" t="str">
        <f>'[1]D.4 Revenue - FY25'!$J$2</f>
        <v>4001</v>
      </c>
      <c r="BH6">
        <v>196</v>
      </c>
      <c r="BI6">
        <f>'[1]D.5 Expenses - FY25'!$6:$6</f>
        <v>0</v>
      </c>
      <c r="BJ6">
        <v>2</v>
      </c>
      <c r="BK6">
        <f>'[1]D.5 Expenses - FY25'!$N:$N</f>
        <v>0</v>
      </c>
      <c r="BL6">
        <v>674</v>
      </c>
      <c r="BM6" t="str">
        <f>'[1]D.5 Expenses - FY25'!$B$6</f>
        <v>Regulatory - Directly Attributable Finance Charges</v>
      </c>
      <c r="BN6">
        <v>50</v>
      </c>
    </row>
    <row r="7" spans="1:66">
      <c r="A7" t="e">
        <f>#REF!</f>
        <v>#REF!</v>
      </c>
      <c r="B7">
        <v>3</v>
      </c>
      <c r="C7" t="e">
        <f>#REF!</f>
        <v>#REF!</v>
      </c>
      <c r="D7">
        <v>454</v>
      </c>
      <c r="E7" t="e">
        <f>#REF!</f>
        <v>#REF!</v>
      </c>
      <c r="F7">
        <v>468</v>
      </c>
      <c r="M7" t="e">
        <f>#REF!</f>
        <v>#REF!</v>
      </c>
      <c r="N7">
        <v>3</v>
      </c>
      <c r="O7" t="e">
        <f>#REF!</f>
        <v>#REF!</v>
      </c>
      <c r="P7">
        <v>2606</v>
      </c>
      <c r="Q7" t="e">
        <f>#REF!</f>
        <v>#REF!</v>
      </c>
      <c r="R7">
        <v>229</v>
      </c>
      <c r="AQ7" t="e">
        <f>#REF!</f>
        <v>#REF!</v>
      </c>
      <c r="AR7">
        <v>3</v>
      </c>
      <c r="AS7" t="e">
        <f>#REF!</f>
        <v>#REF!</v>
      </c>
      <c r="AT7">
        <v>44368</v>
      </c>
      <c r="AU7" t="e">
        <f>#REF!</f>
        <v>#REF!</v>
      </c>
      <c r="AV7">
        <v>14</v>
      </c>
      <c r="AW7">
        <f>'[1]D.3 Trial Balance - FY25'!$7:$7</f>
        <v>0</v>
      </c>
      <c r="AX7">
        <v>3</v>
      </c>
      <c r="AY7">
        <f>'[1]D.3 Trial Balance - FY25'!$G:$G</f>
        <v>0</v>
      </c>
      <c r="AZ7">
        <v>450</v>
      </c>
      <c r="BA7" t="str">
        <f>'[1]D.3 Trial Balance - FY25'!$E$3</f>
        <v>A104 Corporate General</v>
      </c>
      <c r="BB7">
        <v>456</v>
      </c>
      <c r="BC7">
        <f>'[1]D.4 Revenue - FY25'!$7:$7</f>
        <v>0</v>
      </c>
      <c r="BD7">
        <v>3</v>
      </c>
      <c r="BE7">
        <f>'[1]D.4 Revenue - FY25'!$J:$J</f>
        <v>0</v>
      </c>
      <c r="BF7">
        <v>178</v>
      </c>
      <c r="BG7" t="str">
        <f>'[1]D.4 Revenue - FY25'!$K$2</f>
        <v>4002</v>
      </c>
      <c r="BH7">
        <v>197</v>
      </c>
      <c r="BI7">
        <f>'[1]D.5 Expenses - FY25'!$7:$7</f>
        <v>0</v>
      </c>
      <c r="BJ7">
        <v>3</v>
      </c>
      <c r="BK7">
        <f>'[1]D.5 Expenses - FY25'!$M:$M</f>
        <v>113349.75999999999</v>
      </c>
      <c r="BL7">
        <v>675</v>
      </c>
      <c r="BM7" t="str">
        <f>'[1]D.5 Expenses - FY25'!$B$7</f>
        <v>Regulatory - Insurance</v>
      </c>
      <c r="BN7">
        <v>51</v>
      </c>
    </row>
    <row r="8" spans="1:66">
      <c r="A8" t="e">
        <f>#REF!</f>
        <v>#REF!</v>
      </c>
      <c r="B8">
        <v>4</v>
      </c>
      <c r="C8" t="e">
        <f>#REF!</f>
        <v>#REF!</v>
      </c>
      <c r="D8">
        <v>455</v>
      </c>
      <c r="E8" t="e">
        <f>#REF!</f>
        <v>#REF!</v>
      </c>
      <c r="F8">
        <v>474</v>
      </c>
      <c r="M8" t="e">
        <f>#REF!</f>
        <v>#REF!</v>
      </c>
      <c r="N8">
        <v>4</v>
      </c>
      <c r="O8" t="e">
        <f>#REF!</f>
        <v>#REF!</v>
      </c>
      <c r="P8">
        <v>2607</v>
      </c>
      <c r="Q8" t="e">
        <f>#REF!</f>
        <v>#REF!</v>
      </c>
      <c r="R8">
        <v>230</v>
      </c>
      <c r="AQ8" t="e">
        <f>#REF!</f>
        <v>#REF!</v>
      </c>
      <c r="AR8">
        <v>4</v>
      </c>
      <c r="AS8" t="e">
        <f>#REF!</f>
        <v>#REF!</v>
      </c>
      <c r="AT8">
        <v>44369</v>
      </c>
      <c r="AU8" t="e">
        <f>#REF!</f>
        <v>#REF!</v>
      </c>
      <c r="AV8">
        <v>15</v>
      </c>
      <c r="AW8">
        <f>'[1]D.3 Trial Balance - FY25'!$8:$8</f>
        <v>0</v>
      </c>
      <c r="AX8">
        <v>4</v>
      </c>
      <c r="AY8">
        <f>'[1]D.3 Trial Balance - FY25'!$H:$H</f>
        <v>0</v>
      </c>
      <c r="AZ8">
        <v>451</v>
      </c>
      <c r="BA8" t="str">
        <f>'[1]D.3 Trial Balance - FY25'!$F$3</f>
        <v>A611 Murrin Murrin Pipeline</v>
      </c>
      <c r="BB8">
        <v>457</v>
      </c>
      <c r="BC8">
        <f>'[1]D.4 Revenue - FY25'!$8:$8</f>
        <v>0</v>
      </c>
      <c r="BD8">
        <v>4</v>
      </c>
      <c r="BE8">
        <f>'[1]D.4 Revenue - FY25'!$K:$K</f>
        <v>0</v>
      </c>
      <c r="BF8">
        <v>179</v>
      </c>
      <c r="BG8" t="str">
        <f>'[1]D.4 Revenue - FY25'!$L$2</f>
        <v>4003</v>
      </c>
      <c r="BH8">
        <v>198</v>
      </c>
      <c r="BI8">
        <f>'[1]D.5 Expenses - FY25'!$9:$9</f>
        <v>0</v>
      </c>
      <c r="BJ8">
        <v>4</v>
      </c>
      <c r="BK8">
        <f>'[1]D.5 Expenses - FY25'!$L:$L</f>
        <v>104452.36</v>
      </c>
      <c r="BL8">
        <v>676</v>
      </c>
      <c r="BM8" t="str">
        <f>'[1]D.5 Expenses - FY25'!$B$9</f>
        <v>Regulatory - Leasing and Rental Costs</v>
      </c>
      <c r="BN8">
        <v>52</v>
      </c>
    </row>
    <row r="9" spans="1:66">
      <c r="A9" t="e">
        <f>#REF!</f>
        <v>#REF!</v>
      </c>
      <c r="B9">
        <v>5</v>
      </c>
      <c r="C9" t="e">
        <f>#REF!</f>
        <v>#REF!</v>
      </c>
      <c r="D9">
        <v>460</v>
      </c>
      <c r="E9" t="e">
        <f>#REF!</f>
        <v>#REF!</v>
      </c>
      <c r="F9">
        <v>475</v>
      </c>
      <c r="M9" t="e">
        <f>#REF!</f>
        <v>#REF!</v>
      </c>
      <c r="N9">
        <v>5</v>
      </c>
      <c r="O9" t="e">
        <f>#REF!</f>
        <v>#REF!</v>
      </c>
      <c r="P9">
        <v>2608</v>
      </c>
      <c r="Q9" t="e">
        <f>#REF!</f>
        <v>#REF!</v>
      </c>
      <c r="R9">
        <v>231</v>
      </c>
      <c r="AQ9" t="e">
        <f>#REF!</f>
        <v>#REF!</v>
      </c>
      <c r="AR9">
        <v>5</v>
      </c>
      <c r="AS9" t="e">
        <f>#REF!</f>
        <v>#REF!</v>
      </c>
      <c r="AT9">
        <v>44370</v>
      </c>
      <c r="AU9" t="e">
        <f>#REF!</f>
        <v>#REF!</v>
      </c>
      <c r="AV9">
        <v>16</v>
      </c>
      <c r="AW9">
        <f>'[1]D.3 Trial Balance - FY25'!$9:$9</f>
        <v>0</v>
      </c>
      <c r="AX9">
        <v>5</v>
      </c>
      <c r="AY9">
        <f>'[1]D.3 Trial Balance - FY25'!$I:$I</f>
        <v>0</v>
      </c>
      <c r="AZ9">
        <v>452</v>
      </c>
      <c r="BA9" t="str">
        <f>'[1]D.3 Trial Balance - FY25'!$G$2</f>
        <v>2025 - P12 Jun</v>
      </c>
      <c r="BB9">
        <v>458</v>
      </c>
      <c r="BC9">
        <f>'[1]D.4 Revenue - FY25'!$9:$9</f>
        <v>0</v>
      </c>
      <c r="BD9">
        <v>5</v>
      </c>
      <c r="BE9">
        <f>'[1]D.4 Revenue - FY25'!$L:$L</f>
        <v>0</v>
      </c>
      <c r="BF9">
        <v>180</v>
      </c>
      <c r="BG9" t="str">
        <f>'[1]D.4 Revenue - FY25'!$M$2</f>
        <v>4004</v>
      </c>
      <c r="BH9">
        <v>199</v>
      </c>
      <c r="BI9">
        <f>'[1]D.5 Expenses - FY25'!$13:$13</f>
        <v>0</v>
      </c>
      <c r="BJ9">
        <v>5</v>
      </c>
      <c r="BK9">
        <f>'[1]D.5 Expenses - FY25'!$K:$K</f>
        <v>154667.54</v>
      </c>
      <c r="BL9">
        <v>677</v>
      </c>
      <c r="BM9" t="str">
        <f>'[1]D.5 Expenses - FY25'!$B$13</f>
        <v>Regulatory - Licence and Regulatory Costs</v>
      </c>
      <c r="BN9">
        <v>53</v>
      </c>
    </row>
    <row r="10" spans="1:66">
      <c r="A10" t="e">
        <f>#REF!</f>
        <v>#REF!</v>
      </c>
      <c r="B10">
        <v>6</v>
      </c>
      <c r="C10" t="e">
        <f>#REF!</f>
        <v>#REF!</v>
      </c>
      <c r="D10">
        <v>449934</v>
      </c>
      <c r="E10" t="e">
        <f>#REF!</f>
        <v>#REF!</v>
      </c>
      <c r="F10">
        <v>476</v>
      </c>
      <c r="M10" t="e">
        <f>#REF!</f>
        <v>#REF!</v>
      </c>
      <c r="N10">
        <v>6</v>
      </c>
      <c r="O10" t="e">
        <f>#REF!</f>
        <v>#REF!</v>
      </c>
      <c r="P10">
        <v>2609</v>
      </c>
      <c r="Q10" t="e">
        <f>#REF!</f>
        <v>#REF!</v>
      </c>
      <c r="R10">
        <v>232</v>
      </c>
      <c r="AQ10" t="e">
        <f>#REF!</f>
        <v>#REF!</v>
      </c>
      <c r="AR10">
        <v>6</v>
      </c>
      <c r="AS10" t="e">
        <f>#REF!</f>
        <v>#REF!</v>
      </c>
      <c r="AT10">
        <v>44371</v>
      </c>
      <c r="AU10" t="e">
        <f>#REF!</f>
        <v>#REF!</v>
      </c>
      <c r="AV10">
        <v>17</v>
      </c>
      <c r="AW10">
        <f>'[1]D.3 Trial Balance - FY25'!$10:$10</f>
        <v>0</v>
      </c>
      <c r="AX10">
        <v>6</v>
      </c>
      <c r="AY10">
        <f>'[1]D.3 Trial Balance - FY25'!$K:$K</f>
        <v>0</v>
      </c>
      <c r="AZ10">
        <v>453</v>
      </c>
      <c r="BA10" t="str">
        <f>'[1]D.3 Trial Balance - FY25'!$H$2</f>
        <v>2025 - P12 Jun</v>
      </c>
      <c r="BB10">
        <v>459</v>
      </c>
      <c r="BC10">
        <f>'[1]D.4 Revenue - FY25'!$10:$10</f>
        <v>0</v>
      </c>
      <c r="BD10">
        <v>6</v>
      </c>
      <c r="BE10">
        <f>'[1]D.4 Revenue - FY25'!$M:$M</f>
        <v>0</v>
      </c>
      <c r="BF10">
        <v>181</v>
      </c>
      <c r="BG10" t="str">
        <f>'[1]D.4 Revenue - FY25'!$N$2</f>
        <v>4005</v>
      </c>
      <c r="BH10">
        <v>200</v>
      </c>
      <c r="BI10">
        <f>'[1]D.5 Expenses - FY25'!$17:$17</f>
        <v>0</v>
      </c>
      <c r="BJ10">
        <v>6</v>
      </c>
      <c r="BK10">
        <f>'[1]D.5 Expenses - FY25'!$J:$J</f>
        <v>2471.0300000000002</v>
      </c>
      <c r="BL10">
        <v>678</v>
      </c>
      <c r="BM10" t="str">
        <f>'[1]D.5 Expenses - FY25'!$B$17</f>
        <v>Regulatory - Not Reportable</v>
      </c>
      <c r="BN10">
        <v>54</v>
      </c>
    </row>
    <row r="11" spans="1:66">
      <c r="A11" t="e">
        <f>#REF!</f>
        <v>#REF!</v>
      </c>
      <c r="B11">
        <v>7</v>
      </c>
      <c r="E11" t="e">
        <f>#REF!</f>
        <v>#REF!</v>
      </c>
      <c r="F11">
        <v>481</v>
      </c>
      <c r="M11" t="e">
        <f>#REF!</f>
        <v>#REF!</v>
      </c>
      <c r="N11">
        <v>7</v>
      </c>
      <c r="O11" t="e">
        <f>#REF!</f>
        <v>#REF!</v>
      </c>
      <c r="P11">
        <v>2610</v>
      </c>
      <c r="Q11" t="e">
        <f>#REF!</f>
        <v>#REF!</v>
      </c>
      <c r="R11">
        <v>233</v>
      </c>
      <c r="AQ11" t="e">
        <f>#REF!</f>
        <v>#REF!</v>
      </c>
      <c r="AR11">
        <v>7</v>
      </c>
      <c r="AS11" t="e">
        <f>#REF!</f>
        <v>#REF!</v>
      </c>
      <c r="AT11">
        <v>44372</v>
      </c>
      <c r="AU11" t="e">
        <f>#REF!</f>
        <v>#REF!</v>
      </c>
      <c r="AV11">
        <v>18</v>
      </c>
      <c r="AW11">
        <f>'[1]D.3 Trial Balance - FY25'!$11:$11</f>
        <v>0</v>
      </c>
      <c r="AX11">
        <v>7</v>
      </c>
      <c r="BA11" t="str">
        <f>'[1]D.3 Trial Balance - FY25'!$G$3</f>
        <v>A621 Mondarra gas storage</v>
      </c>
      <c r="BB11">
        <v>460</v>
      </c>
      <c r="BC11">
        <f>'[1]D.4 Revenue - FY25'!$11:$11</f>
        <v>0</v>
      </c>
      <c r="BD11">
        <v>7</v>
      </c>
      <c r="BE11">
        <f>'[1]D.4 Revenue - FY25'!$N:$N</f>
        <v>0</v>
      </c>
      <c r="BF11">
        <v>182</v>
      </c>
      <c r="BG11" t="str">
        <f>'[1]D.4 Revenue - FY25'!$O$2</f>
        <v>4006</v>
      </c>
      <c r="BH11">
        <v>201</v>
      </c>
      <c r="BI11">
        <f>'[1]D.5 Expenses - FY25'!$21:$21</f>
        <v>0</v>
      </c>
      <c r="BJ11">
        <v>7</v>
      </c>
      <c r="BK11">
        <f>'[1]D.5 Expenses - FY25'!$I:$I</f>
        <v>319.23</v>
      </c>
      <c r="BL11">
        <v>679</v>
      </c>
      <c r="BM11" t="str">
        <f>'[1]D.5 Expenses - FY25'!$B$21</f>
        <v>Regulatory - Other Direct Costs</v>
      </c>
      <c r="BN11">
        <v>55</v>
      </c>
    </row>
    <row r="12" spans="1:66">
      <c r="A12" t="e">
        <f>#REF!</f>
        <v>#REF!</v>
      </c>
      <c r="B12">
        <v>8</v>
      </c>
      <c r="E12" t="e">
        <f>#REF!</f>
        <v>#REF!</v>
      </c>
      <c r="F12">
        <v>482</v>
      </c>
      <c r="M12" t="e">
        <f>#REF!</f>
        <v>#REF!</v>
      </c>
      <c r="N12">
        <v>8</v>
      </c>
      <c r="O12" t="e">
        <f>#REF!</f>
        <v>#REF!</v>
      </c>
      <c r="P12">
        <v>2611</v>
      </c>
      <c r="Q12" t="e">
        <f>#REF!</f>
        <v>#REF!</v>
      </c>
      <c r="R12">
        <v>234</v>
      </c>
      <c r="AQ12" t="e">
        <f>#REF!</f>
        <v>#REF!</v>
      </c>
      <c r="AR12">
        <v>8</v>
      </c>
      <c r="AS12" t="e">
        <f>#REF!</f>
        <v>#REF!</v>
      </c>
      <c r="AT12">
        <v>44373</v>
      </c>
      <c r="AU12" t="e">
        <f>#REF!</f>
        <v>#REF!</v>
      </c>
      <c r="AV12">
        <v>19</v>
      </c>
      <c r="AW12">
        <f>'[1]D.3 Trial Balance - FY25'!$12:$12</f>
        <v>0</v>
      </c>
      <c r="AX12">
        <v>8</v>
      </c>
      <c r="BA12" t="str">
        <f>'[1]D.3 Trial Balance - FY25'!$H$3</f>
        <v>A631 Northern Goldfields Interconnect</v>
      </c>
      <c r="BB12">
        <v>461</v>
      </c>
      <c r="BC12">
        <f>'[1]D.4 Revenue - FY25'!$12:$12</f>
        <v>0</v>
      </c>
      <c r="BD12">
        <v>8</v>
      </c>
      <c r="BE12">
        <f>'[1]D.4 Revenue - FY25'!$O:$O</f>
        <v>0</v>
      </c>
      <c r="BF12">
        <v>183</v>
      </c>
      <c r="BG12" t="str">
        <f>'[1]D.4 Revenue - FY25'!$P$2</f>
        <v>4007</v>
      </c>
      <c r="BH12">
        <v>202</v>
      </c>
      <c r="BI12">
        <f>'[1]D.5 Expenses - FY25'!$37:$37</f>
        <v>0</v>
      </c>
      <c r="BJ12">
        <v>8</v>
      </c>
      <c r="BK12">
        <f>'[1]D.5 Expenses - FY25'!$H:$H</f>
        <v>151877.28</v>
      </c>
      <c r="BL12">
        <v>680</v>
      </c>
      <c r="BM12" t="str">
        <f>'[1]D.5 Expenses - FY25'!$B$37</f>
        <v>Regulatory - Repairs and Maintenance</v>
      </c>
      <c r="BN12">
        <v>56</v>
      </c>
    </row>
    <row r="13" spans="1:66">
      <c r="A13" t="e">
        <f>#REF!</f>
        <v>#REF!</v>
      </c>
      <c r="B13">
        <v>9</v>
      </c>
      <c r="E13" t="e">
        <f>#REF!</f>
        <v>#REF!</v>
      </c>
      <c r="F13">
        <v>487</v>
      </c>
      <c r="M13" t="e">
        <f>#REF!</f>
        <v>#REF!</v>
      </c>
      <c r="N13">
        <v>9</v>
      </c>
      <c r="O13" t="e">
        <f>#REF!</f>
        <v>#REF!</v>
      </c>
      <c r="P13">
        <v>3370</v>
      </c>
      <c r="Q13" t="e">
        <f>#REF!</f>
        <v>#REF!</v>
      </c>
      <c r="R13">
        <v>235</v>
      </c>
      <c r="AQ13" t="e">
        <f>#REF!</f>
        <v>#REF!</v>
      </c>
      <c r="AR13">
        <v>9</v>
      </c>
      <c r="AS13" t="e">
        <f>#REF!</f>
        <v>#REF!</v>
      </c>
      <c r="AT13">
        <v>44374</v>
      </c>
      <c r="AU13" t="e">
        <f>#REF!</f>
        <v>#REF!</v>
      </c>
      <c r="AV13">
        <v>20</v>
      </c>
      <c r="AW13">
        <f>'[1]D.3 Trial Balance - FY25'!$13:$13</f>
        <v>0</v>
      </c>
      <c r="AX13">
        <v>9</v>
      </c>
      <c r="BA13" t="str">
        <f>'[1]D.3 Trial Balance - FY25'!$D$5</f>
        <v>1300:ASSETS HELD FOR SALE</v>
      </c>
      <c r="BB13">
        <v>462</v>
      </c>
      <c r="BC13">
        <f>'[1]D.4 Revenue - FY25'!$13:$13</f>
        <v>0</v>
      </c>
      <c r="BD13">
        <v>9</v>
      </c>
      <c r="BE13">
        <f>'[1]D.4 Revenue - FY25'!$P:$P</f>
        <v>0</v>
      </c>
      <c r="BF13">
        <v>184</v>
      </c>
      <c r="BG13" t="str">
        <f>'[1]D.4 Revenue - FY25'!$Q$2</f>
        <v>4008</v>
      </c>
      <c r="BH13">
        <v>203</v>
      </c>
      <c r="BI13">
        <f>'[1]D.5 Expenses - FY25'!$38:$38</f>
        <v>0</v>
      </c>
      <c r="BJ13">
        <v>9</v>
      </c>
      <c r="BK13">
        <f>'[1]D.5 Expenses - FY25'!$G:$G</f>
        <v>69536.649999999994</v>
      </c>
      <c r="BL13">
        <v>681</v>
      </c>
      <c r="BM13" t="str">
        <f>'[1]D.5 Expenses - FY25'!$B$38</f>
        <v>Regulatory - Tax</v>
      </c>
      <c r="BN13">
        <v>57</v>
      </c>
    </row>
    <row r="14" spans="1:66">
      <c r="A14" t="e">
        <f>#REF!</f>
        <v>#REF!</v>
      </c>
      <c r="B14">
        <v>10</v>
      </c>
      <c r="E14" t="e">
        <f>#REF!</f>
        <v>#REF!</v>
      </c>
      <c r="F14">
        <v>488</v>
      </c>
      <c r="M14" t="e">
        <f>#REF!</f>
        <v>#REF!</v>
      </c>
      <c r="N14">
        <v>10</v>
      </c>
      <c r="O14" t="e">
        <f>#REF!</f>
        <v>#REF!</v>
      </c>
      <c r="P14">
        <v>3371</v>
      </c>
      <c r="Q14" t="e">
        <f>#REF!</f>
        <v>#REF!</v>
      </c>
      <c r="R14">
        <v>236</v>
      </c>
      <c r="AQ14" t="e">
        <f>#REF!</f>
        <v>#REF!</v>
      </c>
      <c r="AR14">
        <v>10</v>
      </c>
      <c r="AS14" t="e">
        <f>#REF!</f>
        <v>#REF!</v>
      </c>
      <c r="AT14">
        <v>44375</v>
      </c>
      <c r="AU14" t="e">
        <f>#REF!</f>
        <v>#REF!</v>
      </c>
      <c r="AV14">
        <v>21</v>
      </c>
      <c r="AW14">
        <f>'[1]D.3 Trial Balance - FY25'!$14:$14</f>
        <v>0</v>
      </c>
      <c r="AX14">
        <v>10</v>
      </c>
      <c r="BA14" t="str">
        <f>'[1]D.3 Trial Balance - FY25'!$D$6</f>
        <v>1000:CASH AT BANK</v>
      </c>
      <c r="BB14">
        <v>463</v>
      </c>
      <c r="BC14">
        <f>'[1]D.4 Revenue - FY25'!$14:$14</f>
        <v>0</v>
      </c>
      <c r="BD14">
        <v>10</v>
      </c>
      <c r="BE14">
        <f>'[1]D.4 Revenue - FY25'!$Q:$Q</f>
        <v>0</v>
      </c>
      <c r="BF14">
        <v>185</v>
      </c>
      <c r="BG14" t="str">
        <f>'[1]D.4 Revenue - FY25'!$R$2</f>
        <v>4009</v>
      </c>
      <c r="BH14">
        <v>204</v>
      </c>
      <c r="BI14">
        <f>'[1]D.5 Expenses - FY25'!$41:$41</f>
        <v>0</v>
      </c>
      <c r="BJ14">
        <v>10</v>
      </c>
      <c r="BK14">
        <f>'[1]D.5 Expenses - FY25'!$F:$F</f>
        <v>-16155.13</v>
      </c>
      <c r="BL14">
        <v>682</v>
      </c>
      <c r="BM14" t="str">
        <f>'[1]D.5 Expenses - FY25'!$B$41</f>
        <v>Regulatory - Wages</v>
      </c>
      <c r="BN14">
        <v>58</v>
      </c>
    </row>
    <row r="15" spans="1:66">
      <c r="A15" t="e">
        <f>#REF!</f>
        <v>#REF!</v>
      </c>
      <c r="B15">
        <v>11</v>
      </c>
      <c r="E15" t="e">
        <f>#REF!</f>
        <v>#REF!</v>
      </c>
      <c r="F15">
        <v>489</v>
      </c>
      <c r="M15" t="e">
        <f>#REF!</f>
        <v>#REF!</v>
      </c>
      <c r="N15">
        <v>11</v>
      </c>
      <c r="O15" t="e">
        <f>#REF!</f>
        <v>#REF!</v>
      </c>
      <c r="P15">
        <v>3372</v>
      </c>
      <c r="Q15" t="e">
        <f>#REF!</f>
        <v>#REF!</v>
      </c>
      <c r="R15">
        <v>237</v>
      </c>
      <c r="AQ15" t="e">
        <f>#REF!</f>
        <v>#REF!</v>
      </c>
      <c r="AR15">
        <v>44487</v>
      </c>
      <c r="AS15" t="e">
        <f>#REF!</f>
        <v>#REF!</v>
      </c>
      <c r="AT15">
        <v>44376</v>
      </c>
      <c r="AU15" t="e">
        <f>#REF!</f>
        <v>#REF!</v>
      </c>
      <c r="AV15">
        <v>22</v>
      </c>
      <c r="AW15">
        <f>'[1]D.3 Trial Balance - FY25'!$15:$15</f>
        <v>0</v>
      </c>
      <c r="AX15">
        <v>11</v>
      </c>
      <c r="BA15" t="str">
        <f>'[1]D.3 Trial Balance - FY25'!$D$7</f>
        <v>1001:CBA-APT A/C 4848 DIST. ACCOUNT</v>
      </c>
      <c r="BB15">
        <v>464</v>
      </c>
      <c r="BC15">
        <f>'[1]D.4 Revenue - FY25'!$15:$15</f>
        <v>0</v>
      </c>
      <c r="BD15">
        <v>11</v>
      </c>
      <c r="BE15">
        <f>'[1]D.4 Revenue - FY25'!$R:$R</f>
        <v>0</v>
      </c>
      <c r="BF15">
        <v>186</v>
      </c>
      <c r="BG15" t="str">
        <f>'[1]D.4 Revenue - FY25'!$S$2</f>
        <v>4010</v>
      </c>
      <c r="BH15">
        <v>205</v>
      </c>
      <c r="BI15">
        <f>'[1]D.5 Expenses - FY25'!$4:$4</f>
        <v>0</v>
      </c>
      <c r="BJ15">
        <v>490</v>
      </c>
      <c r="BK15">
        <f>'[1]D.5 Expenses - FY25'!$E:$E</f>
        <v>0</v>
      </c>
      <c r="BL15">
        <v>683</v>
      </c>
      <c r="BM15" t="str">
        <f>'[1]D.5 Expenses - FY25'!$O$2</f>
        <v>2025</v>
      </c>
      <c r="BN15">
        <v>269</v>
      </c>
    </row>
    <row r="16" spans="1:66">
      <c r="A16" t="e">
        <f>#REF!</f>
        <v>#REF!</v>
      </c>
      <c r="B16">
        <v>12</v>
      </c>
      <c r="E16" t="e">
        <f>#REF!</f>
        <v>#REF!</v>
      </c>
      <c r="F16">
        <v>490</v>
      </c>
      <c r="M16" t="e">
        <f>#REF!</f>
        <v>#REF!</v>
      </c>
      <c r="N16">
        <v>12</v>
      </c>
      <c r="O16" t="e">
        <f>#REF!</f>
        <v>#REF!</v>
      </c>
      <c r="P16">
        <v>3373</v>
      </c>
      <c r="Q16" t="e">
        <f>#REF!</f>
        <v>#REF!</v>
      </c>
      <c r="R16">
        <v>238</v>
      </c>
      <c r="AQ16" t="e">
        <f>#REF!</f>
        <v>#REF!</v>
      </c>
      <c r="AR16">
        <v>44488</v>
      </c>
      <c r="AS16" t="e">
        <f>#REF!</f>
        <v>#REF!</v>
      </c>
      <c r="AT16">
        <v>44377</v>
      </c>
      <c r="AU16" t="e">
        <f>#REF!</f>
        <v>#REF!</v>
      </c>
      <c r="AV16">
        <v>44379</v>
      </c>
      <c r="AW16">
        <f>'[1]D.3 Trial Balance - FY25'!$16:$16</f>
        <v>0</v>
      </c>
      <c r="AX16">
        <v>12</v>
      </c>
      <c r="BA16" t="str">
        <f>'[1]D.3 Trial Balance - FY25'!$D$8</f>
        <v>1002:CBA SUBORDINATED NOTES A/C 2428</v>
      </c>
      <c r="BB16">
        <v>465</v>
      </c>
      <c r="BC16">
        <f>'[1]D.4 Revenue - FY25'!$16:$16</f>
        <v>0</v>
      </c>
      <c r="BD16">
        <v>12</v>
      </c>
      <c r="BE16">
        <f>'[1]D.4 Revenue - FY25'!$S:$S</f>
        <v>0</v>
      </c>
      <c r="BF16">
        <v>187</v>
      </c>
      <c r="BG16" t="str">
        <f>'[1]D.4 Revenue - FY25'!$I$3</f>
        <v>4000:OPERATING REVENUE</v>
      </c>
      <c r="BH16">
        <v>206</v>
      </c>
      <c r="BI16">
        <f>'[1]D.5 Expenses - FY25'!$5:$5</f>
        <v>0</v>
      </c>
      <c r="BJ16">
        <v>491</v>
      </c>
      <c r="BK16">
        <f>'[1]D.5 Expenses - FY25'!$D:$D</f>
        <v>18698.63</v>
      </c>
      <c r="BL16">
        <v>684</v>
      </c>
      <c r="BM16" t="str">
        <f>'[1]D.5 Expenses - FY25'!$B$4</f>
        <v>6100:DEPRECIATION</v>
      </c>
      <c r="BN16">
        <v>492</v>
      </c>
    </row>
    <row r="17" spans="1:66">
      <c r="A17" t="e">
        <f>#REF!</f>
        <v>#REF!</v>
      </c>
      <c r="B17">
        <v>13</v>
      </c>
      <c r="E17" t="e">
        <f>#REF!</f>
        <v>#REF!</v>
      </c>
      <c r="F17">
        <v>491</v>
      </c>
      <c r="M17" t="e">
        <f>#REF!</f>
        <v>#REF!</v>
      </c>
      <c r="N17">
        <v>13</v>
      </c>
      <c r="O17" t="e">
        <f>#REF!</f>
        <v>#REF!</v>
      </c>
      <c r="P17">
        <v>3374</v>
      </c>
      <c r="Q17" t="e">
        <f>#REF!</f>
        <v>#REF!</v>
      </c>
      <c r="R17">
        <v>239</v>
      </c>
      <c r="AQ17" t="e">
        <f>#REF!</f>
        <v>#REF!</v>
      </c>
      <c r="AR17">
        <v>44491</v>
      </c>
      <c r="AS17" t="e">
        <f>#REF!</f>
        <v>#REF!</v>
      </c>
      <c r="AT17">
        <v>44378</v>
      </c>
      <c r="AU17" t="e">
        <f>#REF!</f>
        <v>#REF!</v>
      </c>
      <c r="AV17">
        <v>44380</v>
      </c>
      <c r="AW17">
        <f>'[1]D.3 Trial Balance - FY25'!$17:$17</f>
        <v>0</v>
      </c>
      <c r="AX17">
        <v>13</v>
      </c>
      <c r="BA17" t="str">
        <f>'[1]D.3 Trial Balance - FY25'!$D$9</f>
        <v>1003:GGT - BANK ALLOCATIONS</v>
      </c>
      <c r="BB17">
        <v>466</v>
      </c>
      <c r="BC17">
        <f>'[1]D.4 Revenue - FY25'!$17:$17</f>
        <v>0</v>
      </c>
      <c r="BD17">
        <v>13</v>
      </c>
      <c r="BE17">
        <f>'[1]D.4 Revenue - FY25'!$D:$D</f>
        <v>0</v>
      </c>
      <c r="BF17">
        <v>188</v>
      </c>
      <c r="BG17" t="str">
        <f>'[1]D.4 Revenue - FY25'!$J$3</f>
        <v>4001:REVENUE FROM ASSOCIATE</v>
      </c>
      <c r="BH17">
        <v>207</v>
      </c>
      <c r="BI17">
        <f>'[1]D.5 Expenses - FY25'!$10:$10</f>
        <v>0</v>
      </c>
      <c r="BJ17">
        <v>494</v>
      </c>
      <c r="BK17">
        <f>'[1]D.5 Expenses - FY25'!$C:$C</f>
        <v>10122.89</v>
      </c>
      <c r="BL17">
        <v>685</v>
      </c>
      <c r="BM17" t="str">
        <f>'[1]D.5 Expenses - FY25'!$B$5</f>
        <v>6101:AMORTISATION</v>
      </c>
      <c r="BN17">
        <v>493</v>
      </c>
    </row>
    <row r="18" spans="1:66">
      <c r="A18" t="e">
        <f>#REF!</f>
        <v>#REF!</v>
      </c>
      <c r="B18">
        <v>14</v>
      </c>
      <c r="E18" t="e">
        <f>#REF!</f>
        <v>#REF!</v>
      </c>
      <c r="F18">
        <v>492</v>
      </c>
      <c r="M18" t="e">
        <f>#REF!</f>
        <v>#REF!</v>
      </c>
      <c r="N18">
        <v>14</v>
      </c>
      <c r="O18" t="e">
        <f>#REF!</f>
        <v>#REF!</v>
      </c>
      <c r="P18">
        <v>3375</v>
      </c>
      <c r="Q18" t="e">
        <f>#REF!</f>
        <v>#REF!</v>
      </c>
      <c r="R18">
        <v>240</v>
      </c>
      <c r="AQ18" t="e">
        <f>#REF!</f>
        <v>#REF!</v>
      </c>
      <c r="AR18">
        <v>44492</v>
      </c>
      <c r="AU18" t="e">
        <f>#REF!</f>
        <v>#REF!</v>
      </c>
      <c r="AV18">
        <v>44381</v>
      </c>
      <c r="AW18">
        <f>'[1]D.3 Trial Balance - FY25'!$18:$18</f>
        <v>0</v>
      </c>
      <c r="AX18">
        <v>14</v>
      </c>
      <c r="BA18" t="str">
        <f>'[1]D.3 Trial Balance - FY25'!$D$10</f>
        <v>1004:APA GROUP EQUITY TRUST BANK A/C</v>
      </c>
      <c r="BB18">
        <v>467</v>
      </c>
      <c r="BC18">
        <f>'[1]D.4 Revenue - FY25'!$18:$18</f>
        <v>0</v>
      </c>
      <c r="BD18">
        <v>14</v>
      </c>
      <c r="BE18">
        <f>'[1]D.4 Revenue - FY25'!$E:$E</f>
        <v>0</v>
      </c>
      <c r="BF18">
        <v>189</v>
      </c>
      <c r="BG18" t="str">
        <f>'[1]D.4 Revenue - FY25'!$K$3</f>
        <v>4002:OTHER REVENUE</v>
      </c>
      <c r="BH18">
        <v>208</v>
      </c>
      <c r="BI18">
        <f>'[1]D.5 Expenses - FY25'!$11:$11</f>
        <v>0</v>
      </c>
      <c r="BJ18">
        <v>495</v>
      </c>
      <c r="BM18" t="str">
        <f>'[1]D.5 Expenses - FY25'!$B$10</f>
        <v>5109:PLANT &amp; EQUIPMENT HIRE</v>
      </c>
      <c r="BN18">
        <v>497</v>
      </c>
    </row>
    <row r="19" spans="1:66">
      <c r="A19" t="e">
        <f>#REF!</f>
        <v>#REF!</v>
      </c>
      <c r="B19">
        <v>15</v>
      </c>
      <c r="E19" t="e">
        <f>#REF!</f>
        <v>#REF!</v>
      </c>
      <c r="F19">
        <v>493</v>
      </c>
      <c r="M19" t="e">
        <f>#REF!</f>
        <v>#REF!</v>
      </c>
      <c r="N19">
        <v>15</v>
      </c>
      <c r="O19" t="e">
        <f>#REF!</f>
        <v>#REF!</v>
      </c>
      <c r="P19">
        <v>3376</v>
      </c>
      <c r="Q19" t="e">
        <f>#REF!</f>
        <v>#REF!</v>
      </c>
      <c r="R19">
        <v>241</v>
      </c>
      <c r="AQ19" t="e">
        <f>#REF!</f>
        <v>#REF!</v>
      </c>
      <c r="AR19">
        <v>44495</v>
      </c>
      <c r="AU19" t="e">
        <f>#REF!</f>
        <v>#REF!</v>
      </c>
      <c r="AV19">
        <v>44382</v>
      </c>
      <c r="AW19">
        <f>'[1]D.3 Trial Balance - FY25'!$19:$19</f>
        <v>0</v>
      </c>
      <c r="AX19">
        <v>15</v>
      </c>
      <c r="BA19" t="str">
        <f>'[1]D.3 Trial Balance - FY25'!$D$11</f>
        <v>1029:CASH AT BANK - CONVERSION</v>
      </c>
      <c r="BB19">
        <v>468</v>
      </c>
      <c r="BC19">
        <f>'[1]D.4 Revenue - FY25'!$19:$19</f>
        <v>0</v>
      </c>
      <c r="BD19">
        <v>15</v>
      </c>
      <c r="BE19">
        <f>'[1]D.4 Revenue - FY25'!$F:$F</f>
        <v>0</v>
      </c>
      <c r="BF19">
        <v>190</v>
      </c>
      <c r="BG19" t="str">
        <f>'[1]D.4 Revenue - FY25'!$L$3</f>
        <v>4003:DIVIDENDS INCOME</v>
      </c>
      <c r="BH19">
        <v>209</v>
      </c>
      <c r="BI19">
        <f>'[1]D.5 Expenses - FY25'!$12:$12</f>
        <v>0</v>
      </c>
      <c r="BJ19">
        <v>496</v>
      </c>
      <c r="BM19" t="str">
        <f>'[1]D.5 Expenses - FY25'!$B$11</f>
        <v>5114:MOTOR VEHICLES</v>
      </c>
      <c r="BN19">
        <v>498</v>
      </c>
    </row>
    <row r="20" spans="1:66">
      <c r="A20" t="e">
        <f>#REF!</f>
        <v>#REF!</v>
      </c>
      <c r="B20">
        <v>16</v>
      </c>
      <c r="E20" t="e">
        <f>#REF!</f>
        <v>#REF!</v>
      </c>
      <c r="F20">
        <v>494</v>
      </c>
      <c r="M20" t="e">
        <f>#REF!</f>
        <v>#REF!</v>
      </c>
      <c r="N20">
        <v>16</v>
      </c>
      <c r="O20" t="e">
        <f>#REF!</f>
        <v>#REF!</v>
      </c>
      <c r="P20">
        <v>3377</v>
      </c>
      <c r="Q20" t="e">
        <f>#REF!</f>
        <v>#REF!</v>
      </c>
      <c r="R20">
        <v>242</v>
      </c>
      <c r="AQ20" t="e">
        <f>#REF!</f>
        <v>#REF!</v>
      </c>
      <c r="AR20">
        <v>44496</v>
      </c>
      <c r="AU20" t="e">
        <f>#REF!</f>
        <v>#REF!</v>
      </c>
      <c r="AV20">
        <v>44383</v>
      </c>
      <c r="AW20">
        <f>'[1]D.3 Trial Balance - FY25'!$20:$20</f>
        <v>0</v>
      </c>
      <c r="AX20">
        <v>16</v>
      </c>
      <c r="BA20" t="str">
        <f>'[1]D.3 Trial Balance - FY25'!$D$12</f>
        <v>1030:CASH ON HAND</v>
      </c>
      <c r="BB20">
        <v>469</v>
      </c>
      <c r="BC20">
        <f>'[1]D.4 Revenue - FY25'!$20:$20</f>
        <v>0</v>
      </c>
      <c r="BD20">
        <v>16</v>
      </c>
      <c r="BE20">
        <f>'[1]D.4 Revenue - FY25'!$G:$G</f>
        <v>0</v>
      </c>
      <c r="BF20">
        <v>191</v>
      </c>
      <c r="BG20" t="str">
        <f>'[1]D.4 Revenue - FY25'!$M$3</f>
        <v>4004:INTER-ENTITY SALES</v>
      </c>
      <c r="BH20">
        <v>210</v>
      </c>
      <c r="BI20">
        <f>'[1]D.5 Expenses - FY25'!$14:$14</f>
        <v>0</v>
      </c>
      <c r="BJ20">
        <v>500</v>
      </c>
      <c r="BM20" t="str">
        <f>'[1]D.5 Expenses - FY25'!$B$12</f>
        <v>5117:RENT &amp; PROPERTY OUTGOINGS</v>
      </c>
      <c r="BN20">
        <v>499</v>
      </c>
    </row>
    <row r="21" spans="1:66">
      <c r="A21" t="e">
        <f>#REF!</f>
        <v>#REF!</v>
      </c>
      <c r="B21">
        <v>17</v>
      </c>
      <c r="E21" t="e">
        <f>#REF!</f>
        <v>#REF!</v>
      </c>
      <c r="F21">
        <v>495</v>
      </c>
      <c r="M21" t="e">
        <f>#REF!</f>
        <v>#REF!</v>
      </c>
      <c r="N21">
        <v>17</v>
      </c>
      <c r="O21" t="e">
        <f>#REF!</f>
        <v>#REF!</v>
      </c>
      <c r="P21">
        <v>3378</v>
      </c>
      <c r="Q21" t="e">
        <f>#REF!</f>
        <v>#REF!</v>
      </c>
      <c r="R21">
        <v>243</v>
      </c>
      <c r="AQ21" t="e">
        <f>#REF!</f>
        <v>#REF!</v>
      </c>
      <c r="AR21">
        <v>44499</v>
      </c>
      <c r="AU21" t="e">
        <f>#REF!</f>
        <v>#REF!</v>
      </c>
      <c r="AV21">
        <v>44384</v>
      </c>
      <c r="AW21">
        <f>'[1]D.3 Trial Balance - FY25'!$21:$21</f>
        <v>0</v>
      </c>
      <c r="AX21">
        <v>17</v>
      </c>
      <c r="BA21" t="str">
        <f>'[1]D.3 Trial Balance - FY25'!$D$13</f>
        <v>1031:PETTY CASH</v>
      </c>
      <c r="BB21">
        <v>470</v>
      </c>
      <c r="BC21">
        <f>'[1]D.4 Revenue - FY25'!$21:$21</f>
        <v>0</v>
      </c>
      <c r="BD21">
        <v>17</v>
      </c>
      <c r="BE21">
        <f>'[1]D.4 Revenue - FY25'!$H:$H</f>
        <v>0</v>
      </c>
      <c r="BF21">
        <v>192</v>
      </c>
      <c r="BG21" t="str">
        <f>'[1]D.4 Revenue - FY25'!$N$3</f>
        <v>4005:REALISED FX GAINS/LOSSES (CUSTOMER RECEIPTS)</v>
      </c>
      <c r="BH21">
        <v>211</v>
      </c>
      <c r="BI21">
        <f>'[1]D.5 Expenses - FY25'!$15:$15</f>
        <v>0</v>
      </c>
      <c r="BJ21">
        <v>501</v>
      </c>
      <c r="BM21" t="str">
        <f>'[1]D.5 Expenses - FY25'!$B$14</f>
        <v>5124:CORPORATE AFFAIRS</v>
      </c>
      <c r="BN21">
        <v>503</v>
      </c>
    </row>
    <row r="22" spans="1:66">
      <c r="A22" t="e">
        <f>#REF!</f>
        <v>#REF!</v>
      </c>
      <c r="B22">
        <v>18</v>
      </c>
      <c r="E22" t="e">
        <f>#REF!</f>
        <v>#REF!</v>
      </c>
      <c r="F22">
        <v>496</v>
      </c>
      <c r="M22" t="e">
        <f>#REF!</f>
        <v>#REF!</v>
      </c>
      <c r="N22">
        <v>18</v>
      </c>
      <c r="O22" t="e">
        <f>#REF!</f>
        <v>#REF!</v>
      </c>
      <c r="P22">
        <v>3379</v>
      </c>
      <c r="Q22" t="e">
        <f>#REF!</f>
        <v>#REF!</v>
      </c>
      <c r="R22">
        <v>244</v>
      </c>
      <c r="AQ22" t="e">
        <f>#REF!</f>
        <v>#REF!</v>
      </c>
      <c r="AR22">
        <v>44500</v>
      </c>
      <c r="AU22" t="e">
        <f>#REF!</f>
        <v>#REF!</v>
      </c>
      <c r="AV22">
        <v>44385</v>
      </c>
      <c r="AW22">
        <f>'[1]D.3 Trial Balance - FY25'!$22:$22</f>
        <v>0</v>
      </c>
      <c r="AX22">
        <v>18</v>
      </c>
      <c r="BA22" t="str">
        <f>'[1]D.3 Trial Balance - FY25'!$D$14</f>
        <v>1060:CASH CALLS PAID</v>
      </c>
      <c r="BB22">
        <v>471</v>
      </c>
      <c r="BC22">
        <f>'[1]D.4 Revenue - FY25'!$22:$22</f>
        <v>0</v>
      </c>
      <c r="BD22">
        <v>18</v>
      </c>
      <c r="BE22">
        <f>'[1]D.4 Revenue - FY25'!$T:$T</f>
        <v>0</v>
      </c>
      <c r="BF22">
        <v>193</v>
      </c>
      <c r="BG22" t="str">
        <f>'[1]D.4 Revenue - FY25'!$V$2</f>
        <v>No code</v>
      </c>
      <c r="BH22">
        <v>212</v>
      </c>
      <c r="BI22">
        <f>'[1]D.5 Expenses - FY25'!$16:$16</f>
        <v>0</v>
      </c>
      <c r="BJ22">
        <v>502</v>
      </c>
      <c r="BM22" t="str">
        <f>'[1]D.5 Expenses - FY25'!$B$15</f>
        <v>5214:ASSET LICENCES</v>
      </c>
      <c r="BN22">
        <v>504</v>
      </c>
    </row>
    <row r="23" spans="1:66">
      <c r="A23" t="e">
        <f>#REF!</f>
        <v>#REF!</v>
      </c>
      <c r="B23">
        <v>19</v>
      </c>
      <c r="E23" t="e">
        <f>#REF!</f>
        <v>#REF!</v>
      </c>
      <c r="F23">
        <v>497</v>
      </c>
      <c r="M23" t="e">
        <f>#REF!</f>
        <v>#REF!</v>
      </c>
      <c r="N23">
        <v>19</v>
      </c>
      <c r="O23" t="e">
        <f>#REF!</f>
        <v>#REF!</v>
      </c>
      <c r="P23">
        <v>3380</v>
      </c>
      <c r="Q23" t="e">
        <f>#REF!</f>
        <v>#REF!</v>
      </c>
      <c r="R23">
        <v>245</v>
      </c>
      <c r="AQ23" t="e">
        <f>#REF!</f>
        <v>#REF!</v>
      </c>
      <c r="AR23">
        <v>44501</v>
      </c>
      <c r="AU23" t="e">
        <f>#REF!</f>
        <v>#REF!</v>
      </c>
      <c r="AV23">
        <v>44386</v>
      </c>
      <c r="AW23">
        <f>'[1]D.3 Trial Balance - FY25'!$23:$23</f>
        <v>0</v>
      </c>
      <c r="AX23">
        <v>19</v>
      </c>
      <c r="BA23" t="str">
        <f>'[1]D.3 Trial Balance - FY25'!$D$15</f>
        <v>1061:CASH CALLS EQUALISATIONS</v>
      </c>
      <c r="BB23">
        <v>472</v>
      </c>
      <c r="BC23">
        <f>'[1]D.4 Revenue - FY25'!$23:$23</f>
        <v>0</v>
      </c>
      <c r="BD23">
        <v>19</v>
      </c>
      <c r="BE23">
        <f>'[1]D.4 Revenue - FY25'!$U:$U</f>
        <v>0</v>
      </c>
      <c r="BF23">
        <v>194</v>
      </c>
      <c r="BG23" t="str">
        <f>'[1]D.4 Revenue - FY25'!$V$3</f>
        <v>Total Income</v>
      </c>
      <c r="BH23">
        <v>213</v>
      </c>
      <c r="BI23">
        <f>'[1]D.5 Expenses - FY25'!$18:$18</f>
        <v>0</v>
      </c>
      <c r="BJ23">
        <v>506</v>
      </c>
      <c r="BM23" t="str">
        <f>'[1]D.5 Expenses - FY25'!$B$16</f>
        <v>5221:FEES &amp; TAXES</v>
      </c>
      <c r="BN23">
        <v>505</v>
      </c>
    </row>
    <row r="24" spans="1:66">
      <c r="A24" t="e">
        <f>#REF!</f>
        <v>#REF!</v>
      </c>
      <c r="B24">
        <v>20</v>
      </c>
      <c r="E24" t="e">
        <f>#REF!</f>
        <v>#REF!</v>
      </c>
      <c r="F24">
        <v>498</v>
      </c>
      <c r="M24" t="e">
        <f>#REF!</f>
        <v>#REF!</v>
      </c>
      <c r="N24">
        <v>20</v>
      </c>
      <c r="Q24" t="e">
        <f>#REF!</f>
        <v>#REF!</v>
      </c>
      <c r="R24">
        <v>246</v>
      </c>
      <c r="AQ24" t="e">
        <f>#REF!</f>
        <v>#REF!</v>
      </c>
      <c r="AR24">
        <v>44505</v>
      </c>
      <c r="AU24" t="e">
        <f>#REF!</f>
        <v>#REF!</v>
      </c>
      <c r="AV24">
        <v>44387</v>
      </c>
      <c r="AW24">
        <f>'[1]D.3 Trial Balance - FY25'!$24:$24</f>
        <v>0</v>
      </c>
      <c r="AX24">
        <v>20</v>
      </c>
      <c r="BA24" t="str">
        <f>'[1]D.3 Trial Balance - FY25'!$D$16</f>
        <v>1050:DEPOSITS @ CALL</v>
      </c>
      <c r="BB24">
        <v>473</v>
      </c>
      <c r="BC24">
        <f>'[1]D.4 Revenue - FY25'!$24:$24</f>
        <v>0</v>
      </c>
      <c r="BD24">
        <v>20</v>
      </c>
      <c r="BG24" t="str">
        <f>'[1]D.4 Revenue - FY25'!$O$3</f>
        <v>4006:UNREALISED FX GAINS/LOSSES (CUSTOMER RECEIPTS)</v>
      </c>
      <c r="BH24">
        <v>214</v>
      </c>
      <c r="BI24">
        <f>'[1]D.5 Expenses - FY25'!$19:$19</f>
        <v>0</v>
      </c>
      <c r="BJ24">
        <v>507</v>
      </c>
      <c r="BM24" t="str">
        <f>'[1]D.5 Expenses - FY25'!$B$18</f>
        <v>6004:INTER-ENTITY INTEREST PAID</v>
      </c>
      <c r="BN24">
        <v>509</v>
      </c>
    </row>
    <row r="25" spans="1:66">
      <c r="A25" t="e">
        <f>#REF!</f>
        <v>#REF!</v>
      </c>
      <c r="B25">
        <v>21</v>
      </c>
      <c r="E25" t="e">
        <f>#REF!</f>
        <v>#REF!</v>
      </c>
      <c r="F25">
        <v>499</v>
      </c>
      <c r="M25" t="e">
        <f>#REF!</f>
        <v>#REF!</v>
      </c>
      <c r="N25">
        <v>21</v>
      </c>
      <c r="Q25" t="e">
        <f>#REF!</f>
        <v>#REF!</v>
      </c>
      <c r="R25">
        <v>247</v>
      </c>
      <c r="AQ25" t="e">
        <f>#REF!</f>
        <v>#REF!</v>
      </c>
      <c r="AR25">
        <v>44506</v>
      </c>
      <c r="AU25" t="e">
        <f>#REF!</f>
        <v>#REF!</v>
      </c>
      <c r="AV25">
        <v>44388</v>
      </c>
      <c r="AW25">
        <f>'[1]D.3 Trial Balance - FY25'!$25:$25</f>
        <v>0</v>
      </c>
      <c r="AX25">
        <v>21</v>
      </c>
      <c r="BA25" t="str">
        <f>'[1]D.3 Trial Balance - FY25'!$D$17</f>
        <v>1051:SHORT TERM DEPOSITS</v>
      </c>
      <c r="BB25">
        <v>474</v>
      </c>
      <c r="BC25">
        <f>'[1]D.4 Revenue - FY25'!$25:$25</f>
        <v>0</v>
      </c>
      <c r="BD25">
        <v>21</v>
      </c>
      <c r="BG25" t="str">
        <f>'[1]D.4 Revenue - FY25'!$P$3</f>
        <v>4007:INTER-ENTITY DIVIDEND</v>
      </c>
      <c r="BH25">
        <v>215</v>
      </c>
      <c r="BI25">
        <f>'[1]D.5 Expenses - FY25'!$20:$20</f>
        <v>0</v>
      </c>
      <c r="BJ25">
        <v>508</v>
      </c>
      <c r="BM25" t="str">
        <f>'[1]D.5 Expenses - FY25'!$B$19</f>
        <v>6007:REALISED FX GAINS/LOSSES</v>
      </c>
      <c r="BN25">
        <v>510</v>
      </c>
    </row>
    <row r="26" spans="1:66">
      <c r="A26" t="e">
        <f>#REF!</f>
        <v>#REF!</v>
      </c>
      <c r="B26">
        <v>22</v>
      </c>
      <c r="E26" t="e">
        <f>#REF!</f>
        <v>#REF!</v>
      </c>
      <c r="F26">
        <v>500</v>
      </c>
      <c r="M26" t="e">
        <f>#REF!</f>
        <v>#REF!</v>
      </c>
      <c r="N26">
        <v>22</v>
      </c>
      <c r="Q26" t="e">
        <f>#REF!</f>
        <v>#REF!</v>
      </c>
      <c r="R26">
        <v>248</v>
      </c>
      <c r="AQ26" t="e">
        <f>#REF!</f>
        <v>#REF!</v>
      </c>
      <c r="AR26">
        <v>44507</v>
      </c>
      <c r="AU26" t="e">
        <f>#REF!</f>
        <v>#REF!</v>
      </c>
      <c r="AV26">
        <v>44389</v>
      </c>
      <c r="AW26">
        <f>'[1]D.3 Trial Balance - FY25'!$26:$26</f>
        <v>0</v>
      </c>
      <c r="AX26">
        <v>22</v>
      </c>
      <c r="BA26" t="str">
        <f>'[1]D.3 Trial Balance - FY25'!$D$18</f>
        <v>1306:CURRENT ASSET CONVERSION ACCOUNT</v>
      </c>
      <c r="BB26">
        <v>475</v>
      </c>
      <c r="BC26">
        <f>'[1]D.4 Revenue - FY25'!$26:$26</f>
        <v>0</v>
      </c>
      <c r="BD26">
        <v>22</v>
      </c>
      <c r="BG26" t="str">
        <f>'[1]D.4 Revenue - FY25'!$Q$3</f>
        <v>4008:FX REALISED GAIN/LOSS (REVENUE HEDGING)</v>
      </c>
      <c r="BH26">
        <v>216</v>
      </c>
      <c r="BI26">
        <f>'[1]D.5 Expenses - FY25'!$22:$22</f>
        <v>0</v>
      </c>
      <c r="BJ26">
        <v>512</v>
      </c>
      <c r="BM26" t="str">
        <f>'[1]D.5 Expenses - FY25'!$B$20</f>
        <v>6012:INTEREST EXPENSE - MAKEGOOD PROVISION UNWIND</v>
      </c>
      <c r="BN26">
        <v>511</v>
      </c>
    </row>
    <row r="27" spans="1:66">
      <c r="A27" t="e">
        <f>#REF!</f>
        <v>#REF!</v>
      </c>
      <c r="B27">
        <v>23</v>
      </c>
      <c r="E27" t="e">
        <f>#REF!</f>
        <v>#REF!</v>
      </c>
      <c r="F27">
        <v>501</v>
      </c>
      <c r="M27" t="e">
        <f>#REF!</f>
        <v>#REF!</v>
      </c>
      <c r="N27">
        <v>23</v>
      </c>
      <c r="Q27" t="e">
        <f>#REF!</f>
        <v>#REF!</v>
      </c>
      <c r="R27">
        <v>249</v>
      </c>
      <c r="AQ27" t="e">
        <f>#REF!</f>
        <v>#REF!</v>
      </c>
      <c r="AR27">
        <v>44508</v>
      </c>
      <c r="AU27" t="e">
        <f>#REF!</f>
        <v>#REF!</v>
      </c>
      <c r="AV27">
        <v>44390</v>
      </c>
      <c r="AW27">
        <f>'[1]D.3 Trial Balance - FY25'!$27:$27</f>
        <v>0</v>
      </c>
      <c r="AX27">
        <v>23</v>
      </c>
      <c r="BA27" t="str">
        <f>'[1]D.3 Trial Balance - FY25'!$D$19</f>
        <v>1240:GAS STOCK STORAGE - CURRENT</v>
      </c>
      <c r="BB27">
        <v>476</v>
      </c>
      <c r="BC27">
        <f>'[1]D.4 Revenue - FY25'!$27:$27</f>
        <v>0</v>
      </c>
      <c r="BD27">
        <v>23</v>
      </c>
      <c r="BG27" t="str">
        <f>'[1]D.4 Revenue - FY25'!$R$3</f>
        <v>4009:FX UNREALISED GAIN/LOSS (REVENUE HEDGING)</v>
      </c>
      <c r="BH27">
        <v>217</v>
      </c>
      <c r="BI27">
        <f>'[1]D.5 Expenses - FY25'!$23:$23</f>
        <v>0</v>
      </c>
      <c r="BJ27">
        <v>513</v>
      </c>
      <c r="BM27" t="str">
        <f>'[1]D.5 Expenses - FY25'!$B$22</f>
        <v>5105:CONTRACTORS - O&amp;M</v>
      </c>
      <c r="BN27">
        <v>527</v>
      </c>
    </row>
    <row r="28" spans="1:66">
      <c r="A28" t="e">
        <f>#REF!</f>
        <v>#REF!</v>
      </c>
      <c r="B28">
        <v>24</v>
      </c>
      <c r="E28" t="e">
        <f>#REF!</f>
        <v>#REF!</v>
      </c>
      <c r="F28">
        <v>502</v>
      </c>
      <c r="M28" t="e">
        <f>#REF!</f>
        <v>#REF!</v>
      </c>
      <c r="N28">
        <v>24</v>
      </c>
      <c r="Q28" t="e">
        <f>#REF!</f>
        <v>#REF!</v>
      </c>
      <c r="R28">
        <v>250</v>
      </c>
      <c r="AQ28" t="e">
        <f>#REF!</f>
        <v>#REF!</v>
      </c>
      <c r="AR28">
        <v>44509</v>
      </c>
      <c r="AU28" t="e">
        <f>#REF!</f>
        <v>#REF!</v>
      </c>
      <c r="AV28">
        <v>44489</v>
      </c>
      <c r="AW28">
        <f>'[1]D.3 Trial Balance - FY25'!$28:$28</f>
        <v>0</v>
      </c>
      <c r="AX28">
        <v>24</v>
      </c>
      <c r="BA28" t="str">
        <f>'[1]D.3 Trial Balance - FY25'!$D$20</f>
        <v>1200:INVENTORY (CONTROL)</v>
      </c>
      <c r="BB28">
        <v>477</v>
      </c>
      <c r="BC28">
        <f>'[1]D.4 Revenue - FY25'!$28:$28</f>
        <v>0</v>
      </c>
      <c r="BD28">
        <v>24</v>
      </c>
      <c r="BG28" t="str">
        <f>'[1]D.4 Revenue - FY25'!$S$3</f>
        <v>4010:WGP REVENUE UNWIND DUE TO DE-DESIGNATION</v>
      </c>
      <c r="BH28">
        <v>218</v>
      </c>
      <c r="BI28">
        <f>'[1]D.5 Expenses - FY25'!$24:$24</f>
        <v>0</v>
      </c>
      <c r="BJ28">
        <v>514</v>
      </c>
      <c r="BM28" t="str">
        <f>'[1]D.5 Expenses - FY25'!$B$23</f>
        <v>5110:TRAVEL &amp; ENTERTAINMENT</v>
      </c>
      <c r="BN28">
        <v>528</v>
      </c>
    </row>
    <row r="29" spans="1:66">
      <c r="A29" t="e">
        <f>#REF!</f>
        <v>#REF!</v>
      </c>
      <c r="B29">
        <v>25</v>
      </c>
      <c r="E29" t="e">
        <f>#REF!</f>
        <v>#REF!</v>
      </c>
      <c r="F29">
        <v>503</v>
      </c>
      <c r="M29" t="e">
        <f>#REF!</f>
        <v>#REF!</v>
      </c>
      <c r="N29">
        <v>25</v>
      </c>
      <c r="Q29" t="e">
        <f>#REF!</f>
        <v>#REF!</v>
      </c>
      <c r="R29">
        <v>251</v>
      </c>
      <c r="AQ29" t="e">
        <f>#REF!</f>
        <v>#REF!</v>
      </c>
      <c r="AR29">
        <v>44510</v>
      </c>
      <c r="AU29" t="e">
        <f>#REF!</f>
        <v>#REF!</v>
      </c>
      <c r="AV29">
        <v>44490</v>
      </c>
      <c r="AW29">
        <f>'[1]D.3 Trial Balance - FY25'!$29:$29</f>
        <v>0</v>
      </c>
      <c r="AX29">
        <v>25</v>
      </c>
      <c r="BA29" t="str">
        <f>'[1]D.3 Trial Balance - FY25'!$D$21</f>
        <v>1201:INVENTORY CONVERSION CLEARING</v>
      </c>
      <c r="BB29">
        <v>478</v>
      </c>
      <c r="BC29">
        <f>'[1]D.4 Revenue - FY25'!$29:$29</f>
        <v>0</v>
      </c>
      <c r="BD29">
        <v>25</v>
      </c>
      <c r="BG29" t="str">
        <f>'[1]D.4 Revenue - FY25'!$D$3</f>
        <v>4300:EQUITY ACCOUNTED PROFITS</v>
      </c>
      <c r="BH29">
        <v>219</v>
      </c>
      <c r="BI29">
        <f>'[1]D.5 Expenses - FY25'!$25:$25</f>
        <v>0</v>
      </c>
      <c r="BJ29">
        <v>515</v>
      </c>
      <c r="BM29" t="str">
        <f>'[1]D.5 Expenses - FY25'!$B$24</f>
        <v>5111:TRAVEL &amp; ENTERTAINMENT - CLIENT</v>
      </c>
      <c r="BN29">
        <v>529</v>
      </c>
    </row>
    <row r="30" spans="1:66">
      <c r="A30" t="e">
        <f>#REF!</f>
        <v>#REF!</v>
      </c>
      <c r="B30">
        <v>26</v>
      </c>
      <c r="E30" t="e">
        <f>#REF!</f>
        <v>#REF!</v>
      </c>
      <c r="F30">
        <v>504</v>
      </c>
      <c r="M30" t="e">
        <f>#REF!</f>
        <v>#REF!</v>
      </c>
      <c r="N30">
        <v>26</v>
      </c>
      <c r="Q30" t="e">
        <f>#REF!</f>
        <v>#REF!</v>
      </c>
      <c r="R30">
        <v>252</v>
      </c>
      <c r="AQ30" t="e">
        <f>#REF!</f>
        <v>#REF!</v>
      </c>
      <c r="AR30">
        <v>44511</v>
      </c>
      <c r="AU30" t="e">
        <f>#REF!</f>
        <v>#REF!</v>
      </c>
      <c r="AV30">
        <v>44493</v>
      </c>
      <c r="AW30">
        <f>'[1]D.3 Trial Balance - FY25'!$30:$30</f>
        <v>0</v>
      </c>
      <c r="AX30">
        <v>26</v>
      </c>
      <c r="BA30" t="str">
        <f>'[1]D.3 Trial Balance - FY25'!$D$22</f>
        <v>1202:INVENTORY OFFSETS B/S (GGT)</v>
      </c>
      <c r="BB30">
        <v>479</v>
      </c>
      <c r="BC30">
        <f>'[1]D.4 Revenue - FY25'!$30:$30</f>
        <v>0</v>
      </c>
      <c r="BD30">
        <v>26</v>
      </c>
      <c r="BG30" t="str">
        <f>'[1]D.4 Revenue - FY25'!$E$3</f>
        <v>4090:HAULAGE REVENUE</v>
      </c>
      <c r="BH30">
        <v>220</v>
      </c>
      <c r="BI30">
        <f>'[1]D.5 Expenses - FY25'!$26:$26</f>
        <v>0</v>
      </c>
      <c r="BJ30">
        <v>516</v>
      </c>
      <c r="BM30" t="str">
        <f>'[1]D.5 Expenses - FY25'!$B$25</f>
        <v>5113:MATERIALS</v>
      </c>
      <c r="BN30">
        <v>530</v>
      </c>
    </row>
    <row r="31" spans="1:66">
      <c r="A31" t="e">
        <f>#REF!</f>
        <v>#REF!</v>
      </c>
      <c r="B31">
        <v>27</v>
      </c>
      <c r="E31" t="e">
        <f>#REF!</f>
        <v>#REF!</v>
      </c>
      <c r="F31">
        <v>505</v>
      </c>
      <c r="M31" t="e">
        <f>#REF!</f>
        <v>#REF!</v>
      </c>
      <c r="N31">
        <v>27</v>
      </c>
      <c r="Q31" t="e">
        <f>#REF!</f>
        <v>#REF!</v>
      </c>
      <c r="R31">
        <v>253</v>
      </c>
      <c r="AQ31" t="e">
        <f>#REF!</f>
        <v>#REF!</v>
      </c>
      <c r="AR31">
        <v>44512</v>
      </c>
      <c r="AU31" t="e">
        <f>#REF!</f>
        <v>#REF!</v>
      </c>
      <c r="AV31">
        <v>44494</v>
      </c>
      <c r="AW31">
        <f>'[1]D.3 Trial Balance - FY25'!$31:$31</f>
        <v>0</v>
      </c>
      <c r="AX31">
        <v>27</v>
      </c>
      <c r="BA31" t="str">
        <f>'[1]D.3 Trial Balance - FY25'!$D$23</f>
        <v>1203:ACCUMULATED DIMINUTION - INVENTORY</v>
      </c>
      <c r="BB31">
        <v>480</v>
      </c>
      <c r="BC31">
        <f>'[1]D.4 Revenue - FY25'!$31:$31</f>
        <v>0</v>
      </c>
      <c r="BD31">
        <v>27</v>
      </c>
      <c r="BG31" t="str">
        <f>'[1]D.4 Revenue - FY25'!$F$3</f>
        <v>4091:NETWORKS FRC REVENUE</v>
      </c>
      <c r="BH31">
        <v>221</v>
      </c>
      <c r="BI31">
        <f>'[1]D.5 Expenses - FY25'!$27:$27</f>
        <v>0</v>
      </c>
      <c r="BJ31">
        <v>517</v>
      </c>
      <c r="BM31" t="str">
        <f>'[1]D.5 Expenses - FY25'!$B$26</f>
        <v>5115:COMMUNICATIONS</v>
      </c>
      <c r="BN31">
        <v>531</v>
      </c>
    </row>
    <row r="32" spans="1:66">
      <c r="A32" t="e">
        <f>#REF!</f>
        <v>#REF!</v>
      </c>
      <c r="B32">
        <v>28</v>
      </c>
      <c r="E32" t="e">
        <f>#REF!</f>
        <v>#REF!</v>
      </c>
      <c r="F32">
        <v>506</v>
      </c>
      <c r="M32" t="e">
        <f>#REF!</f>
        <v>#REF!</v>
      </c>
      <c r="N32">
        <v>28</v>
      </c>
      <c r="Q32" t="e">
        <f>#REF!</f>
        <v>#REF!</v>
      </c>
      <c r="R32">
        <v>254</v>
      </c>
      <c r="AQ32" t="e">
        <f>#REF!</f>
        <v>#REF!</v>
      </c>
      <c r="AR32">
        <v>44513</v>
      </c>
      <c r="AU32" t="e">
        <f>#REF!</f>
        <v>#REF!</v>
      </c>
      <c r="AV32">
        <v>44497</v>
      </c>
      <c r="AW32">
        <f>'[1]D.3 Trial Balance - FY25'!$32:$32</f>
        <v>0</v>
      </c>
      <c r="AX32">
        <v>28</v>
      </c>
      <c r="BA32" t="str">
        <f>'[1]D.3 Trial Balance - FY25'!$D$24</f>
        <v>1204:STORES &amp; SPARES</v>
      </c>
      <c r="BB32">
        <v>481</v>
      </c>
      <c r="BC32">
        <f>'[1]D.4 Revenue - FY25'!$32:$32</f>
        <v>0</v>
      </c>
      <c r="BD32">
        <v>28</v>
      </c>
      <c r="BG32" t="str">
        <f>'[1]D.4 Revenue - FY25'!$G$3</f>
        <v>4092:OTHER NETWORKS REVENUE</v>
      </c>
      <c r="BH32">
        <v>222</v>
      </c>
      <c r="BI32">
        <f>'[1]D.5 Expenses - FY25'!$28:$28</f>
        <v>0</v>
      </c>
      <c r="BJ32">
        <v>518</v>
      </c>
      <c r="BM32" t="str">
        <f>'[1]D.5 Expenses - FY25'!$B$27</f>
        <v>5116:IT/COMPUTER COSTS</v>
      </c>
      <c r="BN32">
        <v>532</v>
      </c>
    </row>
    <row r="33" spans="1:66">
      <c r="A33" t="e">
        <f>#REF!</f>
        <v>#REF!</v>
      </c>
      <c r="B33">
        <v>29</v>
      </c>
      <c r="E33" t="e">
        <f>#REF!</f>
        <v>#REF!</v>
      </c>
      <c r="F33">
        <v>507</v>
      </c>
      <c r="M33" t="e">
        <f>#REF!</f>
        <v>#REF!</v>
      </c>
      <c r="N33">
        <v>29</v>
      </c>
      <c r="Q33" t="e">
        <f>#REF!</f>
        <v>#REF!</v>
      </c>
      <c r="R33">
        <v>255</v>
      </c>
      <c r="AQ33" t="e">
        <f>#REF!</f>
        <v>#REF!</v>
      </c>
      <c r="AR33">
        <v>44514</v>
      </c>
      <c r="AU33" t="e">
        <f>#REF!</f>
        <v>#REF!</v>
      </c>
      <c r="AV33">
        <v>44498</v>
      </c>
      <c r="AW33">
        <f>'[1]D.3 Trial Balance - FY25'!$33:$33</f>
        <v>0</v>
      </c>
      <c r="AX33">
        <v>29</v>
      </c>
      <c r="BA33" t="str">
        <f>'[1]D.3 Trial Balance - FY25'!$D$25</f>
        <v>1205:INVENTORY - WIP AT COST</v>
      </c>
      <c r="BB33">
        <v>482</v>
      </c>
      <c r="BC33">
        <f>'[1]D.4 Revenue - FY25'!$33:$33</f>
        <v>0</v>
      </c>
      <c r="BD33">
        <v>29</v>
      </c>
      <c r="BG33" t="str">
        <f>'[1]D.4 Revenue - FY25'!$H$3</f>
        <v>Interest Income</v>
      </c>
      <c r="BH33">
        <v>223</v>
      </c>
      <c r="BI33">
        <f>'[1]D.5 Expenses - FY25'!$29:$29</f>
        <v>0</v>
      </c>
      <c r="BJ33">
        <v>519</v>
      </c>
      <c r="BM33" t="str">
        <f>'[1]D.5 Expenses - FY25'!$B$28</f>
        <v>5118:OTHER OPERATING COSTS</v>
      </c>
      <c r="BN33">
        <v>533</v>
      </c>
    </row>
    <row r="34" spans="1:66">
      <c r="A34" t="e">
        <f>#REF!</f>
        <v>#REF!</v>
      </c>
      <c r="B34">
        <v>30</v>
      </c>
      <c r="E34" t="e">
        <f>#REF!</f>
        <v>#REF!</v>
      </c>
      <c r="F34">
        <v>508</v>
      </c>
      <c r="M34" t="e">
        <f>#REF!</f>
        <v>#REF!</v>
      </c>
      <c r="N34">
        <v>30</v>
      </c>
      <c r="Q34" t="e">
        <f>#REF!</f>
        <v>#REF!</v>
      </c>
      <c r="R34">
        <v>256</v>
      </c>
      <c r="AQ34" t="e">
        <f>#REF!</f>
        <v>#REF!</v>
      </c>
      <c r="AR34">
        <v>44525</v>
      </c>
      <c r="AU34" t="e">
        <f>#REF!</f>
        <v>#REF!</v>
      </c>
      <c r="AV34">
        <v>44502</v>
      </c>
      <c r="AW34">
        <f>'[1]D.3 Trial Balance - FY25'!$34:$34</f>
        <v>0</v>
      </c>
      <c r="AX34">
        <v>30</v>
      </c>
      <c r="BA34" t="str">
        <f>'[1]D.3 Trial Balance - FY25'!$D$26</f>
        <v>1206:MAXIMO INVENTORY CLEARING</v>
      </c>
      <c r="BB34">
        <v>483</v>
      </c>
      <c r="BC34">
        <f>'[1]D.4 Revenue - FY25'!$34:$34</f>
        <v>0</v>
      </c>
      <c r="BD34">
        <v>30</v>
      </c>
      <c r="BG34" t="str">
        <f>'[1]D.4 Revenue - FY25'!$T$3</f>
        <v>Operating Income</v>
      </c>
      <c r="BH34">
        <v>224</v>
      </c>
      <c r="BI34">
        <f>'[1]D.5 Expenses - FY25'!$30:$30</f>
        <v>0</v>
      </c>
      <c r="BJ34">
        <v>520</v>
      </c>
      <c r="BM34" t="str">
        <f>'[1]D.5 Expenses - FY25'!$B$29</f>
        <v>5119:PROFESSIONAL &amp; CONSULTING</v>
      </c>
      <c r="BN34">
        <v>534</v>
      </c>
    </row>
    <row r="35" spans="1:66">
      <c r="A35" t="e">
        <f>#REF!</f>
        <v>#REF!</v>
      </c>
      <c r="B35">
        <v>31</v>
      </c>
      <c r="E35" t="e">
        <f>#REF!</f>
        <v>#REF!</v>
      </c>
      <c r="F35">
        <v>509</v>
      </c>
      <c r="M35" t="e">
        <f>#REF!</f>
        <v>#REF!</v>
      </c>
      <c r="N35">
        <v>31</v>
      </c>
      <c r="Q35" t="e">
        <f>#REF!</f>
        <v>#REF!</v>
      </c>
      <c r="R35">
        <v>257</v>
      </c>
      <c r="AQ35" t="e">
        <f>#REF!</f>
        <v>#REF!</v>
      </c>
      <c r="AR35">
        <v>44527</v>
      </c>
      <c r="AU35" t="e">
        <f>#REF!</f>
        <v>#REF!</v>
      </c>
      <c r="AV35">
        <v>44503</v>
      </c>
      <c r="AW35">
        <f>'[1]D.3 Trial Balance - FY25'!$35:$35</f>
        <v>0</v>
      </c>
      <c r="AX35">
        <v>31</v>
      </c>
      <c r="BA35" t="str">
        <f>'[1]D.3 Trial Balance - FY25'!$D$27</f>
        <v>1280:PREPAYMENTS - GENERAL</v>
      </c>
      <c r="BB35">
        <v>484</v>
      </c>
      <c r="BC35">
        <f>'[1]D.4 Revenue - FY25'!$35:$35</f>
        <v>0</v>
      </c>
      <c r="BD35">
        <v>31</v>
      </c>
      <c r="BG35" t="str">
        <f>'[1]D.4 Revenue - FY25'!$U$3</f>
        <v>4100:PASSTHROUGH REVENUE</v>
      </c>
      <c r="BH35">
        <v>225</v>
      </c>
      <c r="BI35">
        <f>'[1]D.5 Expenses - FY25'!$31:$31</f>
        <v>0</v>
      </c>
      <c r="BJ35">
        <v>521</v>
      </c>
      <c r="BM35" t="str">
        <f>'[1]D.5 Expenses - FY25'!$B$30</f>
        <v>5120:TRAINING</v>
      </c>
      <c r="BN35">
        <v>535</v>
      </c>
    </row>
    <row r="36" spans="1:66">
      <c r="A36" t="e">
        <f>#REF!</f>
        <v>#REF!</v>
      </c>
      <c r="B36">
        <v>32</v>
      </c>
      <c r="E36" t="e">
        <f>#REF!</f>
        <v>#REF!</v>
      </c>
      <c r="F36">
        <v>510</v>
      </c>
      <c r="M36" t="e">
        <f>#REF!</f>
        <v>#REF!</v>
      </c>
      <c r="N36">
        <v>32</v>
      </c>
      <c r="Q36" t="e">
        <f>#REF!</f>
        <v>#REF!</v>
      </c>
      <c r="R36">
        <v>258</v>
      </c>
      <c r="AQ36" t="e">
        <f>#REF!</f>
        <v>#REF!</v>
      </c>
      <c r="AR36">
        <v>44528</v>
      </c>
      <c r="AU36" t="e">
        <f>#REF!</f>
        <v>#REF!</v>
      </c>
      <c r="AV36">
        <v>44504</v>
      </c>
      <c r="AW36">
        <f>'[1]D.3 Trial Balance - FY25'!$36:$36</f>
        <v>0</v>
      </c>
      <c r="AX36">
        <v>32</v>
      </c>
      <c r="BA36" t="str">
        <f>'[1]D.3 Trial Balance - FY25'!$D$28</f>
        <v>1281:PREPAYMENTS - BORROWING COSTS</v>
      </c>
      <c r="BB36">
        <v>485</v>
      </c>
      <c r="BC36">
        <f>'[1]D.4 Revenue - FY25'!$36:$36</f>
        <v>0</v>
      </c>
      <c r="BD36">
        <v>32</v>
      </c>
      <c r="BG36" t="str">
        <f>'[1]D.4 Revenue - FY25'!$D$2</f>
        <v>4300</v>
      </c>
      <c r="BH36">
        <v>226</v>
      </c>
      <c r="BI36">
        <f>'[1]D.5 Expenses - FY25'!$32:$32</f>
        <v>0</v>
      </c>
      <c r="BJ36">
        <v>522</v>
      </c>
      <c r="BM36" t="str">
        <f>'[1]D.5 Expenses - FY25'!$B$31</f>
        <v>5121:ADVERTISING &amp; PUBLIC RELATIONS</v>
      </c>
      <c r="BN36">
        <v>536</v>
      </c>
    </row>
    <row r="37" spans="1:66">
      <c r="A37" t="e">
        <f>#REF!</f>
        <v>#REF!</v>
      </c>
      <c r="B37">
        <v>33</v>
      </c>
      <c r="E37" t="e">
        <f>#REF!</f>
        <v>#REF!</v>
      </c>
      <c r="F37">
        <v>511</v>
      </c>
      <c r="M37" t="e">
        <f>#REF!</f>
        <v>#REF!</v>
      </c>
      <c r="N37">
        <v>33</v>
      </c>
      <c r="Q37" t="e">
        <f>#REF!</f>
        <v>#REF!</v>
      </c>
      <c r="R37">
        <v>259</v>
      </c>
      <c r="AQ37" t="e">
        <f>#REF!</f>
        <v>#REF!</v>
      </c>
      <c r="AR37">
        <v>44529</v>
      </c>
      <c r="AU37" t="e">
        <f>#REF!</f>
        <v>#REF!</v>
      </c>
      <c r="AV37">
        <v>44515</v>
      </c>
      <c r="AW37">
        <f>'[1]D.3 Trial Balance - FY25'!$37:$37</f>
        <v>0</v>
      </c>
      <c r="AX37">
        <v>33</v>
      </c>
      <c r="BA37" t="str">
        <f>'[1]D.3 Trial Balance - FY25'!$D$29</f>
        <v>1282:ENVIRONMENTAL INSTRUMENTS ASSETS - STC &amp; LGC</v>
      </c>
      <c r="BB37">
        <v>486</v>
      </c>
      <c r="BC37">
        <f>'[1]D.4 Revenue - FY25'!$37:$37</f>
        <v>0</v>
      </c>
      <c r="BD37">
        <v>33</v>
      </c>
      <c r="BG37" t="str">
        <f>'[1]D.4 Revenue - FY25'!$E$2</f>
        <v>4090</v>
      </c>
      <c r="BH37">
        <v>227</v>
      </c>
      <c r="BI37">
        <f>'[1]D.5 Expenses - FY25'!$33:$33</f>
        <v>0</v>
      </c>
      <c r="BJ37">
        <v>523</v>
      </c>
      <c r="BM37" t="str">
        <f>'[1]D.5 Expenses - FY25'!$B$32</f>
        <v>5123:OFFICE ADMINISTRATION</v>
      </c>
      <c r="BN37">
        <v>537</v>
      </c>
    </row>
    <row r="38" spans="1:66">
      <c r="A38" t="e">
        <f>#REF!</f>
        <v>#REF!</v>
      </c>
      <c r="B38">
        <v>34</v>
      </c>
      <c r="E38" t="e">
        <f>#REF!</f>
        <v>#REF!</v>
      </c>
      <c r="F38">
        <v>512</v>
      </c>
      <c r="M38" t="e">
        <f>#REF!</f>
        <v>#REF!</v>
      </c>
      <c r="N38">
        <v>34</v>
      </c>
      <c r="Q38" t="e">
        <f>#REF!</f>
        <v>#REF!</v>
      </c>
      <c r="R38">
        <v>260</v>
      </c>
      <c r="AQ38" t="e">
        <f>#REF!</f>
        <v>#REF!</v>
      </c>
      <c r="AR38">
        <v>44530</v>
      </c>
      <c r="AU38" t="e">
        <f>#REF!</f>
        <v>#REF!</v>
      </c>
      <c r="AV38">
        <v>44516</v>
      </c>
      <c r="AW38">
        <f>'[1]D.3 Trial Balance - FY25'!$38:$38</f>
        <v>0</v>
      </c>
      <c r="AX38">
        <v>34</v>
      </c>
      <c r="BA38" t="str">
        <f>'[1]D.3 Trial Balance - FY25'!$D$30</f>
        <v>1283:PREPAYMENTS - COMP LICENCE FEES</v>
      </c>
      <c r="BB38">
        <v>487</v>
      </c>
      <c r="BC38">
        <f>'[1]D.4 Revenue - FY25'!$38:$38</f>
        <v>0</v>
      </c>
      <c r="BD38">
        <v>34</v>
      </c>
      <c r="BG38" t="str">
        <f>'[1]D.4 Revenue - FY25'!$F$2</f>
        <v>4091</v>
      </c>
      <c r="BH38">
        <v>228</v>
      </c>
      <c r="BI38">
        <f>'[1]D.5 Expenses - FY25'!$34:$34</f>
        <v>0</v>
      </c>
      <c r="BJ38">
        <v>524</v>
      </c>
      <c r="BM38" t="str">
        <f>'[1]D.5 Expenses - FY25'!$B$33</f>
        <v>5126:CATHODIC PROTECTION</v>
      </c>
      <c r="BN38">
        <v>538</v>
      </c>
    </row>
    <row r="39" spans="1:66">
      <c r="A39" t="e">
        <f>#REF!</f>
        <v>#REF!</v>
      </c>
      <c r="B39">
        <v>35</v>
      </c>
      <c r="E39" t="e">
        <f>#REF!</f>
        <v>#REF!</v>
      </c>
      <c r="F39">
        <v>513</v>
      </c>
      <c r="M39" t="e">
        <f>#REF!</f>
        <v>#REF!</v>
      </c>
      <c r="N39">
        <v>35</v>
      </c>
      <c r="Q39" t="e">
        <f>#REF!</f>
        <v>#REF!</v>
      </c>
      <c r="R39">
        <v>261</v>
      </c>
      <c r="AQ39" t="e">
        <f>#REF!</f>
        <v>#REF!</v>
      </c>
      <c r="AR39">
        <v>44535</v>
      </c>
      <c r="AU39" t="e">
        <f>#REF!</f>
        <v>#REF!</v>
      </c>
      <c r="AV39">
        <v>44517</v>
      </c>
      <c r="AW39">
        <f>'[1]D.3 Trial Balance - FY25'!$39:$39</f>
        <v>0</v>
      </c>
      <c r="AX39">
        <v>35</v>
      </c>
      <c r="BA39" t="str">
        <f>'[1]D.3 Trial Balance - FY25'!$D$31</f>
        <v>1284:PREPAYMENTS - CROWN LEASE</v>
      </c>
      <c r="BB39">
        <v>488</v>
      </c>
      <c r="BC39">
        <f>'[1]D.4 Revenue - FY25'!$39:$39</f>
        <v>0</v>
      </c>
      <c r="BD39">
        <v>35</v>
      </c>
      <c r="BG39" t="str">
        <f>'[1]D.4 Revenue - FY25'!$G$2</f>
        <v>4092</v>
      </c>
      <c r="BH39">
        <v>229</v>
      </c>
      <c r="BI39">
        <f>'[1]D.5 Expenses - FY25'!$35:$35</f>
        <v>0</v>
      </c>
      <c r="BJ39">
        <v>525</v>
      </c>
      <c r="BM39" t="str">
        <f>'[1]D.5 Expenses - FY25'!$B$34</f>
        <v>5127:CONTRACTED WORKS</v>
      </c>
      <c r="BN39">
        <v>539</v>
      </c>
    </row>
    <row r="40" spans="1:66">
      <c r="A40" t="e">
        <f>#REF!</f>
        <v>#REF!</v>
      </c>
      <c r="B40">
        <v>36</v>
      </c>
      <c r="E40" t="e">
        <f>#REF!</f>
        <v>#REF!</v>
      </c>
      <c r="F40">
        <v>514</v>
      </c>
      <c r="M40" t="e">
        <f>#REF!</f>
        <v>#REF!</v>
      </c>
      <c r="N40">
        <v>36</v>
      </c>
      <c r="Q40" t="e">
        <f>#REF!</f>
        <v>#REF!</v>
      </c>
      <c r="R40">
        <v>262</v>
      </c>
      <c r="AU40" t="e">
        <f>#REF!</f>
        <v>#REF!</v>
      </c>
      <c r="AV40">
        <v>44518</v>
      </c>
      <c r="AW40">
        <f>'[1]D.3 Trial Balance - FY25'!$40:$40</f>
        <v>0</v>
      </c>
      <c r="AX40">
        <v>36</v>
      </c>
      <c r="BA40" t="str">
        <f>'[1]D.3 Trial Balance - FY25'!$D$32</f>
        <v>1285:PREPAYMENTS - INSURANCE</v>
      </c>
      <c r="BB40">
        <v>489</v>
      </c>
      <c r="BC40">
        <f>'[1]D.4 Revenue - FY25'!$40:$40</f>
        <v>0</v>
      </c>
      <c r="BD40">
        <v>36</v>
      </c>
      <c r="BG40" t="str">
        <f>'[1]D.4 Revenue - FY25'!$H$2</f>
        <v>No code</v>
      </c>
      <c r="BH40">
        <v>230</v>
      </c>
      <c r="BI40">
        <f>'[1]D.5 Expenses - FY25'!$36:$36</f>
        <v>0</v>
      </c>
      <c r="BJ40">
        <v>526</v>
      </c>
      <c r="BM40" t="str">
        <f>'[1]D.5 Expenses - FY25'!$B$35</f>
        <v>5128:SITE SERVICES</v>
      </c>
      <c r="BN40">
        <v>540</v>
      </c>
    </row>
    <row r="41" spans="1:66">
      <c r="A41" t="e">
        <f>#REF!</f>
        <v>#REF!</v>
      </c>
      <c r="B41">
        <v>37</v>
      </c>
      <c r="E41" t="e">
        <f>#REF!</f>
        <v>#REF!</v>
      </c>
      <c r="F41">
        <v>515</v>
      </c>
      <c r="M41" t="e">
        <f>#REF!</f>
        <v>#REF!</v>
      </c>
      <c r="N41">
        <v>37</v>
      </c>
      <c r="Q41" t="e">
        <f>#REF!</f>
        <v>#REF!</v>
      </c>
      <c r="R41">
        <v>263</v>
      </c>
      <c r="AU41" t="e">
        <f>#REF!</f>
        <v>#REF!</v>
      </c>
      <c r="AV41">
        <v>44519</v>
      </c>
      <c r="AW41">
        <f>'[1]D.3 Trial Balance - FY25'!$41:$41</f>
        <v>0</v>
      </c>
      <c r="AX41">
        <v>37</v>
      </c>
      <c r="BA41" t="str">
        <f>'[1]D.3 Trial Balance - FY25'!$D$33</f>
        <v>1286:PREPAYMENTS - PIPELINE LICENSES</v>
      </c>
      <c r="BB41">
        <v>490</v>
      </c>
      <c r="BC41">
        <f>'[1]D.4 Revenue - FY25'!$41:$41</f>
        <v>0</v>
      </c>
      <c r="BD41">
        <v>37</v>
      </c>
      <c r="BG41" t="str">
        <f>'[1]D.4 Revenue - FY25'!$C$5</f>
        <v>RC0154 INCOME IN ADVANCE / UPFRONT CHARGE</v>
      </c>
      <c r="BH41">
        <v>231</v>
      </c>
      <c r="BI41">
        <f>'[1]D.5 Expenses - FY25'!$39:$39</f>
        <v>0</v>
      </c>
      <c r="BJ41">
        <v>542</v>
      </c>
      <c r="BM41" t="str">
        <f>'[1]D.5 Expenses - FY25'!$B$36</f>
        <v>5131:NET ZERO - EMISSION REDUCTION COSTS</v>
      </c>
      <c r="BN41">
        <v>541</v>
      </c>
    </row>
    <row r="42" spans="1:66">
      <c r="A42" t="e">
        <f>#REF!</f>
        <v>#REF!</v>
      </c>
      <c r="B42">
        <v>38</v>
      </c>
      <c r="E42" t="e">
        <f>#REF!</f>
        <v>#REF!</v>
      </c>
      <c r="F42">
        <v>516</v>
      </c>
      <c r="M42" t="e">
        <f>#REF!</f>
        <v>#REF!</v>
      </c>
      <c r="N42">
        <v>38</v>
      </c>
      <c r="Q42" t="e">
        <f>#REF!</f>
        <v>#REF!</v>
      </c>
      <c r="R42">
        <v>264</v>
      </c>
      <c r="AU42" t="e">
        <f>#REF!</f>
        <v>#REF!</v>
      </c>
      <c r="AV42">
        <v>44520</v>
      </c>
      <c r="AW42">
        <f>'[1]D.3 Trial Balance - FY25'!$42:$42</f>
        <v>0</v>
      </c>
      <c r="AX42">
        <v>38</v>
      </c>
      <c r="BA42" t="str">
        <f>'[1]D.3 Trial Balance - FY25'!$D$34</f>
        <v>1287:PREPAYMENTS - RATES AND TAXES</v>
      </c>
      <c r="BB42">
        <v>491</v>
      </c>
      <c r="BC42">
        <f>'[1]D.4 Revenue - FY25'!$42:$42</f>
        <v>0</v>
      </c>
      <c r="BD42">
        <v>38</v>
      </c>
      <c r="BG42" t="str">
        <f>'[1]D.4 Revenue - FY25'!$C$6</f>
        <v>RC0155 FORWARD ESTIMATED CHARGE</v>
      </c>
      <c r="BH42">
        <v>232</v>
      </c>
      <c r="BI42">
        <f>'[1]D.5 Expenses - FY25'!$40:$40</f>
        <v>0</v>
      </c>
      <c r="BJ42">
        <v>543</v>
      </c>
      <c r="BM42" t="str">
        <f>'[1]D.5 Expenses - FY25'!$B$39</f>
        <v>6130:INCOME TAX EXPENSE</v>
      </c>
      <c r="BN42">
        <v>544</v>
      </c>
    </row>
    <row r="43" spans="1:66">
      <c r="A43" t="e">
        <f>#REF!</f>
        <v>#REF!</v>
      </c>
      <c r="B43">
        <v>39</v>
      </c>
      <c r="E43" t="e">
        <f>#REF!</f>
        <v>#REF!</v>
      </c>
      <c r="F43">
        <v>517</v>
      </c>
      <c r="M43" t="e">
        <f>#REF!</f>
        <v>#REF!</v>
      </c>
      <c r="N43">
        <v>39</v>
      </c>
      <c r="Q43" t="e">
        <f>#REF!</f>
        <v>#REF!</v>
      </c>
      <c r="R43">
        <v>265</v>
      </c>
      <c r="AU43" t="e">
        <f>#REF!</f>
        <v>#REF!</v>
      </c>
      <c r="AV43">
        <v>44521</v>
      </c>
      <c r="AW43">
        <f>'[1]D.3 Trial Balance - FY25'!$43:$43</f>
        <v>0</v>
      </c>
      <c r="AX43">
        <v>39</v>
      </c>
      <c r="BA43" t="str">
        <f>'[1]D.3 Trial Balance - FY25'!$D$35</f>
        <v>1288:PREPAYMENTS - ACCESS LEASE</v>
      </c>
      <c r="BB43">
        <v>492</v>
      </c>
      <c r="BC43">
        <f>'[1]D.4 Revenue - FY25'!$43:$43</f>
        <v>0</v>
      </c>
      <c r="BD43">
        <v>39</v>
      </c>
      <c r="BG43" t="str">
        <f>'[1]D.4 Revenue - FY25'!$C$7</f>
        <v>RC0156 FINANCE LEASE PAYMENTS RECEIVED</v>
      </c>
      <c r="BH43">
        <v>233</v>
      </c>
      <c r="BI43">
        <f>'[1]D.5 Expenses - FY25'!$42:$42</f>
        <v>0</v>
      </c>
      <c r="BJ43">
        <v>546</v>
      </c>
      <c r="BM43" t="str">
        <f>'[1]D.5 Expenses - FY25'!$B$40</f>
        <v>6131:INCOME TAX EXPENSE - OVERS &amp; UNDERS</v>
      </c>
      <c r="BN43">
        <v>545</v>
      </c>
    </row>
    <row r="44" spans="1:66">
      <c r="A44" t="e">
        <f>#REF!</f>
        <v>#REF!</v>
      </c>
      <c r="B44">
        <v>40</v>
      </c>
      <c r="E44" t="e">
        <f>#REF!</f>
        <v>#REF!</v>
      </c>
      <c r="F44">
        <v>518</v>
      </c>
      <c r="M44" t="e">
        <f>#REF!</f>
        <v>#REF!</v>
      </c>
      <c r="N44">
        <v>40</v>
      </c>
      <c r="Q44" t="e">
        <f>#REF!</f>
        <v>#REF!</v>
      </c>
      <c r="R44">
        <v>266</v>
      </c>
      <c r="AU44" t="e">
        <f>#REF!</f>
        <v>#REF!</v>
      </c>
      <c r="AV44">
        <v>44522</v>
      </c>
      <c r="AW44">
        <f>'[1]D.3 Trial Balance - FY25'!$44:$44</f>
        <v>0</v>
      </c>
      <c r="AX44">
        <v>40</v>
      </c>
      <c r="BA44" t="str">
        <f>'[1]D.3 Trial Balance - FY25'!$D$36</f>
        <v>1250:HEDGE ASSET - CCIRS - INTEREST ACCRUAL</v>
      </c>
      <c r="BB44">
        <v>493</v>
      </c>
      <c r="BC44">
        <f>'[1]D.4 Revenue - FY25'!$44:$44</f>
        <v>0</v>
      </c>
      <c r="BD44">
        <v>40</v>
      </c>
      <c r="BG44" t="str">
        <f>'[1]D.4 Revenue - FY25'!$C$8</f>
        <v>RC0157 CUSTOMER GUARANTEE DEPOSIT - NON-CURRENT</v>
      </c>
      <c r="BH44">
        <v>234</v>
      </c>
      <c r="BI44">
        <f>'[1]D.5 Expenses - FY25'!$43:$43</f>
        <v>0</v>
      </c>
      <c r="BJ44">
        <v>547</v>
      </c>
      <c r="BM44" t="str">
        <f>'[1]D.5 Expenses - FY25'!$B$42</f>
        <v>5099:DoNotUse_DNU_LABOUR ALLOCATIONS CONVERSION BALANCE (LEGACY)</v>
      </c>
      <c r="BN44">
        <v>551</v>
      </c>
    </row>
    <row r="45" spans="1:66">
      <c r="A45" t="e">
        <f>#REF!</f>
        <v>#REF!</v>
      </c>
      <c r="B45">
        <v>41</v>
      </c>
      <c r="E45" t="e">
        <f>#REF!</f>
        <v>#REF!</v>
      </c>
      <c r="F45">
        <v>519</v>
      </c>
      <c r="M45" t="e">
        <f>#REF!</f>
        <v>#REF!</v>
      </c>
      <c r="N45">
        <v>41</v>
      </c>
      <c r="Q45" t="e">
        <f>#REF!</f>
        <v>#REF!</v>
      </c>
      <c r="R45">
        <v>267</v>
      </c>
      <c r="AU45" t="e">
        <f>#REF!</f>
        <v>#REF!</v>
      </c>
      <c r="AV45">
        <v>44523</v>
      </c>
      <c r="AW45">
        <f>'[1]D.3 Trial Balance - FY25'!$45:$45</f>
        <v>0</v>
      </c>
      <c r="AX45">
        <v>41</v>
      </c>
      <c r="BA45" t="str">
        <f>'[1]D.3 Trial Balance - FY25'!$D$37</f>
        <v>1251:HEDGE ASSET - IRS - CURRENT</v>
      </c>
      <c r="BB45">
        <v>494</v>
      </c>
      <c r="BC45">
        <f>'[1]D.4 Revenue - FY25'!$45:$45</f>
        <v>0</v>
      </c>
      <c r="BD45">
        <v>41</v>
      </c>
      <c r="BG45" t="str">
        <f>'[1]D.4 Revenue - FY25'!$C$9</f>
        <v>RC0158 CUSTOMER GUARANTEE DEPOSIT - CURRENT</v>
      </c>
      <c r="BH45">
        <v>235</v>
      </c>
      <c r="BI45">
        <f>'[1]D.5 Expenses - FY25'!$44:$44</f>
        <v>0</v>
      </c>
      <c r="BJ45">
        <v>548</v>
      </c>
      <c r="BM45" t="str">
        <f>'[1]D.5 Expenses - FY25'!$B$43</f>
        <v>5100:TIME SHEET COSTS - OPEX</v>
      </c>
      <c r="BN45">
        <v>552</v>
      </c>
    </row>
    <row r="46" spans="1:66">
      <c r="A46" t="e">
        <f>#REF!</f>
        <v>#REF!</v>
      </c>
      <c r="B46">
        <v>42</v>
      </c>
      <c r="E46" t="e">
        <f>#REF!</f>
        <v>#REF!</v>
      </c>
      <c r="F46">
        <v>520</v>
      </c>
      <c r="M46" t="e">
        <f>#REF!</f>
        <v>#REF!</v>
      </c>
      <c r="N46">
        <v>42</v>
      </c>
      <c r="Q46" t="e">
        <f>#REF!</f>
        <v>#REF!</v>
      </c>
      <c r="R46">
        <v>268</v>
      </c>
      <c r="AU46" t="e">
        <f>#REF!</f>
        <v>#REF!</v>
      </c>
      <c r="AV46">
        <v>44524</v>
      </c>
      <c r="AW46">
        <f>'[1]D.3 Trial Balance - FY25'!$46:$46</f>
        <v>0</v>
      </c>
      <c r="AX46">
        <v>42</v>
      </c>
      <c r="BA46" t="str">
        <f>'[1]D.3 Trial Balance - FY25'!$D$38</f>
        <v>1252:HEDGE ASSET - LTI FVTPL - CURRENT</v>
      </c>
      <c r="BB46">
        <v>495</v>
      </c>
      <c r="BC46">
        <f>'[1]D.4 Revenue - FY25'!$46:$46</f>
        <v>0</v>
      </c>
      <c r="BD46">
        <v>42</v>
      </c>
      <c r="BG46" t="str">
        <f>'[1]D.4 Revenue - FY25'!$C$10</f>
        <v>RC0159 INSURANCE RECHARGE</v>
      </c>
      <c r="BH46">
        <v>236</v>
      </c>
      <c r="BI46">
        <f>'[1]D.5 Expenses - FY25'!$45:$45</f>
        <v>0</v>
      </c>
      <c r="BJ46">
        <v>549</v>
      </c>
      <c r="BM46" t="str">
        <f>'[1]D.5 Expenses - FY25'!$B$44</f>
        <v>5142:ALLOCATION COST RECOVERIES - CAPEX</v>
      </c>
      <c r="BN46">
        <v>553</v>
      </c>
    </row>
    <row r="47" spans="1:66">
      <c r="A47" t="e">
        <f>#REF!</f>
        <v>#REF!</v>
      </c>
      <c r="B47">
        <v>43</v>
      </c>
      <c r="E47" t="e">
        <f>#REF!</f>
        <v>#REF!</v>
      </c>
      <c r="F47">
        <v>521</v>
      </c>
      <c r="M47" t="e">
        <f>#REF!</f>
        <v>#REF!</v>
      </c>
      <c r="N47">
        <v>43</v>
      </c>
      <c r="Q47" t="e">
        <f>#REF!</f>
        <v>#REF!</v>
      </c>
      <c r="R47">
        <v>269</v>
      </c>
      <c r="AU47" t="e">
        <f>#REF!</f>
        <v>#REF!</v>
      </c>
      <c r="AV47">
        <v>44526</v>
      </c>
      <c r="AW47">
        <f>'[1]D.3 Trial Balance - FY25'!$47:$47</f>
        <v>0</v>
      </c>
      <c r="AX47">
        <v>43</v>
      </c>
      <c r="BA47" t="str">
        <f>'[1]D.3 Trial Balance - FY25'!$D$39</f>
        <v>1253:HEDGE ASSET - FEC - CURRENT</v>
      </c>
      <c r="BB47">
        <v>496</v>
      </c>
      <c r="BC47">
        <f>'[1]D.4 Revenue - FY25'!$47:$47</f>
        <v>0</v>
      </c>
      <c r="BD47">
        <v>43</v>
      </c>
      <c r="BG47" t="str">
        <f>'[1]D.4 Revenue - FY25'!$C$11</f>
        <v>RC0160 CAPITAL COST RECOVERY FROM NETWORKS</v>
      </c>
      <c r="BH47">
        <v>237</v>
      </c>
      <c r="BI47">
        <f>'[1]D.5 Expenses - FY25'!$46:$46</f>
        <v>0</v>
      </c>
      <c r="BJ47">
        <v>550</v>
      </c>
      <c r="BM47" t="str">
        <f>'[1]D.5 Expenses - FY25'!$B$45</f>
        <v>5210:ALLOCATION COST RECOVERIES - RESIDUAL</v>
      </c>
      <c r="BN47">
        <v>554</v>
      </c>
    </row>
    <row r="48" spans="1:66">
      <c r="A48" t="e">
        <f>#REF!</f>
        <v>#REF!</v>
      </c>
      <c r="B48">
        <v>44</v>
      </c>
      <c r="E48" t="e">
        <f>#REF!</f>
        <v>#REF!</v>
      </c>
      <c r="F48">
        <v>522</v>
      </c>
      <c r="M48" t="e">
        <f>#REF!</f>
        <v>#REF!</v>
      </c>
      <c r="N48">
        <v>44</v>
      </c>
      <c r="Q48" t="e">
        <f>#REF!</f>
        <v>#REF!</v>
      </c>
      <c r="R48">
        <v>270</v>
      </c>
      <c r="AU48" t="e">
        <f>#REF!</f>
        <v>#REF!</v>
      </c>
      <c r="AV48">
        <v>44531</v>
      </c>
      <c r="AW48">
        <f>'[1]D.3 Trial Balance - FY25'!$48:$48</f>
        <v>0</v>
      </c>
      <c r="AX48">
        <v>44</v>
      </c>
      <c r="BA48" t="str">
        <f>'[1]D.3 Trial Balance - FY25'!$D$40</f>
        <v>1254:REDEEMABLE PREFERENCE SHARES - INTEREST ACCRUAL</v>
      </c>
      <c r="BB48">
        <v>497</v>
      </c>
      <c r="BC48">
        <f>'[1]D.4 Revenue - FY25'!$48:$48</f>
        <v>0</v>
      </c>
      <c r="BD48">
        <v>44</v>
      </c>
      <c r="BG48" t="str">
        <f>'[1]D.4 Revenue - FY25'!$C$12</f>
        <v>RC0161 OPERATING COST RECOVERY FROM NETWORKS</v>
      </c>
      <c r="BH48">
        <v>238</v>
      </c>
      <c r="BI48">
        <f>'[1]D.5 Expenses - FY25'!$8:$8</f>
        <v>0</v>
      </c>
      <c r="BJ48">
        <v>556</v>
      </c>
      <c r="BM48" t="str">
        <f>'[1]D.5 Expenses - FY25'!$B$46</f>
        <v>5212:MANUAL HCC NON-TIMESHEET RECOVERIES - CAPEX</v>
      </c>
      <c r="BN48">
        <v>555</v>
      </c>
    </row>
    <row r="49" spans="1:66">
      <c r="A49" t="e">
        <f>#REF!</f>
        <v>#REF!</v>
      </c>
      <c r="B49">
        <v>45</v>
      </c>
      <c r="E49" t="e">
        <f>#REF!</f>
        <v>#REF!</v>
      </c>
      <c r="F49">
        <v>523</v>
      </c>
      <c r="M49" t="e">
        <f>#REF!</f>
        <v>#REF!</v>
      </c>
      <c r="N49">
        <v>45</v>
      </c>
      <c r="Q49" t="e">
        <f>#REF!</f>
        <v>#REF!</v>
      </c>
      <c r="R49">
        <v>271</v>
      </c>
      <c r="AU49" t="e">
        <f>#REF!</f>
        <v>#REF!</v>
      </c>
      <c r="AV49">
        <v>44532</v>
      </c>
      <c r="AW49">
        <f>'[1]D.3 Trial Balance - FY25'!$49:$49</f>
        <v>0</v>
      </c>
      <c r="AX49">
        <v>45</v>
      </c>
      <c r="BA49" t="str">
        <f>'[1]D.3 Trial Balance - FY25'!$D$41</f>
        <v>1255:HEDGE ASSET - IRS - INTEREST ACCRUAL</v>
      </c>
      <c r="BB49">
        <v>498</v>
      </c>
      <c r="BC49">
        <f>'[1]D.4 Revenue - FY25'!$49:$49</f>
        <v>0</v>
      </c>
      <c r="BD49">
        <v>45</v>
      </c>
      <c r="BG49" t="str">
        <f>'[1]D.4 Revenue - FY25'!$C$13</f>
        <v>RC0162 GST</v>
      </c>
      <c r="BH49">
        <v>239</v>
      </c>
      <c r="BM49" t="str">
        <f>'[1]D.5 Expenses - FY25'!$B$8</f>
        <v>5220:INSURANCE</v>
      </c>
      <c r="BN49">
        <v>557</v>
      </c>
    </row>
    <row r="50" spans="1:66">
      <c r="A50" t="e">
        <f>#REF!</f>
        <v>#REF!</v>
      </c>
      <c r="B50">
        <v>46</v>
      </c>
      <c r="E50" t="e">
        <f>#REF!</f>
        <v>#REF!</v>
      </c>
      <c r="F50">
        <v>524</v>
      </c>
      <c r="M50" t="e">
        <f>#REF!</f>
        <v>#REF!</v>
      </c>
      <c r="N50">
        <v>46</v>
      </c>
      <c r="Q50" t="e">
        <f>#REF!</f>
        <v>#REF!</v>
      </c>
      <c r="R50">
        <v>272</v>
      </c>
      <c r="AU50" t="e">
        <f>#REF!</f>
        <v>#REF!</v>
      </c>
      <c r="AV50">
        <v>44533</v>
      </c>
      <c r="AW50">
        <f>'[1]D.3 Trial Balance - FY25'!$50:$50</f>
        <v>0</v>
      </c>
      <c r="AX50">
        <v>46</v>
      </c>
      <c r="BA50" t="str">
        <f>'[1]D.3 Trial Balance - FY25'!$D$42</f>
        <v>1140:PROVISION FOR DOUBTFUL DEBTS</v>
      </c>
      <c r="BB50">
        <v>499</v>
      </c>
      <c r="BC50">
        <f>'[1]D.4 Revenue - FY25'!$50:$50</f>
        <v>0</v>
      </c>
      <c r="BD50">
        <v>46</v>
      </c>
      <c r="BG50" t="str">
        <f>'[1]D.4 Revenue - FY25'!$C$14</f>
        <v>RC0165 COST RECOVERY FROM GDI</v>
      </c>
      <c r="BH50">
        <v>240</v>
      </c>
      <c r="BM50" t="str">
        <f>'[1]D.5 Expenses - FY25'!$N$2</f>
        <v>2025 - P12 Jun</v>
      </c>
      <c r="BN50">
        <v>686</v>
      </c>
    </row>
    <row r="51" spans="1:66">
      <c r="A51" t="e">
        <f>#REF!</f>
        <v>#REF!</v>
      </c>
      <c r="B51">
        <v>47</v>
      </c>
      <c r="E51" t="e">
        <f>#REF!</f>
        <v>#REF!</v>
      </c>
      <c r="F51">
        <v>525</v>
      </c>
      <c r="M51" t="e">
        <f>#REF!</f>
        <v>#REF!</v>
      </c>
      <c r="N51">
        <v>47</v>
      </c>
      <c r="Q51" t="e">
        <f>#REF!</f>
        <v>#REF!</v>
      </c>
      <c r="R51">
        <v>273</v>
      </c>
      <c r="AU51" t="e">
        <f>#REF!</f>
        <v>#REF!</v>
      </c>
      <c r="AV51">
        <v>44534</v>
      </c>
      <c r="AW51">
        <f>'[1]D.3 Trial Balance - FY25'!$51:$51</f>
        <v>0</v>
      </c>
      <c r="AX51">
        <v>47</v>
      </c>
      <c r="BA51" t="str">
        <f>'[1]D.3 Trial Balance - FY25'!$D$43</f>
        <v>1170:FINANCE LEASE RECEIVABLE - CURRENT</v>
      </c>
      <c r="BB51">
        <v>500</v>
      </c>
      <c r="BC51">
        <f>'[1]D.4 Revenue - FY25'!$51:$51</f>
        <v>0</v>
      </c>
      <c r="BD51">
        <v>47</v>
      </c>
      <c r="BG51" t="str">
        <f>'[1]D.4 Revenue - FY25'!$C$15</f>
        <v>RC0166 INCOME IN ADVANCE / UPFRONT CHARGE - NON-CURRENT</v>
      </c>
      <c r="BH51">
        <v>241</v>
      </c>
      <c r="BM51" t="str">
        <f>'[1]D.5 Expenses - FY25'!$M$2</f>
        <v>2025 - P11 May</v>
      </c>
      <c r="BN51">
        <v>687</v>
      </c>
    </row>
    <row r="52" spans="1:66">
      <c r="A52" t="e">
        <f>#REF!</f>
        <v>#REF!</v>
      </c>
      <c r="B52">
        <v>48</v>
      </c>
      <c r="E52" t="e">
        <f>#REF!</f>
        <v>#REF!</v>
      </c>
      <c r="F52">
        <v>526</v>
      </c>
      <c r="M52" t="e">
        <f>#REF!</f>
        <v>#REF!</v>
      </c>
      <c r="N52">
        <v>48</v>
      </c>
      <c r="Q52" t="e">
        <f>#REF!</f>
        <v>#REF!</v>
      </c>
      <c r="R52">
        <v>274</v>
      </c>
      <c r="AU52" t="e">
        <f>#REF!</f>
        <v>#REF!</v>
      </c>
      <c r="AV52">
        <v>44536</v>
      </c>
      <c r="AW52">
        <f>'[1]D.3 Trial Balance - FY25'!$52:$52</f>
        <v>0</v>
      </c>
      <c r="AX52">
        <v>48</v>
      </c>
      <c r="BA52" t="str">
        <f>'[1]D.3 Trial Balance - FY25'!$D$44</f>
        <v>1171:IE FINANCE LEASE RECEIVABLE - CURRENT</v>
      </c>
      <c r="BB52">
        <v>501</v>
      </c>
      <c r="BC52">
        <f>'[1]D.4 Revenue - FY25'!$52:$52</f>
        <v>0</v>
      </c>
      <c r="BD52">
        <v>48</v>
      </c>
      <c r="BG52" t="str">
        <f>'[1]D.4 Revenue - FY25'!$C$16</f>
        <v>RC0004 ELECTRICITY GENERATION - PASSTHROUGH</v>
      </c>
      <c r="BH52">
        <v>242</v>
      </c>
      <c r="BM52" t="str">
        <f>'[1]D.5 Expenses - FY25'!$L$2</f>
        <v>2025 - P10 Apr</v>
      </c>
      <c r="BN52">
        <v>688</v>
      </c>
    </row>
    <row r="53" spans="1:66">
      <c r="A53" t="e">
        <f>#REF!</f>
        <v>#REF!</v>
      </c>
      <c r="B53">
        <v>49</v>
      </c>
      <c r="E53" t="e">
        <f>#REF!</f>
        <v>#REF!</v>
      </c>
      <c r="F53">
        <v>527</v>
      </c>
      <c r="M53" t="e">
        <f>#REF!</f>
        <v>#REF!</v>
      </c>
      <c r="N53">
        <v>49</v>
      </c>
      <c r="Q53" t="e">
        <f>#REF!</f>
        <v>#REF!</v>
      </c>
      <c r="R53">
        <v>275</v>
      </c>
      <c r="AW53">
        <f>'[1]D.3 Trial Balance - FY25'!$53:$53</f>
        <v>0</v>
      </c>
      <c r="AX53">
        <v>49</v>
      </c>
      <c r="BA53" t="str">
        <f>'[1]D.3 Trial Balance - FY25'!$D$45</f>
        <v>1180:SECURITY DEPOSITS</v>
      </c>
      <c r="BB53">
        <v>502</v>
      </c>
      <c r="BC53">
        <f>'[1]D.4 Revenue - FY25'!$53:$53</f>
        <v>0</v>
      </c>
      <c r="BD53">
        <v>49</v>
      </c>
      <c r="BG53" t="str">
        <f>'[1]D.4 Revenue - FY25'!$C$17</f>
        <v>RC0003 GASPROCESSING - PASSTHROUGH</v>
      </c>
      <c r="BH53">
        <v>243</v>
      </c>
      <c r="BM53" t="str">
        <f>'[1]D.5 Expenses - FY25'!$K$2</f>
        <v>2025 - P09 Mar</v>
      </c>
      <c r="BN53">
        <v>689</v>
      </c>
    </row>
    <row r="54" spans="1:66">
      <c r="A54" t="e">
        <f>#REF!</f>
        <v>#REF!</v>
      </c>
      <c r="B54">
        <v>50</v>
      </c>
      <c r="E54" t="e">
        <f>#REF!</f>
        <v>#REF!</v>
      </c>
      <c r="F54">
        <v>528</v>
      </c>
      <c r="M54" t="e">
        <f>#REF!</f>
        <v>#REF!</v>
      </c>
      <c r="N54">
        <v>50</v>
      </c>
      <c r="Q54" t="e">
        <f>#REF!</f>
        <v>#REF!</v>
      </c>
      <c r="R54">
        <v>276</v>
      </c>
      <c r="AW54">
        <f>'[1]D.3 Trial Balance - FY25'!$54:$54</f>
        <v>0</v>
      </c>
      <c r="AX54">
        <v>50</v>
      </c>
      <c r="BA54" t="str">
        <f>'[1]D.3 Trial Balance - FY25'!$D$46</f>
        <v>1181:LOAN RECEIVABLE (PRINCIPAL) (INV) - CURRENT THIRD PARTY</v>
      </c>
      <c r="BB54">
        <v>503</v>
      </c>
      <c r="BC54">
        <f>'[1]D.4 Revenue - FY25'!$54:$54</f>
        <v>0</v>
      </c>
      <c r="BD54">
        <v>50</v>
      </c>
      <c r="BG54" t="str">
        <f>'[1]D.4 Revenue - FY25'!$C$18</f>
        <v>RC0006 ALTERNATIVE FUELS EXCISE - PASSTHROUGH (REV)</v>
      </c>
      <c r="BH54">
        <v>244</v>
      </c>
      <c r="BM54" t="str">
        <f>'[1]D.5 Expenses - FY25'!$J$2</f>
        <v>2025 - P08 Feb</v>
      </c>
      <c r="BN54">
        <v>690</v>
      </c>
    </row>
    <row r="55" spans="1:66">
      <c r="A55" t="e">
        <f>#REF!</f>
        <v>#REF!</v>
      </c>
      <c r="B55">
        <v>51</v>
      </c>
      <c r="E55" t="e">
        <f>#REF!</f>
        <v>#REF!</v>
      </c>
      <c r="F55">
        <v>529</v>
      </c>
      <c r="M55" t="e">
        <f>#REF!</f>
        <v>#REF!</v>
      </c>
      <c r="N55">
        <v>51</v>
      </c>
      <c r="Q55" t="e">
        <f>#REF!</f>
        <v>#REF!</v>
      </c>
      <c r="R55">
        <v>277</v>
      </c>
      <c r="AW55">
        <f>'[1]D.3 Trial Balance - FY25'!$55:$55</f>
        <v>0</v>
      </c>
      <c r="AX55">
        <v>51</v>
      </c>
      <c r="BA55" t="str">
        <f>'[1]D.3 Trial Balance - FY25'!$D$47</f>
        <v>1150:DEBTORS - ASSOCIATES</v>
      </c>
      <c r="BB55">
        <v>504</v>
      </c>
      <c r="BC55">
        <f>'[1]D.4 Revenue - FY25'!$55:$55</f>
        <v>0</v>
      </c>
      <c r="BD55">
        <v>51</v>
      </c>
      <c r="BG55" t="str">
        <f>'[1]D.4 Revenue - FY25'!$C$19</f>
        <v>RC0005 OTHER INCOME - PASSTHROUGH</v>
      </c>
      <c r="BH55">
        <v>245</v>
      </c>
      <c r="BM55" t="str">
        <f>'[1]D.5 Expenses - FY25'!$I$2</f>
        <v>2025 - P07 Jan</v>
      </c>
      <c r="BN55">
        <v>691</v>
      </c>
    </row>
    <row r="56" spans="1:66">
      <c r="A56" t="e">
        <f>#REF!</f>
        <v>#REF!</v>
      </c>
      <c r="B56">
        <v>52</v>
      </c>
      <c r="E56" t="e">
        <f>#REF!</f>
        <v>#REF!</v>
      </c>
      <c r="F56">
        <v>530</v>
      </c>
      <c r="M56" t="e">
        <f>#REF!</f>
        <v>#REF!</v>
      </c>
      <c r="N56">
        <v>52</v>
      </c>
      <c r="Q56" t="e">
        <f>#REF!</f>
        <v>#REF!</v>
      </c>
      <c r="R56">
        <v>278</v>
      </c>
      <c r="AW56">
        <f>'[1]D.3 Trial Balance - FY25'!$56:$56</f>
        <v>0</v>
      </c>
      <c r="AX56">
        <v>52</v>
      </c>
      <c r="BA56" t="str">
        <f>'[1]D.3 Trial Balance - FY25'!$D$48</f>
        <v>1151:INTEREST RECEIVABLE (OCF) - CURRENT ASSOCIATE</v>
      </c>
      <c r="BB56">
        <v>505</v>
      </c>
      <c r="BC56">
        <f>'[1]D.4 Revenue - FY25'!$56:$56</f>
        <v>0</v>
      </c>
      <c r="BD56">
        <v>52</v>
      </c>
      <c r="BG56" t="str">
        <f>'[1]D.4 Revenue - FY25'!$C$20</f>
        <v>RC0001 PIPELINE - VOLUME TARIFF (NT GAS)</v>
      </c>
      <c r="BH56">
        <v>246</v>
      </c>
      <c r="BM56" t="str">
        <f>'[1]D.5 Expenses - FY25'!$H$2</f>
        <v>2025 - P06 Dec</v>
      </c>
      <c r="BN56">
        <v>692</v>
      </c>
    </row>
    <row r="57" spans="1:66">
      <c r="A57" t="e">
        <f>#REF!</f>
        <v>#REF!</v>
      </c>
      <c r="B57">
        <v>53</v>
      </c>
      <c r="E57" t="e">
        <f>#REF!</f>
        <v>#REF!</v>
      </c>
      <c r="F57">
        <v>531</v>
      </c>
      <c r="M57" t="e">
        <f>#REF!</f>
        <v>#REF!</v>
      </c>
      <c r="N57">
        <v>53</v>
      </c>
      <c r="Q57" t="e">
        <f>#REF!</f>
        <v>#REF!</v>
      </c>
      <c r="R57">
        <v>279</v>
      </c>
      <c r="AW57">
        <f>'[1]D.3 Trial Balance - FY25'!$57:$57</f>
        <v>0</v>
      </c>
      <c r="AX57">
        <v>53</v>
      </c>
      <c r="BA57" t="str">
        <f>'[1]D.3 Trial Balance - FY25'!$D$49</f>
        <v>1152:LOAN RECEIVABLE (INV) - CURRENT ASSOCIATE</v>
      </c>
      <c r="BB57">
        <v>506</v>
      </c>
      <c r="BC57">
        <f>'[1]D.4 Revenue - FY25'!$57:$57</f>
        <v>0</v>
      </c>
      <c r="BD57">
        <v>53</v>
      </c>
      <c r="BG57" t="str">
        <f>'[1]D.4 Revenue - FY25'!$C$21</f>
        <v>RC0002 PIPELINE - PASSTHROUGH</v>
      </c>
      <c r="BH57">
        <v>247</v>
      </c>
      <c r="BM57" t="str">
        <f>'[1]D.5 Expenses - FY25'!$G$2</f>
        <v>2025 - P05 Nov</v>
      </c>
      <c r="BN57">
        <v>693</v>
      </c>
    </row>
    <row r="58" spans="1:66">
      <c r="A58" t="e">
        <f>#REF!</f>
        <v>#REF!</v>
      </c>
      <c r="B58">
        <v>54</v>
      </c>
      <c r="E58" t="e">
        <f>#REF!</f>
        <v>#REF!</v>
      </c>
      <c r="F58">
        <v>532</v>
      </c>
      <c r="M58" t="e">
        <f>#REF!</f>
        <v>#REF!</v>
      </c>
      <c r="N58">
        <v>54</v>
      </c>
      <c r="Q58" t="e">
        <f>#REF!</f>
        <v>#REF!</v>
      </c>
      <c r="R58">
        <v>280</v>
      </c>
      <c r="AW58">
        <f>'[1]D.3 Trial Balance - FY25'!$58:$58</f>
        <v>0</v>
      </c>
      <c r="AX58">
        <v>54</v>
      </c>
      <c r="BA58" t="str">
        <f>'[1]D.3 Trial Balance - FY25'!$D$50</f>
        <v>1100:TRADE DEBTORS (CONTROL)</v>
      </c>
      <c r="BB58">
        <v>507</v>
      </c>
      <c r="BC58">
        <f>'[1]D.4 Revenue - FY25'!$58:$58</f>
        <v>0</v>
      </c>
      <c r="BD58">
        <v>54</v>
      </c>
      <c r="BG58" t="str">
        <f>'[1]D.4 Revenue - FY25'!$C$22</f>
        <v>RC0031 3RD PARTY CONTRACTED - REVENUE - FIXED</v>
      </c>
      <c r="BH58">
        <v>248</v>
      </c>
      <c r="BM58" t="str">
        <f>'[1]D.5 Expenses - FY25'!$F$2</f>
        <v>2025 - P04 Oct</v>
      </c>
      <c r="BN58">
        <v>694</v>
      </c>
    </row>
    <row r="59" spans="1:66">
      <c r="A59" t="e">
        <f>#REF!</f>
        <v>#REF!</v>
      </c>
      <c r="B59">
        <v>55</v>
      </c>
      <c r="E59" t="e">
        <f>#REF!</f>
        <v>#REF!</v>
      </c>
      <c r="F59">
        <v>533</v>
      </c>
      <c r="M59" t="e">
        <f>#REF!</f>
        <v>#REF!</v>
      </c>
      <c r="N59">
        <v>55</v>
      </c>
      <c r="Q59" t="e">
        <f>#REF!</f>
        <v>#REF!</v>
      </c>
      <c r="R59">
        <v>281</v>
      </c>
      <c r="AW59">
        <f>'[1]D.3 Trial Balance - FY25'!$59:$59</f>
        <v>0</v>
      </c>
      <c r="AX59">
        <v>55</v>
      </c>
      <c r="BA59" t="str">
        <f>'[1]D.3 Trial Balance - FY25'!$D$51</f>
        <v>1101:TRADE DEBTORS (CONTRA)</v>
      </c>
      <c r="BB59">
        <v>508</v>
      </c>
      <c r="BC59">
        <f>'[1]D.4 Revenue - FY25'!$59:$59</f>
        <v>0</v>
      </c>
      <c r="BD59">
        <v>55</v>
      </c>
      <c r="BG59" t="str">
        <f>'[1]D.4 Revenue - FY25'!$C$23</f>
        <v>RC0174 AMORTISATION OF UNEARNED REVENUE (AASB 15)</v>
      </c>
      <c r="BH59">
        <v>249</v>
      </c>
      <c r="BM59" t="str">
        <f>'[1]D.5 Expenses - FY25'!$E$2</f>
        <v>2025 - P03 Sep</v>
      </c>
      <c r="BN59">
        <v>695</v>
      </c>
    </row>
    <row r="60" spans="1:66">
      <c r="A60" t="e">
        <f>#REF!</f>
        <v>#REF!</v>
      </c>
      <c r="B60">
        <v>56</v>
      </c>
      <c r="E60" t="e">
        <f>#REF!</f>
        <v>#REF!</v>
      </c>
      <c r="F60">
        <v>534</v>
      </c>
      <c r="M60" t="e">
        <f>#REF!</f>
        <v>#REF!</v>
      </c>
      <c r="N60">
        <v>56</v>
      </c>
      <c r="Q60" t="e">
        <f>#REF!</f>
        <v>#REF!</v>
      </c>
      <c r="R60">
        <v>282</v>
      </c>
      <c r="AW60">
        <f>'[1]D.3 Trial Balance - FY25'!$60:$60</f>
        <v>0</v>
      </c>
      <c r="AX60">
        <v>56</v>
      </c>
      <c r="BA60" t="str">
        <f>'[1]D.3 Trial Balance - FY25'!$D$52</f>
        <v>1102:TRADE DEBTORS - FINANCE LEASE PRINCIPAL</v>
      </c>
      <c r="BB60">
        <v>509</v>
      </c>
      <c r="BC60">
        <f>'[1]D.4 Revenue - FY25'!$60:$60</f>
        <v>0</v>
      </c>
      <c r="BD60">
        <v>56</v>
      </c>
      <c r="BG60" t="str">
        <f>'[1]D.4 Revenue - FY25'!$C$24</f>
        <v>RC0014 CAPACITY TRADING - THROUGHPUT (SOLD CAPACITY)</v>
      </c>
      <c r="BH60">
        <v>250</v>
      </c>
      <c r="BM60" t="str">
        <f>'[1]D.5 Expenses - FY25'!$D$2</f>
        <v>2025 - P02 Aug</v>
      </c>
      <c r="BN60">
        <v>696</v>
      </c>
    </row>
    <row r="61" spans="1:66">
      <c r="A61" t="e">
        <f>#REF!</f>
        <v>#REF!</v>
      </c>
      <c r="B61">
        <v>57</v>
      </c>
      <c r="E61" t="e">
        <f>#REF!</f>
        <v>#REF!</v>
      </c>
      <c r="F61">
        <v>535</v>
      </c>
      <c r="M61" t="e">
        <f>#REF!</f>
        <v>#REF!</v>
      </c>
      <c r="N61">
        <v>57</v>
      </c>
      <c r="Q61" t="e">
        <f>#REF!</f>
        <v>#REF!</v>
      </c>
      <c r="R61">
        <v>283</v>
      </c>
      <c r="AW61">
        <f>'[1]D.3 Trial Balance - FY25'!$61:$61</f>
        <v>0</v>
      </c>
      <c r="AX61">
        <v>57</v>
      </c>
      <c r="BA61" t="str">
        <f>'[1]D.3 Trial Balance - FY25'!$D$53</f>
        <v>1103:TRADE DEBTORS - FINANCE LEASE INTEREST</v>
      </c>
      <c r="BB61">
        <v>510</v>
      </c>
      <c r="BC61">
        <f>'[1]D.4 Revenue - FY25'!$61:$61</f>
        <v>0</v>
      </c>
      <c r="BD61">
        <v>57</v>
      </c>
      <c r="BG61" t="str">
        <f>'[1]D.4 Revenue - FY25'!$C$25</f>
        <v>RC0007 ELECTRICITY GENERATION - FIXED</v>
      </c>
      <c r="BH61">
        <v>251</v>
      </c>
      <c r="BM61" t="str">
        <f>'[1]D.5 Expenses - FY25'!$C$2</f>
        <v>2025 - P01 Jul</v>
      </c>
      <c r="BN61">
        <v>697</v>
      </c>
    </row>
    <row r="62" spans="1:66">
      <c r="A62" t="e">
        <f>#REF!</f>
        <v>#REF!</v>
      </c>
      <c r="B62">
        <v>58</v>
      </c>
      <c r="E62" t="e">
        <f>#REF!</f>
        <v>#REF!</v>
      </c>
      <c r="F62">
        <v>536</v>
      </c>
      <c r="M62" t="e">
        <f>#REF!</f>
        <v>#REF!</v>
      </c>
      <c r="N62">
        <v>58</v>
      </c>
      <c r="Q62" t="e">
        <f>#REF!</f>
        <v>#REF!</v>
      </c>
      <c r="R62">
        <v>284</v>
      </c>
      <c r="AW62">
        <f>'[1]D.3 Trial Balance - FY25'!$62:$62</f>
        <v>0</v>
      </c>
      <c r="AX62">
        <v>58</v>
      </c>
      <c r="BA62" t="str">
        <f>'[1]D.3 Trial Balance - FY25'!$D$54</f>
        <v>1104:UNAPPLIED RECEIPTS</v>
      </c>
      <c r="BB62">
        <v>511</v>
      </c>
      <c r="BC62">
        <f>'[1]D.4 Revenue - FY25'!$62:$62</f>
        <v>0</v>
      </c>
      <c r="BD62">
        <v>58</v>
      </c>
      <c r="BG62" t="str">
        <f>'[1]D.4 Revenue - FY25'!$C$26</f>
        <v>RC0008 ELECTRICITY TRANSMISSION - FIXED</v>
      </c>
      <c r="BH62">
        <v>252</v>
      </c>
    </row>
    <row r="63" spans="1:66">
      <c r="A63" t="e">
        <f>#REF!</f>
        <v>#REF!</v>
      </c>
      <c r="B63">
        <v>59</v>
      </c>
      <c r="E63" t="e">
        <f>#REF!</f>
        <v>#REF!</v>
      </c>
      <c r="F63">
        <v>537</v>
      </c>
      <c r="M63" t="e">
        <f>#REF!</f>
        <v>#REF!</v>
      </c>
      <c r="N63">
        <v>59</v>
      </c>
      <c r="Q63" t="e">
        <f>#REF!</f>
        <v>#REF!</v>
      </c>
      <c r="R63">
        <v>285</v>
      </c>
      <c r="AW63">
        <f>'[1]D.3 Trial Balance - FY25'!$63:$63</f>
        <v>0</v>
      </c>
      <c r="AX63">
        <v>59</v>
      </c>
      <c r="BA63" t="str">
        <f>'[1]D.3 Trial Balance - FY25'!$D$55</f>
        <v>1105:TRADE DEBTORS - OTHER</v>
      </c>
      <c r="BB63">
        <v>512</v>
      </c>
      <c r="BC63">
        <f>'[1]D.4 Revenue - FY25'!$63:$63</f>
        <v>0</v>
      </c>
      <c r="BD63">
        <v>59</v>
      </c>
      <c r="BG63" t="str">
        <f>'[1]D.4 Revenue - FY25'!$C$27</f>
        <v>RC0015 PIPELINE - LATERAL FEE - FIXED</v>
      </c>
      <c r="BH63">
        <v>253</v>
      </c>
    </row>
    <row r="64" spans="1:66">
      <c r="A64" t="e">
        <f>#REF!</f>
        <v>#REF!</v>
      </c>
      <c r="B64">
        <v>60</v>
      </c>
      <c r="E64" t="e">
        <f>#REF!</f>
        <v>#REF!</v>
      </c>
      <c r="F64">
        <v>538</v>
      </c>
      <c r="M64" t="e">
        <f>#REF!</f>
        <v>#REF!</v>
      </c>
      <c r="N64">
        <v>60</v>
      </c>
      <c r="Q64" t="e">
        <f>#REF!</f>
        <v>#REF!</v>
      </c>
      <c r="R64">
        <v>286</v>
      </c>
      <c r="AW64">
        <f>'[1]D.3 Trial Balance - FY25'!$64:$64</f>
        <v>0</v>
      </c>
      <c r="AX64">
        <v>60</v>
      </c>
      <c r="BA64" t="str">
        <f>'[1]D.3 Trial Balance - FY25'!$D$56</f>
        <v>1106:ACCRUED REVENUE</v>
      </c>
      <c r="BB64">
        <v>513</v>
      </c>
      <c r="BC64">
        <f>'[1]D.4 Revenue - FY25'!$64:$64</f>
        <v>0</v>
      </c>
      <c r="BD64">
        <v>60</v>
      </c>
      <c r="BG64" t="str">
        <f>'[1]D.4 Revenue - FY25'!$C$28</f>
        <v>RC0016 PIPELINE - OPEX CHARGE</v>
      </c>
      <c r="BH64">
        <v>254</v>
      </c>
    </row>
    <row r="65" spans="1:60">
      <c r="A65" t="e">
        <f>#REF!</f>
        <v>#REF!</v>
      </c>
      <c r="B65">
        <v>61</v>
      </c>
      <c r="E65" t="e">
        <f>#REF!</f>
        <v>#REF!</v>
      </c>
      <c r="F65">
        <v>539</v>
      </c>
      <c r="M65" t="e">
        <f>#REF!</f>
        <v>#REF!</v>
      </c>
      <c r="N65">
        <v>61</v>
      </c>
      <c r="Q65" t="e">
        <f>#REF!</f>
        <v>#REF!</v>
      </c>
      <c r="R65">
        <v>287</v>
      </c>
      <c r="AW65">
        <f>'[1]D.3 Trial Balance - FY25'!$65:$65</f>
        <v>0</v>
      </c>
      <c r="AX65">
        <v>61</v>
      </c>
      <c r="BA65" t="str">
        <f>'[1]D.3 Trial Balance - FY25'!$D$57</f>
        <v>1107:ACCRUED REVENUE - FINANCE LEASE PRINCIPAL</v>
      </c>
      <c r="BB65">
        <v>514</v>
      </c>
      <c r="BC65">
        <f>'[1]D.4 Revenue - FY25'!$65:$65</f>
        <v>0</v>
      </c>
      <c r="BD65">
        <v>61</v>
      </c>
      <c r="BG65" t="str">
        <f>'[1]D.4 Revenue - FY25'!$C$29</f>
        <v>RC0017 PIPELINE - NEWCREST PROFIT SHARE</v>
      </c>
      <c r="BH65">
        <v>255</v>
      </c>
    </row>
    <row r="66" spans="1:60">
      <c r="A66" t="e">
        <f>#REF!</f>
        <v>#REF!</v>
      </c>
      <c r="B66">
        <v>62</v>
      </c>
      <c r="E66" t="e">
        <f>#REF!</f>
        <v>#REF!</v>
      </c>
      <c r="F66">
        <v>540</v>
      </c>
      <c r="M66" t="e">
        <f>#REF!</f>
        <v>#REF!</v>
      </c>
      <c r="N66">
        <v>62</v>
      </c>
      <c r="Q66" t="e">
        <f>#REF!</f>
        <v>#REF!</v>
      </c>
      <c r="R66">
        <v>288</v>
      </c>
      <c r="AW66">
        <f>'[1]D.3 Trial Balance - FY25'!$66:$66</f>
        <v>0</v>
      </c>
      <c r="AX66">
        <v>62</v>
      </c>
      <c r="BA66" t="str">
        <f>'[1]D.3 Trial Balance - FY25'!$D$58</f>
        <v>1108:ACCRUED REVENUE - FINANCE LEASE INTEREST</v>
      </c>
      <c r="BB66">
        <v>515</v>
      </c>
      <c r="BC66">
        <f>'[1]D.4 Revenue - FY25'!$66:$66</f>
        <v>0</v>
      </c>
      <c r="BD66">
        <v>62</v>
      </c>
      <c r="BG66" t="str">
        <f>'[1]D.4 Revenue - FY25'!$C$30</f>
        <v>RC0009 CONNECTION SERVICES</v>
      </c>
      <c r="BH66">
        <v>256</v>
      </c>
    </row>
    <row r="67" spans="1:60">
      <c r="A67" t="e">
        <f>#REF!</f>
        <v>#REF!</v>
      </c>
      <c r="B67">
        <v>63</v>
      </c>
      <c r="E67" t="e">
        <f>#REF!</f>
        <v>#REF!</v>
      </c>
      <c r="F67">
        <v>541</v>
      </c>
      <c r="M67" t="e">
        <f>#REF!</f>
        <v>#REF!</v>
      </c>
      <c r="N67">
        <v>63</v>
      </c>
      <c r="Q67" t="e">
        <f>#REF!</f>
        <v>#REF!</v>
      </c>
      <c r="R67">
        <v>289</v>
      </c>
      <c r="AW67">
        <f>'[1]D.3 Trial Balance - FY25'!$67:$67</f>
        <v>0</v>
      </c>
      <c r="AX67">
        <v>63</v>
      </c>
      <c r="BA67" t="str">
        <f>'[1]D.3 Trial Balance - FY25'!$D$59</f>
        <v>1109:ADVANCES MOBILISATION</v>
      </c>
      <c r="BB67">
        <v>516</v>
      </c>
      <c r="BC67">
        <f>'[1]D.4 Revenue - FY25'!$67:$67</f>
        <v>0</v>
      </c>
      <c r="BD67">
        <v>63</v>
      </c>
      <c r="BG67" t="str">
        <f>'[1]D.4 Revenue - FY25'!$C$31</f>
        <v>RC0010 GAS PROCESSING - FIXED</v>
      </c>
      <c r="BH67">
        <v>257</v>
      </c>
    </row>
    <row r="68" spans="1:60">
      <c r="A68" t="e">
        <f>#REF!</f>
        <v>#REF!</v>
      </c>
      <c r="B68">
        <v>64</v>
      </c>
      <c r="E68" t="e">
        <f>#REF!</f>
        <v>#REF!</v>
      </c>
      <c r="F68">
        <v>542</v>
      </c>
      <c r="M68" t="e">
        <f>#REF!</f>
        <v>#REF!</v>
      </c>
      <c r="N68">
        <v>64</v>
      </c>
      <c r="Q68" t="e">
        <f>#REF!</f>
        <v>#REF!</v>
      </c>
      <c r="R68">
        <v>290</v>
      </c>
      <c r="AW68">
        <f>'[1]D.3 Trial Balance - FY25'!$68:$68</f>
        <v>0</v>
      </c>
      <c r="AX68">
        <v>64</v>
      </c>
      <c r="BA68" t="str">
        <f>'[1]D.3 Trial Balance - FY25'!$D$60</f>
        <v>1110:ACCRUED REVENUE - INTEREST INCOME</v>
      </c>
      <c r="BB68">
        <v>517</v>
      </c>
      <c r="BC68">
        <f>'[1]D.4 Revenue - FY25'!$68:$68</f>
        <v>0</v>
      </c>
      <c r="BD68">
        <v>64</v>
      </c>
      <c r="BG68" t="str">
        <f>'[1]D.4 Revenue - FY25'!$C$32</f>
        <v>RC0011 STORAGE - CAPACITY RESERVATION</v>
      </c>
      <c r="BH68">
        <v>258</v>
      </c>
    </row>
    <row r="69" spans="1:60">
      <c r="A69" t="e">
        <f>#REF!</f>
        <v>#REF!</v>
      </c>
      <c r="B69">
        <v>65</v>
      </c>
      <c r="E69" t="e">
        <f>#REF!</f>
        <v>#REF!</v>
      </c>
      <c r="F69">
        <v>543</v>
      </c>
      <c r="M69" t="e">
        <f>#REF!</f>
        <v>#REF!</v>
      </c>
      <c r="N69">
        <v>65</v>
      </c>
      <c r="Q69" t="e">
        <f>#REF!</f>
        <v>#REF!</v>
      </c>
      <c r="R69">
        <v>291</v>
      </c>
      <c r="AW69">
        <f>'[1]D.3 Trial Balance - FY25'!$69:$69</f>
        <v>0</v>
      </c>
      <c r="AX69">
        <v>65</v>
      </c>
      <c r="BA69" t="str">
        <f>'[1]D.3 Trial Balance - FY25'!$D$61</f>
        <v>1111:DEBTORS - CAPEX</v>
      </c>
      <c r="BB69">
        <v>518</v>
      </c>
      <c r="BC69">
        <f>'[1]D.4 Revenue - FY25'!$69:$69</f>
        <v>0</v>
      </c>
      <c r="BD69">
        <v>65</v>
      </c>
      <c r="BG69" t="str">
        <f>'[1]D.4 Revenue - FY25'!$C$33</f>
        <v>RC0012 STORAGE - INJECTION - RESERVATION</v>
      </c>
      <c r="BH69">
        <v>259</v>
      </c>
    </row>
    <row r="70" spans="1:60">
      <c r="A70" t="e">
        <f>#REF!</f>
        <v>#REF!</v>
      </c>
      <c r="B70">
        <v>66</v>
      </c>
      <c r="E70" t="e">
        <f>#REF!</f>
        <v>#REF!</v>
      </c>
      <c r="F70">
        <v>544</v>
      </c>
      <c r="M70" t="e">
        <f>#REF!</f>
        <v>#REF!</v>
      </c>
      <c r="N70">
        <v>66</v>
      </c>
      <c r="Q70" t="e">
        <f>#REF!</f>
        <v>#REF!</v>
      </c>
      <c r="R70">
        <v>292</v>
      </c>
      <c r="AW70">
        <f>'[1]D.3 Trial Balance - FY25'!$70:$70</f>
        <v>0</v>
      </c>
      <c r="AX70">
        <v>66</v>
      </c>
      <c r="BA70" t="str">
        <f>'[1]D.3 Trial Balance - FY25'!$D$62</f>
        <v>1139:IE CURRENT BALANCES (CLEARING ACCOUNT) - CONVERSION BALANCE</v>
      </c>
      <c r="BB70">
        <v>519</v>
      </c>
      <c r="BC70">
        <f>'[1]D.4 Revenue - FY25'!$70:$70</f>
        <v>0</v>
      </c>
      <c r="BD70">
        <v>66</v>
      </c>
      <c r="BG70" t="str">
        <f>'[1]D.4 Revenue - FY25'!$C$34</f>
        <v>RC0013 STORAGE - WITHDRAWL - FIRM</v>
      </c>
      <c r="BH70">
        <v>260</v>
      </c>
    </row>
    <row r="71" spans="1:60">
      <c r="A71" t="e">
        <f>#REF!</f>
        <v>#REF!</v>
      </c>
      <c r="B71">
        <v>67</v>
      </c>
      <c r="E71" t="e">
        <f>#REF!</f>
        <v>#REF!</v>
      </c>
      <c r="F71">
        <v>545</v>
      </c>
      <c r="M71" t="e">
        <f>#REF!</f>
        <v>#REF!</v>
      </c>
      <c r="N71">
        <v>67</v>
      </c>
      <c r="Q71" t="e">
        <f>#REF!</f>
        <v>#REF!</v>
      </c>
      <c r="R71">
        <v>293</v>
      </c>
      <c r="AW71">
        <f>'[1]D.3 Trial Balance - FY25'!$71:$71</f>
        <v>0</v>
      </c>
      <c r="AX71">
        <v>67</v>
      </c>
      <c r="BA71" t="str">
        <f>'[1]D.3 Trial Balance - FY25'!$D$63</f>
        <v>1860:DEFERRED TAX ASSET</v>
      </c>
      <c r="BB71">
        <v>520</v>
      </c>
      <c r="BC71">
        <f>'[1]D.4 Revenue - FY25'!$71:$71</f>
        <v>0</v>
      </c>
      <c r="BD71">
        <v>67</v>
      </c>
      <c r="BG71" t="str">
        <f>'[1]D.4 Revenue - FY25'!$C$35</f>
        <v>RC0018 PIPELINE - MINIMUM BILL</v>
      </c>
      <c r="BH71">
        <v>261</v>
      </c>
    </row>
    <row r="72" spans="1:60">
      <c r="A72" t="e">
        <f>#REF!</f>
        <v>#REF!</v>
      </c>
      <c r="B72">
        <v>68</v>
      </c>
      <c r="E72" t="e">
        <f>#REF!</f>
        <v>#REF!</v>
      </c>
      <c r="F72">
        <v>546</v>
      </c>
      <c r="M72" t="e">
        <f>#REF!</f>
        <v>#REF!</v>
      </c>
      <c r="N72">
        <v>68</v>
      </c>
      <c r="Q72" t="e">
        <f>#REF!</f>
        <v>#REF!</v>
      </c>
      <c r="R72">
        <v>294</v>
      </c>
      <c r="AW72">
        <f>'[1]D.3 Trial Balance - FY25'!$72:$72</f>
        <v>0</v>
      </c>
      <c r="AX72">
        <v>68</v>
      </c>
      <c r="BA72" t="str">
        <f>'[1]D.3 Trial Balance - FY25'!$D$64</f>
        <v>1861:DEFERRED TAX ASSET - NET TAX LOSSES</v>
      </c>
      <c r="BB72">
        <v>521</v>
      </c>
      <c r="BC72">
        <f>'[1]D.4 Revenue - FY25'!$72:$72</f>
        <v>0</v>
      </c>
      <c r="BD72">
        <v>68</v>
      </c>
      <c r="BG72" t="str">
        <f>'[1]D.4 Revenue - FY25'!$C$36</f>
        <v>RC0019 PIPELINE - FIRM CAPACITY LONG TERM</v>
      </c>
      <c r="BH72">
        <v>262</v>
      </c>
    </row>
    <row r="73" spans="1:60">
      <c r="A73" t="e">
        <f>#REF!</f>
        <v>#REF!</v>
      </c>
      <c r="B73">
        <v>69</v>
      </c>
      <c r="E73" t="e">
        <f>#REF!</f>
        <v>#REF!</v>
      </c>
      <c r="F73">
        <v>547</v>
      </c>
      <c r="M73" t="e">
        <f>#REF!</f>
        <v>#REF!</v>
      </c>
      <c r="N73">
        <v>69</v>
      </c>
      <c r="Q73" t="e">
        <f>#REF!</f>
        <v>#REF!</v>
      </c>
      <c r="R73">
        <v>295</v>
      </c>
      <c r="AW73">
        <f>'[1]D.3 Trial Balance - FY25'!$73:$73</f>
        <v>0</v>
      </c>
      <c r="AX73">
        <v>69</v>
      </c>
      <c r="BA73" t="str">
        <f>'[1]D.3 Trial Balance - FY25'!$D$65</f>
        <v>1850:GOODWILL</v>
      </c>
      <c r="BB73">
        <v>522</v>
      </c>
      <c r="BC73">
        <f>'[1]D.4 Revenue - FY25'!$73:$73</f>
        <v>0</v>
      </c>
      <c r="BD73">
        <v>69</v>
      </c>
      <c r="BG73" t="str">
        <f>'[1]D.4 Revenue - FY25'!$C$37</f>
        <v>RC0020 PIPELINE - FIRM CAPACITY SHORT TERM</v>
      </c>
      <c r="BH73">
        <v>263</v>
      </c>
    </row>
    <row r="74" spans="1:60">
      <c r="A74" t="e">
        <f>#REF!</f>
        <v>#REF!</v>
      </c>
      <c r="B74">
        <v>70</v>
      </c>
      <c r="E74" t="e">
        <f>#REF!</f>
        <v>#REF!</v>
      </c>
      <c r="F74">
        <v>548</v>
      </c>
      <c r="M74" t="e">
        <f>#REF!</f>
        <v>#REF!</v>
      </c>
      <c r="N74">
        <v>70</v>
      </c>
      <c r="Q74" t="e">
        <f>#REF!</f>
        <v>#REF!</v>
      </c>
      <c r="R74">
        <v>296</v>
      </c>
      <c r="AW74">
        <f>'[1]D.3 Trial Balance - FY25'!$74:$74</f>
        <v>0</v>
      </c>
      <c r="AX74">
        <v>70</v>
      </c>
      <c r="BA74" t="str">
        <f>'[1]D.3 Trial Balance - FY25'!$D$66</f>
        <v>1851:GOODWILL - ACCUM IMPAIRMENT</v>
      </c>
      <c r="BB74">
        <v>523</v>
      </c>
      <c r="BC74">
        <f>'[1]D.4 Revenue - FY25'!$74:$74</f>
        <v>0</v>
      </c>
      <c r="BD74">
        <v>70</v>
      </c>
      <c r="BG74" t="str">
        <f>'[1]D.4 Revenue - FY25'!$C$38</f>
        <v>RC0021 PIPELINE - STANDING CHARGE</v>
      </c>
      <c r="BH74">
        <v>264</v>
      </c>
    </row>
    <row r="75" spans="1:60">
      <c r="A75" t="e">
        <f>#REF!</f>
        <v>#REF!</v>
      </c>
      <c r="B75">
        <v>71</v>
      </c>
      <c r="E75" t="e">
        <f>#REF!</f>
        <v>#REF!</v>
      </c>
      <c r="F75">
        <v>549</v>
      </c>
      <c r="M75" t="e">
        <f>#REF!</f>
        <v>#REF!</v>
      </c>
      <c r="N75">
        <v>71</v>
      </c>
      <c r="Q75" t="e">
        <f>#REF!</f>
        <v>#REF!</v>
      </c>
      <c r="R75">
        <v>297</v>
      </c>
      <c r="AW75">
        <f>'[1]D.3 Trial Balance - FY25'!$75:$75</f>
        <v>0</v>
      </c>
      <c r="AX75">
        <v>71</v>
      </c>
      <c r="BA75" t="str">
        <f>'[1]D.3 Trial Balance - FY25'!$D$67</f>
        <v>1610:EQUITY ACCOUNTING INVESTMENTS - OPENING BALANCE</v>
      </c>
      <c r="BB75">
        <v>524</v>
      </c>
      <c r="BC75">
        <f>'[1]D.4 Revenue - FY25'!$75:$75</f>
        <v>0</v>
      </c>
      <c r="BD75">
        <v>71</v>
      </c>
      <c r="BG75" t="str">
        <f>'[1]D.4 Revenue - FY25'!$C$39</f>
        <v>RC0022 PIPELINE - TOLL</v>
      </c>
      <c r="BH75">
        <v>265</v>
      </c>
    </row>
    <row r="76" spans="1:60">
      <c r="A76" t="e">
        <f>#REF!</f>
        <v>#REF!</v>
      </c>
      <c r="B76">
        <v>72</v>
      </c>
      <c r="E76" t="e">
        <f>#REF!</f>
        <v>#REF!</v>
      </c>
      <c r="F76">
        <v>550</v>
      </c>
      <c r="M76" t="e">
        <f>#REF!</f>
        <v>#REF!</v>
      </c>
      <c r="N76">
        <v>72</v>
      </c>
      <c r="Q76" t="e">
        <f>#REF!</f>
        <v>#REF!</v>
      </c>
      <c r="R76">
        <v>298</v>
      </c>
      <c r="AW76">
        <f>'[1]D.3 Trial Balance - FY25'!$76:$76</f>
        <v>0</v>
      </c>
      <c r="AX76">
        <v>72</v>
      </c>
      <c r="BA76" t="str">
        <f>'[1]D.3 Trial Balance - FY25'!$D$68</f>
        <v>1611:EQUITY ACCOUNTING INVESTMENTS - SHARE OF PROFITS</v>
      </c>
      <c r="BB76">
        <v>525</v>
      </c>
      <c r="BC76">
        <f>'[1]D.4 Revenue - FY25'!$76:$76</f>
        <v>0</v>
      </c>
      <c r="BD76">
        <v>72</v>
      </c>
      <c r="BG76" t="str">
        <f>'[1]D.4 Revenue - FY25'!$C$40</f>
        <v>RC0023 PIPELINE - SERVICES</v>
      </c>
      <c r="BH76">
        <v>266</v>
      </c>
    </row>
    <row r="77" spans="1:60">
      <c r="A77" t="e">
        <f>#REF!</f>
        <v>#REF!</v>
      </c>
      <c r="B77">
        <v>73</v>
      </c>
      <c r="E77" t="e">
        <f>#REF!</f>
        <v>#REF!</v>
      </c>
      <c r="F77">
        <v>551</v>
      </c>
      <c r="M77" t="e">
        <f>#REF!</f>
        <v>#REF!</v>
      </c>
      <c r="N77">
        <v>73</v>
      </c>
      <c r="Q77" t="e">
        <f>#REF!</f>
        <v>#REF!</v>
      </c>
      <c r="R77">
        <v>299</v>
      </c>
      <c r="AW77">
        <f>'[1]D.3 Trial Balance - FY25'!$77:$77</f>
        <v>0</v>
      </c>
      <c r="AX77">
        <v>73</v>
      </c>
      <c r="BA77" t="str">
        <f>'[1]D.3 Trial Balance - FY25'!$D$69</f>
        <v>1612:EQUITY ACCOUNTING INVESTMENTS - MOVEMENT IN RESERVES</v>
      </c>
      <c r="BB77">
        <v>526</v>
      </c>
      <c r="BC77">
        <f>'[1]D.4 Revenue - FY25'!$77:$77</f>
        <v>0</v>
      </c>
      <c r="BD77">
        <v>73</v>
      </c>
      <c r="BG77" t="str">
        <f>'[1]D.4 Revenue - FY25'!$C$41</f>
        <v>RC0024 PIPELINE - REDIRECTION - FIRM</v>
      </c>
      <c r="BH77">
        <v>267</v>
      </c>
    </row>
    <row r="78" spans="1:60">
      <c r="A78" t="e">
        <f>#REF!</f>
        <v>#REF!</v>
      </c>
      <c r="B78">
        <v>74</v>
      </c>
      <c r="E78" t="e">
        <f>#REF!</f>
        <v>#REF!</v>
      </c>
      <c r="F78">
        <v>552</v>
      </c>
      <c r="M78" t="e">
        <f>#REF!</f>
        <v>#REF!</v>
      </c>
      <c r="N78">
        <v>74</v>
      </c>
      <c r="Q78" t="e">
        <f>#REF!</f>
        <v>#REF!</v>
      </c>
      <c r="R78">
        <v>300</v>
      </c>
      <c r="AW78">
        <f>'[1]D.3 Trial Balance - FY25'!$78:$78</f>
        <v>0</v>
      </c>
      <c r="AX78">
        <v>74</v>
      </c>
      <c r="BA78" t="str">
        <f>'[1]D.3 Trial Balance - FY25'!$D$70</f>
        <v>1613:EQUITY ACCOUNTING INVESTMENTS - DIVIDENDS</v>
      </c>
      <c r="BB78">
        <v>527</v>
      </c>
      <c r="BC78">
        <f>'[1]D.4 Revenue - FY25'!$78:$78</f>
        <v>0</v>
      </c>
      <c r="BD78">
        <v>74</v>
      </c>
      <c r="BG78" t="str">
        <f>'[1]D.4 Revenue - FY25'!$C$42</f>
        <v>RC0025 SALES - EXTERNAL NGV - FIXED</v>
      </c>
      <c r="BH78">
        <v>268</v>
      </c>
    </row>
    <row r="79" spans="1:60">
      <c r="A79" t="e">
        <f>#REF!</f>
        <v>#REF!</v>
      </c>
      <c r="B79">
        <v>75</v>
      </c>
      <c r="E79" t="e">
        <f>#REF!</f>
        <v>#REF!</v>
      </c>
      <c r="F79">
        <v>553</v>
      </c>
      <c r="M79" t="e">
        <f>#REF!</f>
        <v>#REF!</v>
      </c>
      <c r="N79">
        <v>75</v>
      </c>
      <c r="Q79" t="e">
        <f>#REF!</f>
        <v>#REF!</v>
      </c>
      <c r="R79">
        <v>301</v>
      </c>
      <c r="AW79">
        <f>'[1]D.3 Trial Balance - FY25'!$79:$79</f>
        <v>0</v>
      </c>
      <c r="AX79">
        <v>75</v>
      </c>
      <c r="BA79" t="str">
        <f>'[1]D.3 Trial Balance - FY25'!$D$71</f>
        <v>1614:EQUITY ACCOUNTING INVESTMENTS - ACQUISITION</v>
      </c>
      <c r="BB79">
        <v>528</v>
      </c>
      <c r="BC79">
        <f>'[1]D.4 Revenue - FY25'!$79:$79</f>
        <v>0</v>
      </c>
      <c r="BD79">
        <v>75</v>
      </c>
      <c r="BG79" t="str">
        <f>'[1]D.4 Revenue - FY25'!$C$43</f>
        <v>RC0026 PIPELINE - LATERAL FEE</v>
      </c>
      <c r="BH79">
        <v>269</v>
      </c>
    </row>
    <row r="80" spans="1:60">
      <c r="A80" t="e">
        <f>#REF!</f>
        <v>#REF!</v>
      </c>
      <c r="B80">
        <v>76</v>
      </c>
      <c r="E80" t="e">
        <f>#REF!</f>
        <v>#REF!</v>
      </c>
      <c r="F80">
        <v>554</v>
      </c>
      <c r="M80" t="e">
        <f>#REF!</f>
        <v>#REF!</v>
      </c>
      <c r="N80">
        <v>76</v>
      </c>
      <c r="Q80" t="e">
        <f>#REF!</f>
        <v>#REF!</v>
      </c>
      <c r="R80">
        <v>302</v>
      </c>
      <c r="AW80">
        <f>'[1]D.3 Trial Balance - FY25'!$80:$80</f>
        <v>0</v>
      </c>
      <c r="AX80">
        <v>76</v>
      </c>
      <c r="BA80" t="str">
        <f>'[1]D.3 Trial Balance - FY25'!$D$72</f>
        <v>1615:EQUITY ACCOUNTING INVESTMENTS - DISPOSAL</v>
      </c>
      <c r="BB80">
        <v>529</v>
      </c>
      <c r="BC80">
        <f>'[1]D.4 Revenue - FY25'!$80:$80</f>
        <v>0</v>
      </c>
      <c r="BD80">
        <v>76</v>
      </c>
      <c r="BG80" t="str">
        <f>'[1]D.4 Revenue - FY25'!$C$44</f>
        <v>RC0027 PIPELINE - PARKING CHARGE - FIRM</v>
      </c>
      <c r="BH80">
        <v>270</v>
      </c>
    </row>
    <row r="81" spans="1:60">
      <c r="A81" t="e">
        <f>#REF!</f>
        <v>#REF!</v>
      </c>
      <c r="B81">
        <v>77</v>
      </c>
      <c r="E81" t="e">
        <f>#REF!</f>
        <v>#REF!</v>
      </c>
      <c r="F81">
        <v>555</v>
      </c>
      <c r="M81" t="e">
        <f>#REF!</f>
        <v>#REF!</v>
      </c>
      <c r="N81">
        <v>77</v>
      </c>
      <c r="Q81" t="e">
        <f>#REF!</f>
        <v>#REF!</v>
      </c>
      <c r="R81">
        <v>303</v>
      </c>
      <c r="AW81">
        <f>'[1]D.3 Trial Balance - FY25'!$81:$81</f>
        <v>0</v>
      </c>
      <c r="AX81">
        <v>77</v>
      </c>
      <c r="BA81" t="str">
        <f>'[1]D.3 Trial Balance - FY25'!$D$73</f>
        <v>1616:EQUITY ACCOUNTING INVESTMENTS - RECLASS TO SUBSIDIARY</v>
      </c>
      <c r="BB81">
        <v>530</v>
      </c>
      <c r="BC81">
        <f>'[1]D.4 Revenue - FY25'!$81:$81</f>
        <v>0</v>
      </c>
      <c r="BD81">
        <v>77</v>
      </c>
      <c r="BG81" t="str">
        <f>'[1]D.4 Revenue - FY25'!$C$45</f>
        <v>RC0028 PIPELINE - LOAN CHARGE - FIRM</v>
      </c>
      <c r="BH81">
        <v>271</v>
      </c>
    </row>
    <row r="82" spans="1:60">
      <c r="A82" t="e">
        <f>#REF!</f>
        <v>#REF!</v>
      </c>
      <c r="B82">
        <v>78</v>
      </c>
      <c r="E82" t="e">
        <f>#REF!</f>
        <v>#REF!</v>
      </c>
      <c r="F82">
        <v>556</v>
      </c>
      <c r="M82" t="e">
        <f>#REF!</f>
        <v>#REF!</v>
      </c>
      <c r="N82">
        <v>78</v>
      </c>
      <c r="Q82" t="e">
        <f>#REF!</f>
        <v>#REF!</v>
      </c>
      <c r="R82">
        <v>304</v>
      </c>
      <c r="AW82">
        <f>'[1]D.3 Trial Balance - FY25'!$82:$82</f>
        <v>0</v>
      </c>
      <c r="AX82">
        <v>78</v>
      </c>
      <c r="BA82" t="str">
        <f>'[1]D.3 Trial Balance - FY25'!$D$74</f>
        <v>1500:LONG-TERM CASH DEPOSIT</v>
      </c>
      <c r="BB82">
        <v>531</v>
      </c>
      <c r="BC82">
        <f>'[1]D.4 Revenue - FY25'!$82:$82</f>
        <v>0</v>
      </c>
      <c r="BD82">
        <v>78</v>
      </c>
      <c r="BG82" t="str">
        <f>'[1]D.4 Revenue - FY25'!$C$46</f>
        <v>RC0029 PIPELINE - PRESSURE SERVICES - FIRM</v>
      </c>
      <c r="BH82">
        <v>272</v>
      </c>
    </row>
    <row r="83" spans="1:60">
      <c r="A83" t="e">
        <f>#REF!</f>
        <v>#REF!</v>
      </c>
      <c r="B83">
        <v>79</v>
      </c>
      <c r="E83" t="e">
        <f>#REF!</f>
        <v>#REF!</v>
      </c>
      <c r="F83">
        <v>557</v>
      </c>
      <c r="M83" t="e">
        <f>#REF!</f>
        <v>#REF!</v>
      </c>
      <c r="N83">
        <v>79</v>
      </c>
      <c r="Q83" t="e">
        <f>#REF!</f>
        <v>#REF!</v>
      </c>
      <c r="R83">
        <v>305</v>
      </c>
      <c r="AW83">
        <f>'[1]D.3 Trial Balance - FY25'!$83:$83</f>
        <v>0</v>
      </c>
      <c r="AX83">
        <v>79</v>
      </c>
      <c r="BA83" t="str">
        <f>'[1]D.3 Trial Balance - FY25'!$D$75</f>
        <v>1530:FINANCE LEASE - NET INVESTMENT IN LEASE</v>
      </c>
      <c r="BB83">
        <v>532</v>
      </c>
      <c r="BC83">
        <f>'[1]D.4 Revenue - FY25'!$83:$83</f>
        <v>0</v>
      </c>
      <c r="BD83">
        <v>79</v>
      </c>
      <c r="BG83" t="str">
        <f>'[1]D.4 Revenue - FY25'!$C$47</f>
        <v>RC0030 PIPELINE - FIRM COMPRESSION LONG TERM</v>
      </c>
      <c r="BH83">
        <v>273</v>
      </c>
    </row>
    <row r="84" spans="1:60">
      <c r="A84" t="e">
        <f>#REF!</f>
        <v>#REF!</v>
      </c>
      <c r="B84">
        <v>80</v>
      </c>
      <c r="E84" t="e">
        <f>#REF!</f>
        <v>#REF!</v>
      </c>
      <c r="F84">
        <v>558</v>
      </c>
      <c r="M84" t="e">
        <f>#REF!</f>
        <v>#REF!</v>
      </c>
      <c r="N84">
        <v>80</v>
      </c>
      <c r="Q84" t="e">
        <f>#REF!</f>
        <v>#REF!</v>
      </c>
      <c r="R84">
        <v>306</v>
      </c>
      <c r="AW84">
        <f>'[1]D.3 Trial Balance - FY25'!$84:$84</f>
        <v>0</v>
      </c>
      <c r="AX84">
        <v>80</v>
      </c>
      <c r="BA84" t="str">
        <f>'[1]D.3 Trial Balance - FY25'!$D$76</f>
        <v>1531:FINANCE LEASE - PAYMENTS RECEIVED</v>
      </c>
      <c r="BB84">
        <v>533</v>
      </c>
      <c r="BC84">
        <f>'[1]D.4 Revenue - FY25'!$84:$84</f>
        <v>0</v>
      </c>
      <c r="BD84">
        <v>80</v>
      </c>
      <c r="BG84" t="str">
        <f>'[1]D.4 Revenue - FY25'!$C$48</f>
        <v>RC0071 STRETCH - BLUE SKY - FIXED</v>
      </c>
      <c r="BH84">
        <v>274</v>
      </c>
    </row>
    <row r="85" spans="1:60">
      <c r="A85" t="e">
        <f>#REF!</f>
        <v>#REF!</v>
      </c>
      <c r="B85">
        <v>81</v>
      </c>
      <c r="E85" t="e">
        <f>#REF!</f>
        <v>#REF!</v>
      </c>
      <c r="F85">
        <v>559</v>
      </c>
      <c r="M85" t="e">
        <f>#REF!</f>
        <v>#REF!</v>
      </c>
      <c r="N85">
        <v>81</v>
      </c>
      <c r="Q85" t="e">
        <f>#REF!</f>
        <v>#REF!</v>
      </c>
      <c r="R85">
        <v>307</v>
      </c>
      <c r="AW85">
        <f>'[1]D.3 Trial Balance - FY25'!$85:$85</f>
        <v>0</v>
      </c>
      <c r="AX85">
        <v>81</v>
      </c>
      <c r="BA85" t="str">
        <f>'[1]D.3 Trial Balance - FY25'!$D$77</f>
        <v>1532:FINANCE LEASE - CONTINGENT RENTAL RECEIVED</v>
      </c>
      <c r="BB85">
        <v>534</v>
      </c>
      <c r="BC85">
        <f>'[1]D.4 Revenue - FY25'!$85:$85</f>
        <v>0</v>
      </c>
      <c r="BD85">
        <v>81</v>
      </c>
      <c r="BG85" t="str">
        <f>'[1]D.4 Revenue - FY25'!$C$49</f>
        <v>RC0072 STRETCH - NEW CONTRACTS - FIXED</v>
      </c>
      <c r="BH85">
        <v>275</v>
      </c>
    </row>
    <row r="86" spans="1:60">
      <c r="A86" t="e">
        <f>#REF!</f>
        <v>#REF!</v>
      </c>
      <c r="B86">
        <v>82</v>
      </c>
      <c r="E86" t="e">
        <f>#REF!</f>
        <v>#REF!</v>
      </c>
      <c r="F86">
        <v>560</v>
      </c>
      <c r="M86" t="e">
        <f>#REF!</f>
        <v>#REF!</v>
      </c>
      <c r="N86">
        <v>82</v>
      </c>
      <c r="Q86" t="e">
        <f>#REF!</f>
        <v>#REF!</v>
      </c>
      <c r="R86">
        <v>308</v>
      </c>
      <c r="AW86">
        <f>'[1]D.3 Trial Balance - FY25'!$86:$86</f>
        <v>0</v>
      </c>
      <c r="AX86">
        <v>82</v>
      </c>
      <c r="BA86" t="str">
        <f>'[1]D.3 Trial Balance - FY25'!$D$78</f>
        <v>1533:FINANCE LEASE - INTEREST RECOGNISED (CUM.)</v>
      </c>
      <c r="BB86">
        <v>535</v>
      </c>
      <c r="BC86">
        <f>'[1]D.4 Revenue - FY25'!$86:$86</f>
        <v>0</v>
      </c>
      <c r="BD86">
        <v>82</v>
      </c>
      <c r="BG86" t="str">
        <f>'[1]D.4 Revenue - FY25'!$C$50</f>
        <v>RC0073 STRETCH - RECONTRACTING - FIXED</v>
      </c>
      <c r="BH86">
        <v>276</v>
      </c>
    </row>
    <row r="87" spans="1:60">
      <c r="A87" t="e">
        <f>#REF!</f>
        <v>#REF!</v>
      </c>
      <c r="B87">
        <v>83</v>
      </c>
      <c r="E87" t="e">
        <f>#REF!</f>
        <v>#REF!</v>
      </c>
      <c r="F87">
        <v>561</v>
      </c>
      <c r="M87" t="e">
        <f>#REF!</f>
        <v>#REF!</v>
      </c>
      <c r="N87">
        <v>83</v>
      </c>
      <c r="Q87" t="e">
        <f>#REF!</f>
        <v>#REF!</v>
      </c>
      <c r="R87">
        <v>309</v>
      </c>
      <c r="AW87">
        <f>'[1]D.3 Trial Balance - FY25'!$87:$87</f>
        <v>0</v>
      </c>
      <c r="AX87">
        <v>83</v>
      </c>
      <c r="BA87" t="str">
        <f>'[1]D.3 Trial Balance - FY25'!$D$79</f>
        <v>1534:FINANCE LEASE - TRSFR TO CURRENT (1170)</v>
      </c>
      <c r="BB87">
        <v>536</v>
      </c>
      <c r="BC87">
        <f>'[1]D.4 Revenue - FY25'!$87:$87</f>
        <v>0</v>
      </c>
      <c r="BD87">
        <v>83</v>
      </c>
      <c r="BG87" t="str">
        <f>'[1]D.4 Revenue - FY25'!$C$51</f>
        <v>RC0032 FX REALISED GAIN/LOSS (REC FROM CUST - OCF)</v>
      </c>
      <c r="BH87">
        <v>277</v>
      </c>
    </row>
    <row r="88" spans="1:60">
      <c r="A88" t="e">
        <f>#REF!</f>
        <v>#REF!</v>
      </c>
      <c r="B88">
        <v>84</v>
      </c>
      <c r="E88" t="e">
        <f>#REF!</f>
        <v>#REF!</v>
      </c>
      <c r="F88">
        <v>562</v>
      </c>
      <c r="M88" t="e">
        <f>#REF!</f>
        <v>#REF!</v>
      </c>
      <c r="N88">
        <v>84</v>
      </c>
      <c r="Q88" t="e">
        <f>#REF!</f>
        <v>#REF!</v>
      </c>
      <c r="R88">
        <v>310</v>
      </c>
      <c r="AW88">
        <f>'[1]D.3 Trial Balance - FY25'!$88:$88</f>
        <v>0</v>
      </c>
      <c r="AX88">
        <v>84</v>
      </c>
      <c r="BA88" t="str">
        <f>'[1]D.3 Trial Balance - FY25'!$D$80</f>
        <v>1520:LOAN RECEIVABLE FROM THIRD PARTY</v>
      </c>
      <c r="BB88">
        <v>537</v>
      </c>
      <c r="BC88">
        <f>'[1]D.4 Revenue - FY25'!$88:$88</f>
        <v>0</v>
      </c>
      <c r="BD88">
        <v>84</v>
      </c>
      <c r="BG88" t="str">
        <f>'[1]D.4 Revenue - FY25'!$C$52</f>
        <v>RC0033 FX REALISED GAIN/LOSS (REVENUE HEDGING)</v>
      </c>
      <c r="BH88">
        <v>278</v>
      </c>
    </row>
    <row r="89" spans="1:60">
      <c r="A89" t="e">
        <f>#REF!</f>
        <v>#REF!</v>
      </c>
      <c r="B89">
        <v>85</v>
      </c>
      <c r="E89" t="e">
        <f>#REF!</f>
        <v>#REF!</v>
      </c>
      <c r="F89">
        <v>563</v>
      </c>
      <c r="M89" t="e">
        <f>#REF!</f>
        <v>#REF!</v>
      </c>
      <c r="N89">
        <v>85</v>
      </c>
      <c r="Q89" t="e">
        <f>#REF!</f>
        <v>#REF!</v>
      </c>
      <c r="R89">
        <v>311</v>
      </c>
      <c r="AW89">
        <f>'[1]D.3 Trial Balance - FY25'!$89:$89</f>
        <v>0</v>
      </c>
      <c r="AX89">
        <v>85</v>
      </c>
      <c r="BA89" t="str">
        <f>'[1]D.3 Trial Balance - FY25'!$D$81</f>
        <v>1521:ACCRUED REVENUE - NON-CURRENT</v>
      </c>
      <c r="BB89">
        <v>538</v>
      </c>
      <c r="BC89">
        <f>'[1]D.4 Revenue - FY25'!$89:$89</f>
        <v>0</v>
      </c>
      <c r="BD89">
        <v>85</v>
      </c>
      <c r="BG89" t="str">
        <f>'[1]D.4 Revenue - FY25'!$C$53</f>
        <v>RC0034 FX UNREALISED GAIN/LOSS (REC FROM CUST - OCF)</v>
      </c>
      <c r="BH89">
        <v>279</v>
      </c>
    </row>
    <row r="90" spans="1:60">
      <c r="A90" t="e">
        <f>#REF!</f>
        <v>#REF!</v>
      </c>
      <c r="B90">
        <v>86</v>
      </c>
      <c r="E90" t="e">
        <f>#REF!</f>
        <v>#REF!</v>
      </c>
      <c r="F90">
        <v>564</v>
      </c>
      <c r="M90" t="e">
        <f>#REF!</f>
        <v>#REF!</v>
      </c>
      <c r="N90">
        <v>86</v>
      </c>
      <c r="Q90" t="e">
        <f>#REF!</f>
        <v>#REF!</v>
      </c>
      <c r="R90">
        <v>312</v>
      </c>
      <c r="AW90">
        <f>'[1]D.3 Trial Balance - FY25'!$90:$90</f>
        <v>0</v>
      </c>
      <c r="AX90">
        <v>86</v>
      </c>
      <c r="BA90" t="str">
        <f>'[1]D.3 Trial Balance - FY25'!$D$82</f>
        <v>1522:ACCRUED REVENUE - INTEREST INCOME - NON-CURRENT</v>
      </c>
      <c r="BB90">
        <v>539</v>
      </c>
      <c r="BC90">
        <f>'[1]D.4 Revenue - FY25'!$90:$90</f>
        <v>0</v>
      </c>
      <c r="BD90">
        <v>86</v>
      </c>
      <c r="BG90" t="str">
        <f>'[1]D.4 Revenue - FY25'!$C$54</f>
        <v>RC0035 FX UNREALISED GAIN/LOSS (REVENUE HEDGING)</v>
      </c>
      <c r="BH90">
        <v>280</v>
      </c>
    </row>
    <row r="91" spans="1:60">
      <c r="A91" t="e">
        <f>#REF!</f>
        <v>#REF!</v>
      </c>
      <c r="B91">
        <v>87</v>
      </c>
      <c r="E91" t="e">
        <f>#REF!</f>
        <v>#REF!</v>
      </c>
      <c r="F91">
        <v>565</v>
      </c>
      <c r="M91" t="e">
        <f>#REF!</f>
        <v>#REF!</v>
      </c>
      <c r="N91">
        <v>87</v>
      </c>
      <c r="Q91" t="e">
        <f>#REF!</f>
        <v>#REF!</v>
      </c>
      <c r="R91">
        <v>313</v>
      </c>
      <c r="AW91">
        <f>'[1]D.3 Trial Balance - FY25'!$91:$91</f>
        <v>0</v>
      </c>
      <c r="AX91">
        <v>87</v>
      </c>
      <c r="BA91" t="str">
        <f>'[1]D.3 Trial Balance - FY25'!$D$83</f>
        <v>1840:ACCESS ARRANGEMENTS</v>
      </c>
      <c r="BB91">
        <v>540</v>
      </c>
      <c r="BC91">
        <f>'[1]D.4 Revenue - FY25'!$91:$91</f>
        <v>0</v>
      </c>
      <c r="BD91">
        <v>87</v>
      </c>
      <c r="BG91" t="str">
        <f>'[1]D.4 Revenue - FY25'!$C$55</f>
        <v>RC0036 WGP REVENUE UNWIND DUE TO DE-DESIGNATION</v>
      </c>
      <c r="BH91">
        <v>281</v>
      </c>
    </row>
    <row r="92" spans="1:60">
      <c r="A92" t="e">
        <f>#REF!</f>
        <v>#REF!</v>
      </c>
      <c r="B92">
        <v>88</v>
      </c>
      <c r="E92" t="e">
        <f>#REF!</f>
        <v>#REF!</v>
      </c>
      <c r="F92">
        <v>566</v>
      </c>
      <c r="M92" t="e">
        <f>#REF!</f>
        <v>#REF!</v>
      </c>
      <c r="N92">
        <v>88</v>
      </c>
      <c r="Q92" t="e">
        <f>#REF!</f>
        <v>#REF!</v>
      </c>
      <c r="R92">
        <v>314</v>
      </c>
      <c r="AW92">
        <f>'[1]D.3 Trial Balance - FY25'!$92:$92</f>
        <v>0</v>
      </c>
      <c r="AX92">
        <v>88</v>
      </c>
      <c r="BA92" t="str">
        <f>'[1]D.3 Trial Balance - FY25'!$D$84</f>
        <v>1841:ACCESS ARRANGEMENTS - ACCUM AMORTISATION</v>
      </c>
      <c r="BB92">
        <v>541</v>
      </c>
      <c r="BC92">
        <f>'[1]D.4 Revenue - FY25'!$92:$92</f>
        <v>0</v>
      </c>
      <c r="BD92">
        <v>88</v>
      </c>
      <c r="BG92" t="str">
        <f>'[1]D.4 Revenue - FY25'!$C$56</f>
        <v>RC0090 PIPELINE - INTERRUPTIBLE - AS AVAILABLE</v>
      </c>
      <c r="BH92">
        <v>282</v>
      </c>
    </row>
    <row r="93" spans="1:60">
      <c r="A93" t="e">
        <f>#REF!</f>
        <v>#REF!</v>
      </c>
      <c r="B93">
        <v>89</v>
      </c>
      <c r="E93" t="e">
        <f>#REF!</f>
        <v>#REF!</v>
      </c>
      <c r="F93">
        <v>567</v>
      </c>
      <c r="M93" t="e">
        <f>#REF!</f>
        <v>#REF!</v>
      </c>
      <c r="N93">
        <v>89</v>
      </c>
      <c r="Q93" t="e">
        <f>#REF!</f>
        <v>#REF!</v>
      </c>
      <c r="R93">
        <v>315</v>
      </c>
      <c r="AW93">
        <f>'[1]D.3 Trial Balance - FY25'!$93:$93</f>
        <v>0</v>
      </c>
      <c r="AX93">
        <v>89</v>
      </c>
      <c r="BA93" t="str">
        <f>'[1]D.3 Trial Balance - FY25'!$D$85</f>
        <v>1780:VALUATION OF LICENCES</v>
      </c>
      <c r="BB93">
        <v>542</v>
      </c>
      <c r="BC93">
        <f>'[1]D.4 Revenue - FY25'!$93:$93</f>
        <v>0</v>
      </c>
      <c r="BD93">
        <v>89</v>
      </c>
      <c r="BG93" t="str">
        <f>'[1]D.4 Revenue - FY25'!$C$57</f>
        <v>RC0091 PIPELINE - INTERRUPTIBLE</v>
      </c>
      <c r="BH93">
        <v>283</v>
      </c>
    </row>
    <row r="94" spans="1:60">
      <c r="A94" t="e">
        <f>#REF!</f>
        <v>#REF!</v>
      </c>
      <c r="B94">
        <v>90</v>
      </c>
      <c r="E94" t="e">
        <f>#REF!</f>
        <v>#REF!</v>
      </c>
      <c r="F94">
        <v>568</v>
      </c>
      <c r="M94" t="e">
        <f>#REF!</f>
        <v>#REF!</v>
      </c>
      <c r="N94">
        <v>90</v>
      </c>
      <c r="Q94" t="e">
        <f>#REF!</f>
        <v>#REF!</v>
      </c>
      <c r="R94">
        <v>316</v>
      </c>
      <c r="AW94">
        <f>'[1]D.3 Trial Balance - FY25'!$94:$94</f>
        <v>0</v>
      </c>
      <c r="AX94">
        <v>90</v>
      </c>
      <c r="BA94" t="str">
        <f>'[1]D.3 Trial Balance - FY25'!$D$86</f>
        <v>1781:ACCUM AMORTISATION - LICENCES</v>
      </c>
      <c r="BB94">
        <v>543</v>
      </c>
      <c r="BC94">
        <f>'[1]D.4 Revenue - FY25'!$94:$94</f>
        <v>0</v>
      </c>
      <c r="BD94">
        <v>90</v>
      </c>
      <c r="BG94" t="str">
        <f>'[1]D.4 Revenue - FY25'!$C$58</f>
        <v>RC0092 PIPELINE - PARKING CHARGE - INTERRUPTIBLE</v>
      </c>
      <c r="BH94">
        <v>284</v>
      </c>
    </row>
    <row r="95" spans="1:60">
      <c r="A95" t="e">
        <f>#REF!</f>
        <v>#REF!</v>
      </c>
      <c r="B95">
        <v>91</v>
      </c>
      <c r="E95" t="e">
        <f>#REF!</f>
        <v>#REF!</v>
      </c>
      <c r="F95">
        <v>569</v>
      </c>
      <c r="M95" t="e">
        <f>#REF!</f>
        <v>#REF!</v>
      </c>
      <c r="N95">
        <v>91</v>
      </c>
      <c r="Q95" t="e">
        <f>#REF!</f>
        <v>#REF!</v>
      </c>
      <c r="R95">
        <v>317</v>
      </c>
      <c r="AW95">
        <f>'[1]D.3 Trial Balance - FY25'!$95:$95</f>
        <v>0</v>
      </c>
      <c r="AX95">
        <v>91</v>
      </c>
      <c r="BA95" t="str">
        <f>'[1]D.3 Trial Balance - FY25'!$D$87</f>
        <v>1782:RIGHT TO RECEIVE PIPELINE TARIFF</v>
      </c>
      <c r="BB95">
        <v>544</v>
      </c>
      <c r="BC95">
        <f>'[1]D.4 Revenue - FY25'!$95:$95</f>
        <v>0</v>
      </c>
      <c r="BD95">
        <v>91</v>
      </c>
      <c r="BG95" t="str">
        <f>'[1]D.4 Revenue - FY25'!$C$59</f>
        <v>RC0093 PIPELINE - LOAN CHARGE - INTERRUPTIBLE</v>
      </c>
      <c r="BH95">
        <v>285</v>
      </c>
    </row>
    <row r="96" spans="1:60">
      <c r="A96" t="e">
        <f>#REF!</f>
        <v>#REF!</v>
      </c>
      <c r="B96">
        <v>92</v>
      </c>
      <c r="E96" t="e">
        <f>#REF!</f>
        <v>#REF!</v>
      </c>
      <c r="F96">
        <v>570</v>
      </c>
      <c r="M96" t="e">
        <f>#REF!</f>
        <v>#REF!</v>
      </c>
      <c r="N96">
        <v>92</v>
      </c>
      <c r="Q96" t="e">
        <f>#REF!</f>
        <v>#REF!</v>
      </c>
      <c r="R96">
        <v>318</v>
      </c>
      <c r="AW96">
        <f>'[1]D.3 Trial Balance - FY25'!$96:$96</f>
        <v>0</v>
      </c>
      <c r="AX96">
        <v>92</v>
      </c>
      <c r="BA96" t="str">
        <f>'[1]D.3 Trial Balance - FY25'!$D$88</f>
        <v>1783:CONTRACT INTANGIBLE - COST</v>
      </c>
      <c r="BB96">
        <v>545</v>
      </c>
      <c r="BC96">
        <f>'[1]D.4 Revenue - FY25'!$96:$96</f>
        <v>0</v>
      </c>
      <c r="BD96">
        <v>92</v>
      </c>
      <c r="BG96" t="str">
        <f>'[1]D.4 Revenue - FY25'!$C$60</f>
        <v>RC0094 PIPELINE - PRESSURE SERVICES - INTERRUPTIBLE</v>
      </c>
      <c r="BH96">
        <v>286</v>
      </c>
    </row>
    <row r="97" spans="1:60">
      <c r="A97" t="e">
        <f>#REF!</f>
        <v>#REF!</v>
      </c>
      <c r="B97">
        <v>93</v>
      </c>
      <c r="E97" t="e">
        <f>#REF!</f>
        <v>#REF!</v>
      </c>
      <c r="F97">
        <v>571</v>
      </c>
      <c r="M97" t="e">
        <f>#REF!</f>
        <v>#REF!</v>
      </c>
      <c r="N97">
        <v>93</v>
      </c>
      <c r="Q97" t="e">
        <f>#REF!</f>
        <v>#REF!</v>
      </c>
      <c r="R97">
        <v>319</v>
      </c>
      <c r="AW97">
        <f>'[1]D.3 Trial Balance - FY25'!$97:$97</f>
        <v>0</v>
      </c>
      <c r="AX97">
        <v>93</v>
      </c>
      <c r="BA97" t="str">
        <f>'[1]D.3 Trial Balance - FY25'!$D$89</f>
        <v>1784:CONTRACT INTANGIBLE - ACCUM AMORTISATION AND IMPAIRMENT</v>
      </c>
      <c r="BB97">
        <v>546</v>
      </c>
      <c r="BC97">
        <f>'[1]D.4 Revenue - FY25'!$97:$97</f>
        <v>0</v>
      </c>
      <c r="BD97">
        <v>93</v>
      </c>
      <c r="BG97" t="str">
        <f>'[1]D.4 Revenue - FY25'!$C$61</f>
        <v>RC0095 PIPELINE - REDIRECTION - INTERRUPTIBLE</v>
      </c>
      <c r="BH97">
        <v>287</v>
      </c>
    </row>
    <row r="98" spans="1:60">
      <c r="A98" t="e">
        <f>#REF!</f>
        <v>#REF!</v>
      </c>
      <c r="B98">
        <v>94</v>
      </c>
      <c r="E98" t="e">
        <f>#REF!</f>
        <v>#REF!</v>
      </c>
      <c r="F98">
        <v>572</v>
      </c>
      <c r="M98" t="e">
        <f>#REF!</f>
        <v>#REF!</v>
      </c>
      <c r="N98">
        <v>94</v>
      </c>
      <c r="Q98" t="e">
        <f>#REF!</f>
        <v>#REF!</v>
      </c>
      <c r="R98">
        <v>320</v>
      </c>
      <c r="AW98">
        <f>'[1]D.3 Trial Balance - FY25'!$98:$98</f>
        <v>0</v>
      </c>
      <c r="AX98">
        <v>94</v>
      </c>
      <c r="BA98" t="str">
        <f>'[1]D.3 Trial Balance - FY25'!$D$90</f>
        <v>1785:AMORT RIGHT TO REC PIPELINE TARIFF</v>
      </c>
      <c r="BB98">
        <v>547</v>
      </c>
      <c r="BC98">
        <f>'[1]D.4 Revenue - FY25'!$98:$98</f>
        <v>0</v>
      </c>
      <c r="BD98">
        <v>94</v>
      </c>
      <c r="BG98" t="str">
        <f>'[1]D.4 Revenue - FY25'!$C$62</f>
        <v>RC0096 3RD PARTY CONTRACTED REVENUE - VARIABLE</v>
      </c>
      <c r="BH98">
        <v>288</v>
      </c>
    </row>
    <row r="99" spans="1:60">
      <c r="A99" t="e">
        <f>#REF!</f>
        <v>#REF!</v>
      </c>
      <c r="B99">
        <v>95</v>
      </c>
      <c r="E99" t="e">
        <f>#REF!</f>
        <v>#REF!</v>
      </c>
      <c r="F99">
        <v>573</v>
      </c>
      <c r="M99" t="e">
        <f>#REF!</f>
        <v>#REF!</v>
      </c>
      <c r="N99">
        <v>95</v>
      </c>
      <c r="Q99" t="e">
        <f>#REF!</f>
        <v>#REF!</v>
      </c>
      <c r="R99">
        <v>321</v>
      </c>
      <c r="AW99">
        <f>'[1]D.3 Trial Balance - FY25'!$99:$99</f>
        <v>0</v>
      </c>
      <c r="AX99">
        <v>95</v>
      </c>
      <c r="BA99" t="str">
        <f>'[1]D.3 Trial Balance - FY25'!$D$91</f>
        <v>1786:DEVELOPMENT ASSETS</v>
      </c>
      <c r="BB99">
        <v>548</v>
      </c>
      <c r="BC99">
        <f>'[1]D.4 Revenue - FY25'!$99:$99</f>
        <v>0</v>
      </c>
      <c r="BD99">
        <v>95</v>
      </c>
      <c r="BG99" t="str">
        <f>'[1]D.4 Revenue - FY25'!$C$63</f>
        <v>RC0097 PROJECT REVENUE</v>
      </c>
      <c r="BH99">
        <v>289</v>
      </c>
    </row>
    <row r="100" spans="1:60">
      <c r="A100" t="e">
        <f>#REF!</f>
        <v>#REF!</v>
      </c>
      <c r="B100">
        <v>96</v>
      </c>
      <c r="E100" t="e">
        <f>#REF!</f>
        <v>#REF!</v>
      </c>
      <c r="F100">
        <v>574</v>
      </c>
      <c r="M100" t="e">
        <f>#REF!</f>
        <v>#REF!</v>
      </c>
      <c r="N100">
        <v>96</v>
      </c>
      <c r="Q100" t="e">
        <f>#REF!</f>
        <v>#REF!</v>
      </c>
      <c r="R100">
        <v>322</v>
      </c>
      <c r="AW100">
        <f>'[1]D.3 Trial Balance - FY25'!$100:$100</f>
        <v>0</v>
      </c>
      <c r="AX100">
        <v>96</v>
      </c>
      <c r="BA100" t="str">
        <f>'[1]D.3 Trial Balance - FY25'!$D$92</f>
        <v>1787:AMORT DEVELOPMENT ASSETS</v>
      </c>
      <c r="BB100">
        <v>549</v>
      </c>
      <c r="BC100">
        <f>'[1]D.4 Revenue - FY25'!$100:$100</f>
        <v>0</v>
      </c>
      <c r="BD100">
        <v>96</v>
      </c>
      <c r="BG100" t="str">
        <f>'[1]D.4 Revenue - FY25'!$C$64</f>
        <v>RC0098 RECOVERABLE WORKS - FIXED</v>
      </c>
      <c r="BH100">
        <v>290</v>
      </c>
    </row>
    <row r="101" spans="1:60">
      <c r="A101" t="e">
        <f>#REF!</f>
        <v>#REF!</v>
      </c>
      <c r="B101">
        <v>97</v>
      </c>
      <c r="E101" t="e">
        <f>#REF!</f>
        <v>#REF!</v>
      </c>
      <c r="F101">
        <v>575</v>
      </c>
      <c r="M101" t="e">
        <f>#REF!</f>
        <v>#REF!</v>
      </c>
      <c r="N101">
        <v>97</v>
      </c>
      <c r="Q101" t="e">
        <f>#REF!</f>
        <v>#REF!</v>
      </c>
      <c r="R101">
        <v>323</v>
      </c>
      <c r="AW101">
        <f>'[1]D.3 Trial Balance - FY25'!$101:$101</f>
        <v>0</v>
      </c>
      <c r="AX101">
        <v>97</v>
      </c>
      <c r="BA101" t="str">
        <f>'[1]D.3 Trial Balance - FY25'!$D$93</f>
        <v>1830:CONSTRUCTION IN PROGRESS - INTANGIBLE ASSETS</v>
      </c>
      <c r="BB101">
        <v>550</v>
      </c>
      <c r="BC101">
        <f>'[1]D.4 Revenue - FY25'!$101:$101</f>
        <v>0</v>
      </c>
      <c r="BD101">
        <v>97</v>
      </c>
      <c r="BG101" t="str">
        <f>'[1]D.4 Revenue - FY25'!$C$65</f>
        <v>RC0099 RECOVERABLE WORKS</v>
      </c>
      <c r="BH101">
        <v>291</v>
      </c>
    </row>
    <row r="102" spans="1:60">
      <c r="A102" t="e">
        <f>#REF!</f>
        <v>#REF!</v>
      </c>
      <c r="B102">
        <v>98</v>
      </c>
      <c r="E102" t="e">
        <f>#REF!</f>
        <v>#REF!</v>
      </c>
      <c r="F102">
        <v>576</v>
      </c>
      <c r="M102" t="e">
        <f>#REF!</f>
        <v>#REF!</v>
      </c>
      <c r="N102">
        <v>98</v>
      </c>
      <c r="Q102" t="e">
        <f>#REF!</f>
        <v>#REF!</v>
      </c>
      <c r="R102">
        <v>324</v>
      </c>
      <c r="AW102">
        <f>'[1]D.3 Trial Balance - FY25'!$102:$102</f>
        <v>0</v>
      </c>
      <c r="AX102">
        <v>98</v>
      </c>
      <c r="BA102" t="str">
        <f>'[1]D.3 Trial Balance - FY25'!$D$94</f>
        <v>1831:CONSTRUCTION IN PROGRESS - INTANGIBLE ASSETS (CONTRA)</v>
      </c>
      <c r="BB102">
        <v>551</v>
      </c>
      <c r="BC102">
        <f>'[1]D.4 Revenue - FY25'!$102:$102</f>
        <v>0</v>
      </c>
      <c r="BD102">
        <v>98</v>
      </c>
      <c r="BG102" t="str">
        <f>'[1]D.4 Revenue - FY25'!$C$66</f>
        <v>RC0100 CUSTOMER CONTRIBUTIONS</v>
      </c>
      <c r="BH102">
        <v>292</v>
      </c>
    </row>
    <row r="103" spans="1:60">
      <c r="A103" t="e">
        <f>#REF!</f>
        <v>#REF!</v>
      </c>
      <c r="B103">
        <v>99</v>
      </c>
      <c r="E103" t="e">
        <f>#REF!</f>
        <v>#REF!</v>
      </c>
      <c r="F103">
        <v>577</v>
      </c>
      <c r="M103" t="e">
        <f>#REF!</f>
        <v>#REF!</v>
      </c>
      <c r="N103">
        <v>99</v>
      </c>
      <c r="Q103" t="e">
        <f>#REF!</f>
        <v>#REF!</v>
      </c>
      <c r="R103">
        <v>325</v>
      </c>
      <c r="AW103">
        <f>'[1]D.3 Trial Balance - FY25'!$103:$103</f>
        <v>0</v>
      </c>
      <c r="AX103">
        <v>99</v>
      </c>
      <c r="BA103" t="str">
        <f>'[1]D.3 Trial Balance - FY25'!$D$95</f>
        <v>1800:OTHER INTANGIBLE ASSETS - COST (CONTROL)</v>
      </c>
      <c r="BB103">
        <v>552</v>
      </c>
      <c r="BC103">
        <f>'[1]D.4 Revenue - FY25'!$103:$103</f>
        <v>0</v>
      </c>
      <c r="BD103">
        <v>99</v>
      </c>
      <c r="BG103" t="str">
        <f>'[1]D.4 Revenue - FY25'!$C$67</f>
        <v>RC0037 ELECTRICITY GENERATION - VARIABLE</v>
      </c>
      <c r="BH103">
        <v>293</v>
      </c>
    </row>
    <row r="104" spans="1:60">
      <c r="A104" t="e">
        <f>#REF!</f>
        <v>#REF!</v>
      </c>
      <c r="B104">
        <v>100</v>
      </c>
      <c r="E104" t="e">
        <f>#REF!</f>
        <v>#REF!</v>
      </c>
      <c r="F104">
        <v>578</v>
      </c>
      <c r="M104" t="e">
        <f>#REF!</f>
        <v>#REF!</v>
      </c>
      <c r="N104">
        <v>100</v>
      </c>
      <c r="Q104" t="e">
        <f>#REF!</f>
        <v>#REF!</v>
      </c>
      <c r="R104">
        <v>326</v>
      </c>
      <c r="AW104">
        <f>'[1]D.3 Trial Balance - FY25'!$104:$104</f>
        <v>0</v>
      </c>
      <c r="AX104">
        <v>100</v>
      </c>
      <c r="BA104" t="str">
        <f>'[1]D.3 Trial Balance - FY25'!$D$96</f>
        <v>1801:OTHER INTANGIBLE ASSETS - COST (CONTRA)</v>
      </c>
      <c r="BB104">
        <v>553</v>
      </c>
      <c r="BC104">
        <f>'[1]D.4 Revenue - FY25'!$104:$104</f>
        <v>0</v>
      </c>
      <c r="BD104">
        <v>100</v>
      </c>
      <c r="BG104" t="str">
        <f>'[1]D.4 Revenue - FY25'!$C$68</f>
        <v>RC0038 ELECTRICITY GENERATION - OTHER</v>
      </c>
      <c r="BH104">
        <v>294</v>
      </c>
    </row>
    <row r="105" spans="1:60">
      <c r="A105" t="e">
        <f>#REF!</f>
        <v>#REF!</v>
      </c>
      <c r="B105">
        <v>101</v>
      </c>
      <c r="E105" t="e">
        <f>#REF!</f>
        <v>#REF!</v>
      </c>
      <c r="F105">
        <v>579</v>
      </c>
      <c r="M105" t="e">
        <f>#REF!</f>
        <v>#REF!</v>
      </c>
      <c r="N105">
        <v>101</v>
      </c>
      <c r="Q105" t="e">
        <f>#REF!</f>
        <v>#REF!</v>
      </c>
      <c r="R105">
        <v>327</v>
      </c>
      <c r="AW105">
        <f>'[1]D.3 Trial Balance - FY25'!$105:$105</f>
        <v>0</v>
      </c>
      <c r="AX105">
        <v>101</v>
      </c>
      <c r="BA105" t="str">
        <f>'[1]D.3 Trial Balance - FY25'!$D$97</f>
        <v>1802:OTHER INTANGIBLE ASSETS - ACCUM AMORTISATION (CONTROL)</v>
      </c>
      <c r="BB105">
        <v>554</v>
      </c>
      <c r="BC105">
        <f>'[1]D.4 Revenue - FY25'!$105:$105</f>
        <v>0</v>
      </c>
      <c r="BD105">
        <v>101</v>
      </c>
      <c r="BG105" t="str">
        <f>'[1]D.4 Revenue - FY25'!$C$69</f>
        <v>RC0039 ELECTRICITY GENERATION - RECS</v>
      </c>
      <c r="BH105">
        <v>295</v>
      </c>
    </row>
    <row r="106" spans="1:60">
      <c r="A106" t="e">
        <f>#REF!</f>
        <v>#REF!</v>
      </c>
      <c r="B106">
        <v>102</v>
      </c>
      <c r="E106" t="e">
        <f>#REF!</f>
        <v>#REF!</v>
      </c>
      <c r="F106">
        <v>580</v>
      </c>
      <c r="M106" t="e">
        <f>#REF!</f>
        <v>#REF!</v>
      </c>
      <c r="N106">
        <v>102</v>
      </c>
      <c r="Q106" t="e">
        <f>#REF!</f>
        <v>#REF!</v>
      </c>
      <c r="R106">
        <v>328</v>
      </c>
      <c r="AW106">
        <f>'[1]D.3 Trial Balance - FY25'!$106:$106</f>
        <v>0</v>
      </c>
      <c r="AX106">
        <v>102</v>
      </c>
      <c r="BA106" t="str">
        <f>'[1]D.3 Trial Balance - FY25'!$D$98</f>
        <v>1803:OTHER INTANGIBLE ASSETS - ACCUM AMORTISATION (CONTRA)</v>
      </c>
      <c r="BB106">
        <v>555</v>
      </c>
      <c r="BC106">
        <f>'[1]D.4 Revenue - FY25'!$106:$106</f>
        <v>0</v>
      </c>
      <c r="BD106">
        <v>102</v>
      </c>
      <c r="BG106" t="str">
        <f>'[1]D.4 Revenue - FY25'!$C$70</f>
        <v>RC0173 ENVIRONMENTAL PRODUCTS REVENUE - 3P</v>
      </c>
      <c r="BH106">
        <v>296</v>
      </c>
    </row>
    <row r="107" spans="1:60">
      <c r="A107" t="e">
        <f>#REF!</f>
        <v>#REF!</v>
      </c>
      <c r="B107">
        <v>103</v>
      </c>
      <c r="E107" t="e">
        <f>#REF!</f>
        <v>#REF!</v>
      </c>
      <c r="F107">
        <v>581</v>
      </c>
      <c r="M107" t="e">
        <f>#REF!</f>
        <v>#REF!</v>
      </c>
      <c r="N107">
        <v>103</v>
      </c>
      <c r="Q107" t="e">
        <f>#REF!</f>
        <v>#REF!</v>
      </c>
      <c r="R107">
        <v>329</v>
      </c>
      <c r="AW107">
        <f>'[1]D.3 Trial Balance - FY25'!$107:$107</f>
        <v>0</v>
      </c>
      <c r="AX107">
        <v>103</v>
      </c>
      <c r="BA107" t="str">
        <f>'[1]D.3 Trial Balance - FY25'!$D$99</f>
        <v>1890:GAS STOCK IN STORAGE - NC</v>
      </c>
      <c r="BB107">
        <v>556</v>
      </c>
      <c r="BC107">
        <f>'[1]D.4 Revenue - FY25'!$107:$107</f>
        <v>0</v>
      </c>
      <c r="BD107">
        <v>103</v>
      </c>
      <c r="BG107" t="str">
        <f>'[1]D.4 Revenue - FY25'!$C$71</f>
        <v>RC0040 ELECTRICITY GENERATION - INTERRUPTIBLE - AS AVAILABLE</v>
      </c>
      <c r="BH107">
        <v>297</v>
      </c>
    </row>
    <row r="108" spans="1:60">
      <c r="A108" t="e">
        <f>#REF!</f>
        <v>#REF!</v>
      </c>
      <c r="B108">
        <v>104</v>
      </c>
      <c r="E108" t="e">
        <f>#REF!</f>
        <v>#REF!</v>
      </c>
      <c r="F108">
        <v>582</v>
      </c>
      <c r="M108" t="e">
        <f>#REF!</f>
        <v>#REF!</v>
      </c>
      <c r="N108">
        <v>104</v>
      </c>
      <c r="Q108" t="e">
        <f>#REF!</f>
        <v>#REF!</v>
      </c>
      <c r="R108">
        <v>330</v>
      </c>
      <c r="AW108">
        <f>'[1]D.3 Trial Balance - FY25'!$108:$108</f>
        <v>0</v>
      </c>
      <c r="AX108">
        <v>104</v>
      </c>
      <c r="BA108" t="str">
        <f>'[1]D.3 Trial Balance - FY25'!$D$100</f>
        <v>1880:GAS STOCK IN PIPELINE - NC</v>
      </c>
      <c r="BB108">
        <v>557</v>
      </c>
      <c r="BC108">
        <f>'[1]D.4 Revenue - FY25'!$108:$108</f>
        <v>0</v>
      </c>
      <c r="BD108">
        <v>104</v>
      </c>
      <c r="BG108" t="str">
        <f>'[1]D.4 Revenue - FY25'!$C$72</f>
        <v>RC0041 ELECTRICITY TRANSMISSION - VARIABLE</v>
      </c>
      <c r="BH108">
        <v>298</v>
      </c>
    </row>
    <row r="109" spans="1:60">
      <c r="A109" t="e">
        <f>#REF!</f>
        <v>#REF!</v>
      </c>
      <c r="B109">
        <v>105</v>
      </c>
      <c r="E109" t="e">
        <f>#REF!</f>
        <v>#REF!</v>
      </c>
      <c r="F109">
        <v>583</v>
      </c>
      <c r="M109" t="e">
        <f>#REF!</f>
        <v>#REF!</v>
      </c>
      <c r="N109">
        <v>105</v>
      </c>
      <c r="Q109" t="e">
        <f>#REF!</f>
        <v>#REF!</v>
      </c>
      <c r="R109">
        <v>331</v>
      </c>
      <c r="AW109">
        <f>'[1]D.3 Trial Balance - FY25'!$109:$109</f>
        <v>0</v>
      </c>
      <c r="AX109">
        <v>105</v>
      </c>
      <c r="BA109" t="str">
        <f>'[1]D.3 Trial Balance - FY25'!$D$101</f>
        <v>1870:NC RECEIVABLES - ATO</v>
      </c>
      <c r="BB109">
        <v>558</v>
      </c>
      <c r="BC109">
        <f>'[1]D.4 Revenue - FY25'!$109:$109</f>
        <v>0</v>
      </c>
      <c r="BD109">
        <v>105</v>
      </c>
      <c r="BG109" t="str">
        <f>'[1]D.4 Revenue - FY25'!$C$73</f>
        <v>RC0055 PWC PROFIT SHARE ON THIRD PARTY SALES</v>
      </c>
      <c r="BH109">
        <v>299</v>
      </c>
    </row>
    <row r="110" spans="1:60">
      <c r="A110" t="e">
        <f>#REF!</f>
        <v>#REF!</v>
      </c>
      <c r="B110">
        <v>106</v>
      </c>
      <c r="E110" t="e">
        <f>#REF!</f>
        <v>#REF!</v>
      </c>
      <c r="F110">
        <v>584</v>
      </c>
      <c r="M110" t="e">
        <f>#REF!</f>
        <v>#REF!</v>
      </c>
      <c r="N110">
        <v>106</v>
      </c>
      <c r="Q110" t="e">
        <f>#REF!</f>
        <v>#REF!</v>
      </c>
      <c r="R110">
        <v>332</v>
      </c>
      <c r="AW110">
        <f>'[1]D.3 Trial Balance - FY25'!$110:$110</f>
        <v>0</v>
      </c>
      <c r="AX110">
        <v>106</v>
      </c>
      <c r="BA110" t="str">
        <f>'[1]D.3 Trial Balance - FY25'!$D$102</f>
        <v>1997:AR CONVERSION</v>
      </c>
      <c r="BB110">
        <v>559</v>
      </c>
      <c r="BC110">
        <f>'[1]D.4 Revenue - FY25'!$110:$110</f>
        <v>0</v>
      </c>
      <c r="BD110">
        <v>106</v>
      </c>
      <c r="BG110" t="str">
        <f>'[1]D.4 Revenue - FY25'!$C$74</f>
        <v>RC0042 GASPROCESSING - VARIABLE</v>
      </c>
      <c r="BH110">
        <v>300</v>
      </c>
    </row>
    <row r="111" spans="1:60">
      <c r="A111" t="e">
        <f>#REF!</f>
        <v>#REF!</v>
      </c>
      <c r="B111">
        <v>107</v>
      </c>
      <c r="E111" t="e">
        <f>#REF!</f>
        <v>#REF!</v>
      </c>
      <c r="F111">
        <v>585</v>
      </c>
      <c r="M111" t="e">
        <f>#REF!</f>
        <v>#REF!</v>
      </c>
      <c r="N111">
        <v>107</v>
      </c>
      <c r="Q111" t="e">
        <f>#REF!</f>
        <v>#REF!</v>
      </c>
      <c r="R111">
        <v>333</v>
      </c>
      <c r="AW111">
        <f>'[1]D.3 Trial Balance - FY25'!$111:$111</f>
        <v>0</v>
      </c>
      <c r="AX111">
        <v>107</v>
      </c>
      <c r="BA111" t="str">
        <f>'[1]D.3 Trial Balance - FY25'!$D$103</f>
        <v>1998:PROJECTS CLEARING SUSPENSE CONVERSON BALANCE</v>
      </c>
      <c r="BB111">
        <v>560</v>
      </c>
      <c r="BC111">
        <f>'[1]D.4 Revenue - FY25'!$111:$111</f>
        <v>0</v>
      </c>
      <c r="BD111">
        <v>107</v>
      </c>
      <c r="BG111" t="str">
        <f>'[1]D.4 Revenue - FY25'!$C$75</f>
        <v>RC0043 GAS PROCESSING - CONTINGENCY</v>
      </c>
      <c r="BH111">
        <v>301</v>
      </c>
    </row>
    <row r="112" spans="1:60">
      <c r="A112" t="e">
        <f>#REF!</f>
        <v>#REF!</v>
      </c>
      <c r="B112">
        <v>108</v>
      </c>
      <c r="E112" t="e">
        <f>#REF!</f>
        <v>#REF!</v>
      </c>
      <c r="F112">
        <v>586</v>
      </c>
      <c r="M112" t="e">
        <f>#REF!</f>
        <v>#REF!</v>
      </c>
      <c r="N112">
        <v>108</v>
      </c>
      <c r="Q112" t="e">
        <f>#REF!</f>
        <v>#REF!</v>
      </c>
      <c r="R112">
        <v>334</v>
      </c>
      <c r="AW112">
        <f>'[1]D.3 Trial Balance - FY25'!$112:$112</f>
        <v>0</v>
      </c>
      <c r="AX112">
        <v>108</v>
      </c>
      <c r="BA112" t="str">
        <f>'[1]D.3 Trial Balance - FY25'!$D$104</f>
        <v>1999:MASS ALLOCATION CLEARING ACCOUNT</v>
      </c>
      <c r="BB112">
        <v>561</v>
      </c>
      <c r="BC112">
        <f>'[1]D.4 Revenue - FY25'!$112:$112</f>
        <v>0</v>
      </c>
      <c r="BD112">
        <v>108</v>
      </c>
      <c r="BG112" t="str">
        <f>'[1]D.4 Revenue - FY25'!$C$76</f>
        <v>RC0044 GAS PROCESSING - OTHER</v>
      </c>
      <c r="BH112">
        <v>302</v>
      </c>
    </row>
    <row r="113" spans="1:60">
      <c r="A113" t="e">
        <f>#REF!</f>
        <v>#REF!</v>
      </c>
      <c r="B113">
        <v>109</v>
      </c>
      <c r="E113" t="e">
        <f>#REF!</f>
        <v>#REF!</v>
      </c>
      <c r="F113">
        <v>587</v>
      </c>
      <c r="M113" t="e">
        <f>#REF!</f>
        <v>#REF!</v>
      </c>
      <c r="N113">
        <v>109</v>
      </c>
      <c r="Q113" t="e">
        <f>#REF!</f>
        <v>#REF!</v>
      </c>
      <c r="R113">
        <v>335</v>
      </c>
      <c r="AW113">
        <f>'[1]D.3 Trial Balance - FY25'!$113:$113</f>
        <v>0</v>
      </c>
      <c r="AX113">
        <v>109</v>
      </c>
      <c r="BA113" t="str">
        <f>'[1]D.3 Trial Balance - FY25'!$D$105</f>
        <v>1876:DEFINE BENEFIT SUPERANNUATION OBLIGATION ASSETS</v>
      </c>
      <c r="BB113">
        <v>562</v>
      </c>
      <c r="BC113">
        <f>'[1]D.4 Revenue - FY25'!$113:$113</f>
        <v>0</v>
      </c>
      <c r="BD113">
        <v>109</v>
      </c>
      <c r="BG113" t="str">
        <f>'[1]D.4 Revenue - FY25'!$C$77</f>
        <v>RC0045 GAS PROCESSING - NET REVENUE SPOT SALES</v>
      </c>
      <c r="BH113">
        <v>303</v>
      </c>
    </row>
    <row r="114" spans="1:60">
      <c r="A114" t="e">
        <f>#REF!</f>
        <v>#REF!</v>
      </c>
      <c r="B114">
        <v>110</v>
      </c>
      <c r="E114" t="e">
        <f>#REF!</f>
        <v>#REF!</v>
      </c>
      <c r="F114">
        <v>588</v>
      </c>
      <c r="M114" t="e">
        <f>#REF!</f>
        <v>#REF!</v>
      </c>
      <c r="N114">
        <v>110</v>
      </c>
      <c r="Q114" t="e">
        <f>#REF!</f>
        <v>#REF!</v>
      </c>
      <c r="R114">
        <v>336</v>
      </c>
      <c r="AW114">
        <f>'[1]D.3 Trial Balance - FY25'!$114:$114</f>
        <v>0</v>
      </c>
      <c r="AX114">
        <v>110</v>
      </c>
      <c r="BA114" t="str">
        <f>'[1]D.3 Trial Balance - FY25'!$D$106</f>
        <v>1550:INVESTMENT IN SUBSIDIARY</v>
      </c>
      <c r="BB114">
        <v>563</v>
      </c>
      <c r="BC114">
        <f>'[1]D.4 Revenue - FY25'!$114:$114</f>
        <v>0</v>
      </c>
      <c r="BD114">
        <v>110</v>
      </c>
      <c r="BG114" t="str">
        <f>'[1]D.4 Revenue - FY25'!$C$78</f>
        <v>RC0046 GAS PROCESSING - FINANCE LEASE CONTINGENT RENTAL</v>
      </c>
      <c r="BH114">
        <v>304</v>
      </c>
    </row>
    <row r="115" spans="1:60">
      <c r="A115" t="e">
        <f>#REF!</f>
        <v>#REF!</v>
      </c>
      <c r="B115">
        <v>111</v>
      </c>
      <c r="E115" t="e">
        <f>#REF!</f>
        <v>#REF!</v>
      </c>
      <c r="F115">
        <v>589</v>
      </c>
      <c r="M115" t="e">
        <f>#REF!</f>
        <v>#REF!</v>
      </c>
      <c r="N115">
        <v>111</v>
      </c>
      <c r="Q115" t="e">
        <f>#REF!</f>
        <v>#REF!</v>
      </c>
      <c r="R115">
        <v>337</v>
      </c>
      <c r="AW115">
        <f>'[1]D.3 Trial Balance - FY25'!$115:$115</f>
        <v>0</v>
      </c>
      <c r="AX115">
        <v>111</v>
      </c>
      <c r="BA115" t="str">
        <f>'[1]D.3 Trial Balance - FY25'!$D$107</f>
        <v>1551:INVESTMENT IN ASSOCIATE</v>
      </c>
      <c r="BB115">
        <v>564</v>
      </c>
      <c r="BC115">
        <f>'[1]D.4 Revenue - FY25'!$115:$115</f>
        <v>0</v>
      </c>
      <c r="BD115">
        <v>111</v>
      </c>
      <c r="BG115" t="str">
        <f>'[1]D.4 Revenue - FY25'!$C$79</f>
        <v>RC0047 GAS PROCESSING - COST RECOVERY (NET)</v>
      </c>
      <c r="BH115">
        <v>305</v>
      </c>
    </row>
    <row r="116" spans="1:60">
      <c r="A116" t="e">
        <f>#REF!</f>
        <v>#REF!</v>
      </c>
      <c r="B116">
        <v>112</v>
      </c>
      <c r="E116" t="e">
        <f>#REF!</f>
        <v>#REF!</v>
      </c>
      <c r="F116">
        <v>590</v>
      </c>
      <c r="M116" t="e">
        <f>#REF!</f>
        <v>#REF!</v>
      </c>
      <c r="N116">
        <v>112</v>
      </c>
      <c r="Q116" t="e">
        <f>#REF!</f>
        <v>#REF!</v>
      </c>
      <c r="R116">
        <v>338</v>
      </c>
      <c r="AW116">
        <f>'[1]D.3 Trial Balance - FY25'!$116:$116</f>
        <v>0</v>
      </c>
      <c r="AX116">
        <v>112</v>
      </c>
      <c r="BA116" t="str">
        <f>'[1]D.3 Trial Balance - FY25'!$D$108</f>
        <v>1552:ENERGY INFRASTRUCTURE INVESTMENT - CARRIED AT COST</v>
      </c>
      <c r="BB116">
        <v>565</v>
      </c>
      <c r="BC116">
        <f>'[1]D.4 Revenue - FY25'!$116:$116</f>
        <v>0</v>
      </c>
      <c r="BD116">
        <v>112</v>
      </c>
      <c r="BG116" t="str">
        <f>'[1]D.4 Revenue - FY25'!$C$80</f>
        <v>RC0048 STORAGE - INJECTION AS AVAILABLE</v>
      </c>
      <c r="BH116">
        <v>306</v>
      </c>
    </row>
    <row r="117" spans="1:60">
      <c r="A117" t="e">
        <f>#REF!</f>
        <v>#REF!</v>
      </c>
      <c r="B117">
        <v>113</v>
      </c>
      <c r="E117" t="e">
        <f>#REF!</f>
        <v>#REF!</v>
      </c>
      <c r="F117">
        <v>591</v>
      </c>
      <c r="M117" t="e">
        <f>#REF!</f>
        <v>#REF!</v>
      </c>
      <c r="N117">
        <v>113</v>
      </c>
      <c r="Q117" t="e">
        <f>#REF!</f>
        <v>#REF!</v>
      </c>
      <c r="R117">
        <v>339</v>
      </c>
      <c r="AW117">
        <f>'[1]D.3 Trial Balance - FY25'!$117:$117</f>
        <v>0</v>
      </c>
      <c r="AX117">
        <v>113</v>
      </c>
      <c r="BA117" t="str">
        <f>'[1]D.3 Trial Balance - FY25'!$D$109</f>
        <v>1553:INVESTMENTS CARRIED @ COST - ANP SPV 2</v>
      </c>
      <c r="BB117">
        <v>566</v>
      </c>
      <c r="BC117">
        <f>'[1]D.4 Revenue - FY25'!$117:$117</f>
        <v>0</v>
      </c>
      <c r="BD117">
        <v>113</v>
      </c>
      <c r="BG117" t="str">
        <f>'[1]D.4 Revenue - FY25'!$C$81</f>
        <v>RC0049 STORAGE - CUSHION RESERVATION CHARGE</v>
      </c>
      <c r="BH117">
        <v>307</v>
      </c>
    </row>
    <row r="118" spans="1:60">
      <c r="A118" t="e">
        <f>#REF!</f>
        <v>#REF!</v>
      </c>
      <c r="B118">
        <v>114</v>
      </c>
      <c r="E118" t="e">
        <f>#REF!</f>
        <v>#REF!</v>
      </c>
      <c r="F118">
        <v>592</v>
      </c>
      <c r="M118" t="e">
        <f>#REF!</f>
        <v>#REF!</v>
      </c>
      <c r="N118">
        <v>114</v>
      </c>
      <c r="Q118" t="e">
        <f>#REF!</f>
        <v>#REF!</v>
      </c>
      <c r="R118">
        <v>340</v>
      </c>
      <c r="AW118">
        <f>'[1]D.3 Trial Balance - FY25'!$118:$118</f>
        <v>0</v>
      </c>
      <c r="AX118">
        <v>114</v>
      </c>
      <c r="BA118" t="str">
        <f>'[1]D.3 Trial Balance - FY25'!$D$110</f>
        <v>1554:INVESTMENTS CARRIED @ COST - ANP SPV 3</v>
      </c>
      <c r="BB118">
        <v>567</v>
      </c>
      <c r="BC118">
        <f>'[1]D.4 Revenue - FY25'!$118:$118</f>
        <v>0</v>
      </c>
      <c r="BD118">
        <v>114</v>
      </c>
      <c r="BG118" t="str">
        <f>'[1]D.4 Revenue - FY25'!$C$82</f>
        <v>RC0050 STORAGE - WITHDRAWAL - AS AVAILABLE</v>
      </c>
      <c r="BH118">
        <v>308</v>
      </c>
    </row>
    <row r="119" spans="1:60">
      <c r="A119" t="e">
        <f>#REF!</f>
        <v>#REF!</v>
      </c>
      <c r="B119">
        <v>115</v>
      </c>
      <c r="E119" t="e">
        <f>#REF!</f>
        <v>#REF!</v>
      </c>
      <c r="F119">
        <v>593</v>
      </c>
      <c r="M119" t="e">
        <f>#REF!</f>
        <v>#REF!</v>
      </c>
      <c r="N119">
        <v>115</v>
      </c>
      <c r="Q119" t="e">
        <f>#REF!</f>
        <v>#REF!</v>
      </c>
      <c r="R119">
        <v>341</v>
      </c>
      <c r="AW119">
        <f>'[1]D.3 Trial Balance - FY25'!$119:$119</f>
        <v>0</v>
      </c>
      <c r="AX119">
        <v>115</v>
      </c>
      <c r="BA119" t="str">
        <f>'[1]D.3 Trial Balance - FY25'!$D$111</f>
        <v>1555:INVESTMENTS CARRIED @ COST - SEA GAS INVESTMENTS HOLDINGS PTY LTD</v>
      </c>
      <c r="BB119">
        <v>568</v>
      </c>
      <c r="BC119">
        <f>'[1]D.4 Revenue - FY25'!$119:$119</f>
        <v>0</v>
      </c>
      <c r="BD119">
        <v>115</v>
      </c>
      <c r="BG119" t="str">
        <f>'[1]D.4 Revenue - FY25'!$C$83</f>
        <v>RC0051 STORAGE - WITHDRAWAL SPOT COMMODITY</v>
      </c>
      <c r="BH119">
        <v>309</v>
      </c>
    </row>
    <row r="120" spans="1:60">
      <c r="A120" t="e">
        <f>#REF!</f>
        <v>#REF!</v>
      </c>
      <c r="B120">
        <v>116</v>
      </c>
      <c r="E120" t="e">
        <f>#REF!</f>
        <v>#REF!</v>
      </c>
      <c r="F120">
        <v>594</v>
      </c>
      <c r="M120" t="e">
        <f>#REF!</f>
        <v>#REF!</v>
      </c>
      <c r="N120">
        <v>116</v>
      </c>
      <c r="Q120" t="e">
        <f>#REF!</f>
        <v>#REF!</v>
      </c>
      <c r="R120">
        <v>342</v>
      </c>
      <c r="AW120">
        <f>'[1]D.3 Trial Balance - FY25'!$120:$120</f>
        <v>0</v>
      </c>
      <c r="AX120">
        <v>116</v>
      </c>
      <c r="BA120" t="str">
        <f>'[1]D.3 Trial Balance - FY25'!$D$112</f>
        <v>1556:AVAILABLE FOR SALE INVESTMENTS - ACQUISITIONS</v>
      </c>
      <c r="BB120">
        <v>569</v>
      </c>
      <c r="BC120">
        <f>'[1]D.4 Revenue - FY25'!$120:$120</f>
        <v>0</v>
      </c>
      <c r="BD120">
        <v>116</v>
      </c>
      <c r="BG120" t="str">
        <f>'[1]D.4 Revenue - FY25'!$C$84</f>
        <v>RC0052 STORAGE - OTHER</v>
      </c>
      <c r="BH120">
        <v>310</v>
      </c>
    </row>
    <row r="121" spans="1:60">
      <c r="A121" t="e">
        <f>#REF!</f>
        <v>#REF!</v>
      </c>
      <c r="B121">
        <v>117</v>
      </c>
      <c r="E121" t="e">
        <f>#REF!</f>
        <v>#REF!</v>
      </c>
      <c r="F121">
        <v>595</v>
      </c>
      <c r="M121" t="e">
        <f>#REF!</f>
        <v>#REF!</v>
      </c>
      <c r="N121">
        <v>117</v>
      </c>
      <c r="Q121" t="e">
        <f>#REF!</f>
        <v>#REF!</v>
      </c>
      <c r="R121">
        <v>343</v>
      </c>
      <c r="AW121">
        <f>'[1]D.3 Trial Balance - FY25'!$121:$121</f>
        <v>0</v>
      </c>
      <c r="AX121">
        <v>117</v>
      </c>
      <c r="BA121" t="str">
        <f>'[1]D.3 Trial Balance - FY25'!$D$113</f>
        <v>1557:AVAILABLE FOR SALE INVESTMENTS - MTM</v>
      </c>
      <c r="BB121">
        <v>570</v>
      </c>
      <c r="BC121">
        <f>'[1]D.4 Revenue - FY25'!$121:$121</f>
        <v>0</v>
      </c>
      <c r="BD121">
        <v>117</v>
      </c>
      <c r="BG121" t="str">
        <f>'[1]D.4 Revenue - FY25'!$C$85</f>
        <v>RC0053 LNG LIQUEFACTION - RETAILER RECOVERY</v>
      </c>
      <c r="BH121">
        <v>311</v>
      </c>
    </row>
    <row r="122" spans="1:60">
      <c r="A122" t="e">
        <f>#REF!</f>
        <v>#REF!</v>
      </c>
      <c r="B122">
        <v>118</v>
      </c>
      <c r="E122" t="e">
        <f>#REF!</f>
        <v>#REF!</v>
      </c>
      <c r="F122">
        <v>596</v>
      </c>
      <c r="M122" t="e">
        <f>#REF!</f>
        <v>#REF!</v>
      </c>
      <c r="N122">
        <v>118</v>
      </c>
      <c r="Q122" t="e">
        <f>#REF!</f>
        <v>#REF!</v>
      </c>
      <c r="R122">
        <v>344</v>
      </c>
      <c r="AW122">
        <f>'[1]D.3 Trial Balance - FY25'!$122:$122</f>
        <v>0</v>
      </c>
      <c r="AX122">
        <v>118</v>
      </c>
      <c r="BA122" t="str">
        <f>'[1]D.3 Trial Balance - FY25'!$D$114</f>
        <v>1558:AVAILABLE FOR SALE INVESTMENTS - DISTRIBUTIONS</v>
      </c>
      <c r="BB122">
        <v>571</v>
      </c>
      <c r="BC122">
        <f>'[1]D.4 Revenue - FY25'!$122:$122</f>
        <v>0</v>
      </c>
      <c r="BD122">
        <v>118</v>
      </c>
      <c r="BG122" t="str">
        <f>'[1]D.4 Revenue - FY25'!$C$86</f>
        <v>RC0056 CAPACITY TRADING - MINIMUM BILL PARTICIPANT FEE</v>
      </c>
      <c r="BH122">
        <v>312</v>
      </c>
    </row>
    <row r="123" spans="1:60">
      <c r="A123" t="e">
        <f>#REF!</f>
        <v>#REF!</v>
      </c>
      <c r="B123">
        <v>119</v>
      </c>
      <c r="E123" t="e">
        <f>#REF!</f>
        <v>#REF!</v>
      </c>
      <c r="F123">
        <v>597</v>
      </c>
      <c r="M123" t="e">
        <f>#REF!</f>
        <v>#REF!</v>
      </c>
      <c r="N123">
        <v>119</v>
      </c>
      <c r="Q123" t="e">
        <f>#REF!</f>
        <v>#REF!</v>
      </c>
      <c r="R123">
        <v>345</v>
      </c>
      <c r="AW123">
        <f>'[1]D.3 Trial Balance - FY25'!$123:$123</f>
        <v>0</v>
      </c>
      <c r="AX123">
        <v>119</v>
      </c>
      <c r="BA123" t="str">
        <f>'[1]D.3 Trial Balance - FY25'!$D$115</f>
        <v>1559:AVAILABLE FOR SALE INVESTMENTS - DISPOSAL</v>
      </c>
      <c r="BB123">
        <v>572</v>
      </c>
      <c r="BC123">
        <f>'[1]D.4 Revenue - FY25'!$123:$123</f>
        <v>0</v>
      </c>
      <c r="BD123">
        <v>119</v>
      </c>
      <c r="BG123" t="str">
        <f>'[1]D.4 Revenue - FY25'!$C$87</f>
        <v>RC0057 CAPACITY TRADING - OTHER CHARGES</v>
      </c>
      <c r="BH123">
        <v>313</v>
      </c>
    </row>
    <row r="124" spans="1:60">
      <c r="A124" t="e">
        <f>#REF!</f>
        <v>#REF!</v>
      </c>
      <c r="B124">
        <v>120</v>
      </c>
      <c r="E124" t="e">
        <f>#REF!</f>
        <v>#REF!</v>
      </c>
      <c r="F124">
        <v>598</v>
      </c>
      <c r="M124" t="e">
        <f>#REF!</f>
        <v>#REF!</v>
      </c>
      <c r="N124">
        <v>120</v>
      </c>
      <c r="Q124" t="e">
        <f>#REF!</f>
        <v>#REF!</v>
      </c>
      <c r="R124">
        <v>346</v>
      </c>
      <c r="AW124">
        <f>'[1]D.3 Trial Balance - FY25'!$124:$124</f>
        <v>0</v>
      </c>
      <c r="AX124">
        <v>120</v>
      </c>
      <c r="BA124" t="str">
        <f>'[1]D.3 Trial Balance - FY25'!$D$116</f>
        <v>1560:AVAILABLE FOR SALE INVESTMENTS - RECLASS TO SUBSIDIARY</v>
      </c>
      <c r="BB124">
        <v>573</v>
      </c>
      <c r="BC124">
        <f>'[1]D.4 Revenue - FY25'!$124:$124</f>
        <v>0</v>
      </c>
      <c r="BD124">
        <v>120</v>
      </c>
      <c r="BG124" t="str">
        <f>'[1]D.4 Revenue - FY25'!$C$88</f>
        <v>RC0058 CAPACITY TRADING &amp; AUCTION - AUCTION CAPACITY CHARGE</v>
      </c>
      <c r="BH124">
        <v>314</v>
      </c>
    </row>
    <row r="125" spans="1:60">
      <c r="A125" t="e">
        <f>#REF!</f>
        <v>#REF!</v>
      </c>
      <c r="B125">
        <v>121</v>
      </c>
      <c r="E125" t="e">
        <f>#REF!</f>
        <v>#REF!</v>
      </c>
      <c r="F125">
        <v>599</v>
      </c>
      <c r="M125" t="e">
        <f>#REF!</f>
        <v>#REF!</v>
      </c>
      <c r="N125">
        <v>121</v>
      </c>
      <c r="Q125" t="e">
        <f>#REF!</f>
        <v>#REF!</v>
      </c>
      <c r="R125">
        <v>347</v>
      </c>
      <c r="AW125">
        <f>'[1]D.3 Trial Balance - FY25'!$125:$125</f>
        <v>0</v>
      </c>
      <c r="AX125">
        <v>121</v>
      </c>
      <c r="BA125" t="str">
        <f>'[1]D.3 Trial Balance - FY25'!$D$117</f>
        <v>1561:INVESTMENT IN SHARES</v>
      </c>
      <c r="BB125">
        <v>574</v>
      </c>
      <c r="BC125">
        <f>'[1]D.4 Revenue - FY25'!$125:$125</f>
        <v>0</v>
      </c>
      <c r="BD125">
        <v>121</v>
      </c>
      <c r="BG125" t="str">
        <f>'[1]D.4 Revenue - FY25'!$C$89</f>
        <v>RC0059 CAPACITY TRADING &amp; AUCTION - EXCHANGE CAPACITY CHARGE</v>
      </c>
      <c r="BH125">
        <v>315</v>
      </c>
    </row>
    <row r="126" spans="1:60">
      <c r="A126" t="e">
        <f>#REF!</f>
        <v>#REF!</v>
      </c>
      <c r="B126">
        <v>122</v>
      </c>
      <c r="E126" t="e">
        <f>#REF!</f>
        <v>#REF!</v>
      </c>
      <c r="F126">
        <v>600</v>
      </c>
      <c r="M126" t="e">
        <f>#REF!</f>
        <v>#REF!</v>
      </c>
      <c r="N126">
        <v>122</v>
      </c>
      <c r="Q126" t="e">
        <f>#REF!</f>
        <v>#REF!</v>
      </c>
      <c r="R126">
        <v>348</v>
      </c>
      <c r="AW126">
        <f>'[1]D.3 Trial Balance - FY25'!$126:$126</f>
        <v>0</v>
      </c>
      <c r="AX126">
        <v>122</v>
      </c>
      <c r="BA126" t="str">
        <f>'[1]D.3 Trial Balance - FY25'!$D$118</f>
        <v>1580:HEDGE ASSET - IRS - NON-CURRENT</v>
      </c>
      <c r="BB126">
        <v>575</v>
      </c>
      <c r="BC126">
        <f>'[1]D.4 Revenue - FY25'!$126:$126</f>
        <v>0</v>
      </c>
      <c r="BD126">
        <v>122</v>
      </c>
      <c r="BG126" t="str">
        <f>'[1]D.4 Revenue - FY25'!$C$90</f>
        <v>RC0060 CAPACITY TRADING &amp; AUCTION - AUCTION PROCEEDS</v>
      </c>
      <c r="BH126">
        <v>316</v>
      </c>
    </row>
    <row r="127" spans="1:60">
      <c r="A127" t="e">
        <f>#REF!</f>
        <v>#REF!</v>
      </c>
      <c r="B127">
        <v>123</v>
      </c>
      <c r="E127" t="e">
        <f>#REF!</f>
        <v>#REF!</v>
      </c>
      <c r="F127">
        <v>601</v>
      </c>
      <c r="M127" t="e">
        <f>#REF!</f>
        <v>#REF!</v>
      </c>
      <c r="N127">
        <v>123</v>
      </c>
      <c r="Q127" t="e">
        <f>#REF!</f>
        <v>#REF!</v>
      </c>
      <c r="R127">
        <v>349</v>
      </c>
      <c r="AW127">
        <f>'[1]D.3 Trial Balance - FY25'!$127:$127</f>
        <v>0</v>
      </c>
      <c r="AX127">
        <v>123</v>
      </c>
      <c r="BA127" t="str">
        <f>'[1]D.3 Trial Balance - FY25'!$D$119</f>
        <v>1581:HEDGE ASSET - LTI FVTPL - NON-CURRENT</v>
      </c>
      <c r="BB127">
        <v>576</v>
      </c>
      <c r="BC127">
        <f>'[1]D.4 Revenue - FY25'!$127:$127</f>
        <v>0</v>
      </c>
      <c r="BD127">
        <v>123</v>
      </c>
      <c r="BG127" t="str">
        <f>'[1]D.4 Revenue - FY25'!$C$91</f>
        <v>RC0061 PIPELINE – FIRM COMPRESSION DAY AHEAD/WITHIN DAY</v>
      </c>
      <c r="BH127">
        <v>317</v>
      </c>
    </row>
    <row r="128" spans="1:60">
      <c r="A128" t="e">
        <f>#REF!</f>
        <v>#REF!</v>
      </c>
      <c r="B128">
        <v>124</v>
      </c>
      <c r="E128" t="e">
        <f>#REF!</f>
        <v>#REF!</v>
      </c>
      <c r="F128">
        <v>602</v>
      </c>
      <c r="M128" t="e">
        <f>#REF!</f>
        <v>#REF!</v>
      </c>
      <c r="N128">
        <v>124</v>
      </c>
      <c r="Q128" t="e">
        <f>#REF!</f>
        <v>#REF!</v>
      </c>
      <c r="R128">
        <v>350</v>
      </c>
      <c r="AW128">
        <f>'[1]D.3 Trial Balance - FY25'!$128:$128</f>
        <v>0</v>
      </c>
      <c r="AX128">
        <v>124</v>
      </c>
      <c r="BA128" t="str">
        <f>'[1]D.3 Trial Balance - FY25'!$D$120</f>
        <v>1582:HEDGE ASSET - FEC -NON-CURRENT</v>
      </c>
      <c r="BB128">
        <v>577</v>
      </c>
      <c r="BC128">
        <f>'[1]D.4 Revenue - FY25'!$128:$128</f>
        <v>0</v>
      </c>
      <c r="BD128">
        <v>124</v>
      </c>
      <c r="BG128" t="str">
        <f>'[1]D.4 Revenue - FY25'!$C$92</f>
        <v>RC0062 PIPELINE - OVER RUNS, AUTHORISED</v>
      </c>
      <c r="BH128">
        <v>318</v>
      </c>
    </row>
    <row r="129" spans="1:60">
      <c r="A129" t="e">
        <f>#REF!</f>
        <v>#REF!</v>
      </c>
      <c r="B129">
        <v>125</v>
      </c>
      <c r="E129" t="e">
        <f>#REF!</f>
        <v>#REF!</v>
      </c>
      <c r="F129">
        <v>603</v>
      </c>
      <c r="M129" t="e">
        <f>#REF!</f>
        <v>#REF!</v>
      </c>
      <c r="N129">
        <v>125</v>
      </c>
      <c r="Q129" t="e">
        <f>#REF!</f>
        <v>#REF!</v>
      </c>
      <c r="R129">
        <v>351</v>
      </c>
      <c r="AW129">
        <f>'[1]D.3 Trial Balance - FY25'!$129:$129</f>
        <v>0</v>
      </c>
      <c r="AX129">
        <v>125</v>
      </c>
      <c r="BA129" t="str">
        <f>'[1]D.3 Trial Balance - FY25'!$D$121</f>
        <v>1600:REDEEMABLE PREFERENCE SHARES - AMORTISED COST</v>
      </c>
      <c r="BB129">
        <v>578</v>
      </c>
      <c r="BC129">
        <f>'[1]D.4 Revenue - FY25'!$129:$129</f>
        <v>0</v>
      </c>
      <c r="BD129">
        <v>125</v>
      </c>
      <c r="BG129" t="str">
        <f>'[1]D.4 Revenue - FY25'!$C$93</f>
        <v>RC0063 PIPELINE - OVER RUNS, UNAUTHORISED</v>
      </c>
      <c r="BH129">
        <v>319</v>
      </c>
    </row>
    <row r="130" spans="1:60">
      <c r="A130" t="e">
        <f>#REF!</f>
        <v>#REF!</v>
      </c>
      <c r="B130">
        <v>126</v>
      </c>
      <c r="E130" t="e">
        <f>#REF!</f>
        <v>#REF!</v>
      </c>
      <c r="F130">
        <v>604</v>
      </c>
      <c r="M130" t="e">
        <f>#REF!</f>
        <v>#REF!</v>
      </c>
      <c r="N130">
        <v>126</v>
      </c>
      <c r="Q130" t="e">
        <f>#REF!</f>
        <v>#REF!</v>
      </c>
      <c r="R130">
        <v>352</v>
      </c>
      <c r="AW130">
        <f>'[1]D.3 Trial Balance - FY25'!$130:$130</f>
        <v>0</v>
      </c>
      <c r="AX130">
        <v>126</v>
      </c>
      <c r="BA130" t="str">
        <f>'[1]D.3 Trial Balance - FY25'!$D$122</f>
        <v>1700:PROPERTY, PLANT AND EQUIPMENT - COST (CONTROL)</v>
      </c>
      <c r="BB130">
        <v>579</v>
      </c>
      <c r="BC130">
        <f>'[1]D.4 Revenue - FY25'!$130:$130</f>
        <v>0</v>
      </c>
      <c r="BD130">
        <v>126</v>
      </c>
      <c r="BG130" t="str">
        <f>'[1]D.4 Revenue - FY25'!$C$94</f>
        <v>RC0064 PIPELINE - MINIMUM BILL OFFSET</v>
      </c>
      <c r="BH130">
        <v>320</v>
      </c>
    </row>
    <row r="131" spans="1:60">
      <c r="A131" t="e">
        <f>#REF!</f>
        <v>#REF!</v>
      </c>
      <c r="B131">
        <v>127</v>
      </c>
      <c r="E131" t="e">
        <f>#REF!</f>
        <v>#REF!</v>
      </c>
      <c r="F131">
        <v>605</v>
      </c>
      <c r="M131" t="e">
        <f>#REF!</f>
        <v>#REF!</v>
      </c>
      <c r="N131">
        <v>127</v>
      </c>
      <c r="Q131" t="e">
        <f>#REF!</f>
        <v>#REF!</v>
      </c>
      <c r="R131">
        <v>353</v>
      </c>
      <c r="AW131">
        <f>'[1]D.3 Trial Balance - FY25'!$131:$131</f>
        <v>0</v>
      </c>
      <c r="AX131">
        <v>127</v>
      </c>
      <c r="BA131" t="str">
        <f>'[1]D.3 Trial Balance - FY25'!$D$123</f>
        <v>1701:PROPERTY, PLANT AND EQUIPMENT - COST (CONTRA)</v>
      </c>
      <c r="BB131">
        <v>580</v>
      </c>
      <c r="BC131">
        <f>'[1]D.4 Revenue - FY25'!$131:$131</f>
        <v>0</v>
      </c>
      <c r="BD131">
        <v>127</v>
      </c>
      <c r="BG131" t="str">
        <f>'[1]D.4 Revenue - FY25'!$C$95</f>
        <v>RC0065 PIPELINE - MINIMUM BILL BALANCE</v>
      </c>
      <c r="BH131">
        <v>321</v>
      </c>
    </row>
    <row r="132" spans="1:60">
      <c r="A132" t="e">
        <f>#REF!</f>
        <v>#REF!</v>
      </c>
      <c r="B132">
        <v>128</v>
      </c>
      <c r="E132" t="e">
        <f>#REF!</f>
        <v>#REF!</v>
      </c>
      <c r="F132">
        <v>606</v>
      </c>
      <c r="M132" t="e">
        <f>#REF!</f>
        <v>#REF!</v>
      </c>
      <c r="N132">
        <v>128</v>
      </c>
      <c r="Q132" t="e">
        <f>#REF!</f>
        <v>#REF!</v>
      </c>
      <c r="R132">
        <v>354</v>
      </c>
      <c r="AW132">
        <f>'[1]D.3 Trial Balance - FY25'!$132:$132</f>
        <v>0</v>
      </c>
      <c r="AX132">
        <v>128</v>
      </c>
      <c r="BA132" t="str">
        <f>'[1]D.3 Trial Balance - FY25'!$D$124</f>
        <v>1702:PROPERTY, PLANT AND EQUIPMENT - ACCUM DEPRECIATION AND IMPAIRMENT (CONTROL)</v>
      </c>
      <c r="BB132">
        <v>581</v>
      </c>
      <c r="BC132">
        <f>'[1]D.4 Revenue - FY25'!$132:$132</f>
        <v>0</v>
      </c>
      <c r="BD132">
        <v>128</v>
      </c>
      <c r="BG132" t="str">
        <f>'[1]D.4 Revenue - FY25'!$C$96</f>
        <v>RC0066 PIPELINE - IMBALANCE</v>
      </c>
      <c r="BH132">
        <v>322</v>
      </c>
    </row>
    <row r="133" spans="1:60">
      <c r="A133" t="e">
        <f>#REF!</f>
        <v>#REF!</v>
      </c>
      <c r="B133">
        <v>129</v>
      </c>
      <c r="E133" t="e">
        <f>#REF!</f>
        <v>#REF!</v>
      </c>
      <c r="F133">
        <v>607</v>
      </c>
      <c r="M133" t="e">
        <f>#REF!</f>
        <v>#REF!</v>
      </c>
      <c r="N133">
        <v>129</v>
      </c>
      <c r="Q133" t="e">
        <f>#REF!</f>
        <v>#REF!</v>
      </c>
      <c r="R133">
        <v>355</v>
      </c>
      <c r="AW133">
        <f>'[1]D.3 Trial Balance - FY25'!$133:$133</f>
        <v>0</v>
      </c>
      <c r="AX133">
        <v>129</v>
      </c>
      <c r="BA133" t="str">
        <f>'[1]D.3 Trial Balance - FY25'!$D$125</f>
        <v>1704:PROPERTY, PLANT AND EQUIPMENT - ACCUM DEPRECIATION AND IMPAIRMENT (CONTRA)</v>
      </c>
      <c r="BB133">
        <v>582</v>
      </c>
      <c r="BC133">
        <f>'[1]D.4 Revenue - FY25'!$133:$133</f>
        <v>0</v>
      </c>
      <c r="BD133">
        <v>129</v>
      </c>
      <c r="BG133" t="str">
        <f>'[1]D.4 Revenue - FY25'!$C$97</f>
        <v>RC0067 PIPELINE - LATERAL FEE - VARIABLE</v>
      </c>
      <c r="BH133">
        <v>323</v>
      </c>
    </row>
    <row r="134" spans="1:60">
      <c r="A134" t="e">
        <f>#REF!</f>
        <v>#REF!</v>
      </c>
      <c r="B134">
        <v>130</v>
      </c>
      <c r="E134" t="e">
        <f>#REF!</f>
        <v>#REF!</v>
      </c>
      <c r="F134">
        <v>608</v>
      </c>
      <c r="M134" t="e">
        <f>#REF!</f>
        <v>#REF!</v>
      </c>
      <c r="N134">
        <v>130</v>
      </c>
      <c r="Q134" t="e">
        <f>#REF!</f>
        <v>#REF!</v>
      </c>
      <c r="R134">
        <v>356</v>
      </c>
      <c r="AW134">
        <f>'[1]D.3 Trial Balance - FY25'!$134:$134</f>
        <v>0</v>
      </c>
      <c r="AX134">
        <v>130</v>
      </c>
      <c r="BA134" t="str">
        <f>'[1]D.3 Trial Balance - FY25'!$D$126</f>
        <v>1705:FIXED ASSET CLEARING ACCOUNT</v>
      </c>
      <c r="BB134">
        <v>583</v>
      </c>
      <c r="BC134">
        <f>'[1]D.4 Revenue - FY25'!$134:$134</f>
        <v>0</v>
      </c>
      <c r="BD134">
        <v>130</v>
      </c>
      <c r="BG134" t="str">
        <f>'[1]D.4 Revenue - FY25'!$C$98</f>
        <v>RC0068 PIPELINE - OTHER</v>
      </c>
      <c r="BH134">
        <v>324</v>
      </c>
    </row>
    <row r="135" spans="1:60">
      <c r="A135" t="e">
        <f>#REF!</f>
        <v>#REF!</v>
      </c>
      <c r="B135">
        <v>131</v>
      </c>
      <c r="E135" t="e">
        <f>#REF!</f>
        <v>#REF!</v>
      </c>
      <c r="F135">
        <v>609</v>
      </c>
      <c r="M135" t="e">
        <f>#REF!</f>
        <v>#REF!</v>
      </c>
      <c r="N135">
        <v>131</v>
      </c>
      <c r="Q135" t="e">
        <f>#REF!</f>
        <v>#REF!</v>
      </c>
      <c r="R135">
        <v>357</v>
      </c>
      <c r="AW135">
        <f>'[1]D.3 Trial Balance - FY25'!$135:$135</f>
        <v>0</v>
      </c>
      <c r="AX135">
        <v>131</v>
      </c>
      <c r="BA135" t="str">
        <f>'[1]D.3 Trial Balance - FY25'!$D$127</f>
        <v>1706:SUNDRY GAS METERS &amp; PIPES</v>
      </c>
      <c r="BB135">
        <v>584</v>
      </c>
      <c r="BC135">
        <f>'[1]D.4 Revenue - FY25'!$135:$135</f>
        <v>0</v>
      </c>
      <c r="BD135">
        <v>131</v>
      </c>
      <c r="BG135" t="str">
        <f>'[1]D.4 Revenue - FY25'!$C$99</f>
        <v>RC0069 PIPELINE - IN-PIPE TRADE CHARGE</v>
      </c>
      <c r="BH135">
        <v>325</v>
      </c>
    </row>
    <row r="136" spans="1:60">
      <c r="A136" t="e">
        <f>#REF!</f>
        <v>#REF!</v>
      </c>
      <c r="B136">
        <v>132</v>
      </c>
      <c r="E136" t="e">
        <f>#REF!</f>
        <v>#REF!</v>
      </c>
      <c r="F136">
        <v>610</v>
      </c>
      <c r="M136" t="e">
        <f>#REF!</f>
        <v>#REF!</v>
      </c>
      <c r="N136">
        <v>132</v>
      </c>
      <c r="Q136" t="e">
        <f>#REF!</f>
        <v>#REF!</v>
      </c>
      <c r="R136">
        <v>358</v>
      </c>
      <c r="AW136">
        <f>'[1]D.3 Trial Balance - FY25'!$136:$136</f>
        <v>0</v>
      </c>
      <c r="AX136">
        <v>132</v>
      </c>
      <c r="BA136" t="str">
        <f>'[1]D.3 Trial Balance - FY25'!$D$128</f>
        <v>1707:ASSET MULTI-BOOK SETTLEMENT ACCOUNT</v>
      </c>
      <c r="BB136">
        <v>585</v>
      </c>
      <c r="BC136">
        <f>'[1]D.4 Revenue - FY25'!$136:$136</f>
        <v>0</v>
      </c>
      <c r="BD136">
        <v>132</v>
      </c>
      <c r="BG136" t="str">
        <f>'[1]D.4 Revenue - FY25'!$C$100</f>
        <v>RC0070 PIPELINE - BACKHAUL</v>
      </c>
      <c r="BH136">
        <v>326</v>
      </c>
    </row>
    <row r="137" spans="1:60">
      <c r="A137" t="e">
        <f>#REF!</f>
        <v>#REF!</v>
      </c>
      <c r="B137">
        <v>133</v>
      </c>
      <c r="E137" t="e">
        <f>#REF!</f>
        <v>#REF!</v>
      </c>
      <c r="F137">
        <v>611</v>
      </c>
      <c r="M137" t="e">
        <f>#REF!</f>
        <v>#REF!</v>
      </c>
      <c r="N137">
        <v>133</v>
      </c>
      <c r="Q137" t="e">
        <f>#REF!</f>
        <v>#REF!</v>
      </c>
      <c r="R137">
        <v>359</v>
      </c>
      <c r="AW137">
        <f>'[1]D.3 Trial Balance - FY25'!$137:$137</f>
        <v>0</v>
      </c>
      <c r="AX137">
        <v>133</v>
      </c>
      <c r="BA137" t="str">
        <f>'[1]D.3 Trial Balance - FY25'!$D$129</f>
        <v>1729:FIXED ASSET CONVERSION</v>
      </c>
      <c r="BB137">
        <v>586</v>
      </c>
      <c r="BC137">
        <f>'[1]D.4 Revenue - FY25'!$137:$137</f>
        <v>0</v>
      </c>
      <c r="BD137">
        <v>133</v>
      </c>
      <c r="BG137" t="str">
        <f>'[1]D.4 Revenue - FY25'!$C$101</f>
        <v>RC0054 LNG LOADING FEE</v>
      </c>
      <c r="BH137">
        <v>327</v>
      </c>
    </row>
    <row r="138" spans="1:60">
      <c r="A138" t="e">
        <f>#REF!</f>
        <v>#REF!</v>
      </c>
      <c r="B138">
        <v>134</v>
      </c>
      <c r="E138" t="e">
        <f>#REF!</f>
        <v>#REF!</v>
      </c>
      <c r="F138">
        <v>612</v>
      </c>
      <c r="M138" t="e">
        <f>#REF!</f>
        <v>#REF!</v>
      </c>
      <c r="N138">
        <v>134</v>
      </c>
      <c r="Q138" t="e">
        <f>#REF!</f>
        <v>#REF!</v>
      </c>
      <c r="R138">
        <v>360</v>
      </c>
      <c r="AW138">
        <f>'[1]D.3 Trial Balance - FY25'!$138:$138</f>
        <v>0</v>
      </c>
      <c r="AX138">
        <v>134</v>
      </c>
      <c r="BA138" t="str">
        <f>'[1]D.3 Trial Balance - FY25'!$D$130</f>
        <v>1760:PPE C LAND &amp; BUILDINGS ROU ASSET - OPENING BALANCE</v>
      </c>
      <c r="BB138">
        <v>587</v>
      </c>
      <c r="BC138">
        <f>'[1]D.4 Revenue - FY25'!$138:$138</f>
        <v>0</v>
      </c>
      <c r="BD138">
        <v>134</v>
      </c>
      <c r="BG138" t="str">
        <f>'[1]D.4 Revenue - FY25'!$C$102</f>
        <v>RC0075 PIPELINE - COMMODITY - THROUGHPUT</v>
      </c>
      <c r="BH138">
        <v>328</v>
      </c>
    </row>
    <row r="139" spans="1:60">
      <c r="A139" t="e">
        <f>#REF!</f>
        <v>#REF!</v>
      </c>
      <c r="B139">
        <v>135</v>
      </c>
      <c r="E139" t="e">
        <f>#REF!</f>
        <v>#REF!</v>
      </c>
      <c r="F139">
        <v>613</v>
      </c>
      <c r="M139" t="e">
        <f>#REF!</f>
        <v>#REF!</v>
      </c>
      <c r="N139">
        <v>135</v>
      </c>
      <c r="Q139" t="e">
        <f>#REF!</f>
        <v>#REF!</v>
      </c>
      <c r="R139">
        <v>361</v>
      </c>
      <c r="AW139">
        <f>'[1]D.3 Trial Balance - FY25'!$139:$139</f>
        <v>0</v>
      </c>
      <c r="AX139">
        <v>135</v>
      </c>
      <c r="BA139" t="str">
        <f>'[1]D.3 Trial Balance - FY25'!$D$131</f>
        <v>1761:PPE C LAND &amp; BUILDINGS ROU ASSET - ADDITIONS</v>
      </c>
      <c r="BB139">
        <v>588</v>
      </c>
      <c r="BC139">
        <f>'[1]D.4 Revenue - FY25'!$139:$139</f>
        <v>0</v>
      </c>
      <c r="BD139">
        <v>135</v>
      </c>
      <c r="BG139" t="str">
        <f>'[1]D.4 Revenue - FY25'!$C$103</f>
        <v>RC0076 PIPELINE - THROUGHPUT</v>
      </c>
      <c r="BH139">
        <v>329</v>
      </c>
    </row>
    <row r="140" spans="1:60">
      <c r="A140" t="e">
        <f>#REF!</f>
        <v>#REF!</v>
      </c>
      <c r="B140">
        <v>136</v>
      </c>
      <c r="E140" t="e">
        <f>#REF!</f>
        <v>#REF!</v>
      </c>
      <c r="F140">
        <v>614</v>
      </c>
      <c r="M140" t="e">
        <f>#REF!</f>
        <v>#REF!</v>
      </c>
      <c r="N140">
        <v>136</v>
      </c>
      <c r="Q140" t="e">
        <f>#REF!</f>
        <v>#REF!</v>
      </c>
      <c r="R140">
        <v>362</v>
      </c>
      <c r="AW140">
        <f>'[1]D.3 Trial Balance - FY25'!$140:$140</f>
        <v>0</v>
      </c>
      <c r="AX140">
        <v>136</v>
      </c>
      <c r="BA140" t="str">
        <f>'[1]D.3 Trial Balance - FY25'!$D$132</f>
        <v>1762:PPE C LAND &amp; BUILDINGS ROU ASSET - ADJUSTMENTS</v>
      </c>
      <c r="BB140">
        <v>589</v>
      </c>
      <c r="BC140">
        <f>'[1]D.4 Revenue - FY25'!$140:$140</f>
        <v>0</v>
      </c>
      <c r="BD140">
        <v>136</v>
      </c>
      <c r="BG140" t="str">
        <f>'[1]D.4 Revenue - FY25'!$C$104</f>
        <v>RC0077 PIPELINE - FIRM CAPACITY DAY AHEAD/WITHIN DAY</v>
      </c>
      <c r="BH140">
        <v>330</v>
      </c>
    </row>
    <row r="141" spans="1:60">
      <c r="A141" t="e">
        <f>#REF!</f>
        <v>#REF!</v>
      </c>
      <c r="B141">
        <v>137</v>
      </c>
      <c r="E141" t="e">
        <f>#REF!</f>
        <v>#REF!</v>
      </c>
      <c r="F141">
        <v>615</v>
      </c>
      <c r="M141" t="e">
        <f>#REF!</f>
        <v>#REF!</v>
      </c>
      <c r="N141">
        <v>137</v>
      </c>
      <c r="Q141" t="e">
        <f>#REF!</f>
        <v>#REF!</v>
      </c>
      <c r="R141">
        <v>363</v>
      </c>
      <c r="AW141">
        <f>'[1]D.3 Trial Balance - FY25'!$141:$141</f>
        <v>0</v>
      </c>
      <c r="AX141">
        <v>137</v>
      </c>
      <c r="BA141" t="str">
        <f>'[1]D.3 Trial Balance - FY25'!$D$133</f>
        <v>1763:PPE C LAND &amp; BUILDINGS ROU ASSET - TERMINATIONS</v>
      </c>
      <c r="BB141">
        <v>590</v>
      </c>
      <c r="BC141">
        <f>'[1]D.4 Revenue - FY25'!$141:$141</f>
        <v>0</v>
      </c>
      <c r="BD141">
        <v>137</v>
      </c>
      <c r="BG141" t="str">
        <f>'[1]D.4 Revenue - FY25'!$C$105</f>
        <v>RC0078 PIPELINE - GAS SALES</v>
      </c>
      <c r="BH141">
        <v>331</v>
      </c>
    </row>
    <row r="142" spans="1:60">
      <c r="A142" t="e">
        <f>#REF!</f>
        <v>#REF!</v>
      </c>
      <c r="B142">
        <v>138</v>
      </c>
      <c r="E142" t="e">
        <f>#REF!</f>
        <v>#REF!</v>
      </c>
      <c r="F142">
        <v>616</v>
      </c>
      <c r="M142" t="e">
        <f>#REF!</f>
        <v>#REF!</v>
      </c>
      <c r="N142">
        <v>138</v>
      </c>
      <c r="Q142" t="e">
        <f>#REF!</f>
        <v>#REF!</v>
      </c>
      <c r="R142">
        <v>364</v>
      </c>
      <c r="AW142">
        <f>'[1]D.3 Trial Balance - FY25'!$142:$142</f>
        <v>0</v>
      </c>
      <c r="AX142">
        <v>138</v>
      </c>
      <c r="BA142" t="str">
        <f>'[1]D.3 Trial Balance - FY25'!$D$134</f>
        <v>1764:PPE D LAND &amp; BUILDINGS ROU ASSET</v>
      </c>
      <c r="BB142">
        <v>591</v>
      </c>
      <c r="BC142">
        <f>'[1]D.4 Revenue - FY25'!$142:$142</f>
        <v>0</v>
      </c>
      <c r="BD142">
        <v>138</v>
      </c>
      <c r="BG142" t="str">
        <f>'[1]D.4 Revenue - FY25'!$C$106</f>
        <v>RC0079 LONGFORD INJECTION</v>
      </c>
      <c r="BH142">
        <v>332</v>
      </c>
    </row>
    <row r="143" spans="1:60">
      <c r="A143" t="e">
        <f>#REF!</f>
        <v>#REF!</v>
      </c>
      <c r="B143">
        <v>139</v>
      </c>
      <c r="E143" t="e">
        <f>#REF!</f>
        <v>#REF!</v>
      </c>
      <c r="F143">
        <v>617</v>
      </c>
      <c r="M143" t="e">
        <f>#REF!</f>
        <v>#REF!</v>
      </c>
      <c r="N143">
        <v>139</v>
      </c>
      <c r="Q143" t="e">
        <f>#REF!</f>
        <v>#REF!</v>
      </c>
      <c r="R143">
        <v>365</v>
      </c>
      <c r="AW143">
        <f>'[1]D.3 Trial Balance - FY25'!$143:$143</f>
        <v>0</v>
      </c>
      <c r="AX143">
        <v>139</v>
      </c>
      <c r="BA143" t="str">
        <f>'[1]D.3 Trial Balance - FY25'!$D$135</f>
        <v>1740:PPE C PLANT &amp; EQUIPMENT ROU ASSET - OPENING BALANCE</v>
      </c>
      <c r="BB143">
        <v>592</v>
      </c>
      <c r="BC143">
        <f>'[1]D.4 Revenue - FY25'!$143:$143</f>
        <v>0</v>
      </c>
      <c r="BD143">
        <v>139</v>
      </c>
      <c r="BG143" t="str">
        <f>'[1]D.4 Revenue - FY25'!$C$107</f>
        <v>RC0080 PORT CAMPBELL INJECTION</v>
      </c>
      <c r="BH143">
        <v>333</v>
      </c>
    </row>
    <row r="144" spans="1:60">
      <c r="A144" t="e">
        <f>#REF!</f>
        <v>#REF!</v>
      </c>
      <c r="B144">
        <v>140</v>
      </c>
      <c r="E144" t="e">
        <f>#REF!</f>
        <v>#REF!</v>
      </c>
      <c r="F144">
        <v>618</v>
      </c>
      <c r="M144" t="e">
        <f>#REF!</f>
        <v>#REF!</v>
      </c>
      <c r="N144">
        <v>140</v>
      </c>
      <c r="Q144" t="e">
        <f>#REF!</f>
        <v>#REF!</v>
      </c>
      <c r="R144">
        <v>366</v>
      </c>
      <c r="AW144">
        <f>'[1]D.3 Trial Balance - FY25'!$144:$144</f>
        <v>0</v>
      </c>
      <c r="AX144">
        <v>140</v>
      </c>
      <c r="BA144" t="str">
        <f>'[1]D.3 Trial Balance - FY25'!$D$136</f>
        <v>1741:PPE C PLANT &amp; EQUIPMENT ROU ASSET - ADDITIONS</v>
      </c>
      <c r="BB144">
        <v>593</v>
      </c>
      <c r="BC144">
        <f>'[1]D.4 Revenue - FY25'!$144:$144</f>
        <v>0</v>
      </c>
      <c r="BD144">
        <v>140</v>
      </c>
      <c r="BG144" t="str">
        <f>'[1]D.4 Revenue - FY25'!$C$108</f>
        <v>RC0081 CULCAIRN INJECTION</v>
      </c>
      <c r="BH144">
        <v>334</v>
      </c>
    </row>
    <row r="145" spans="1:60">
      <c r="A145" t="e">
        <f>#REF!</f>
        <v>#REF!</v>
      </c>
      <c r="B145">
        <v>141</v>
      </c>
      <c r="E145" t="e">
        <f>#REF!</f>
        <v>#REF!</v>
      </c>
      <c r="F145">
        <v>619</v>
      </c>
      <c r="M145" t="e">
        <f>#REF!</f>
        <v>#REF!</v>
      </c>
      <c r="N145">
        <v>141</v>
      </c>
      <c r="Q145" t="e">
        <f>#REF!</f>
        <v>#REF!</v>
      </c>
      <c r="R145">
        <v>367</v>
      </c>
      <c r="AW145">
        <f>'[1]D.3 Trial Balance - FY25'!$145:$145</f>
        <v>0</v>
      </c>
      <c r="AX145">
        <v>141</v>
      </c>
      <c r="BA145" t="str">
        <f>'[1]D.3 Trial Balance - FY25'!$D$137</f>
        <v>1742:PPE C PLANT &amp; EQUIPMENT ROU ASSET - ADJUSTMENTS</v>
      </c>
      <c r="BB145">
        <v>594</v>
      </c>
      <c r="BC145">
        <f>'[1]D.4 Revenue - FY25'!$145:$145</f>
        <v>0</v>
      </c>
      <c r="BD145">
        <v>141</v>
      </c>
      <c r="BG145" t="str">
        <f>'[1]D.4 Revenue - FY25'!$C$109</f>
        <v>RC0082 PAKENHAM INJECTION</v>
      </c>
      <c r="BH145">
        <v>335</v>
      </c>
    </row>
    <row r="146" spans="1:60">
      <c r="A146" t="e">
        <f>#REF!</f>
        <v>#REF!</v>
      </c>
      <c r="B146">
        <v>142</v>
      </c>
      <c r="E146" t="e">
        <f>#REF!</f>
        <v>#REF!</v>
      </c>
      <c r="F146">
        <v>620</v>
      </c>
      <c r="M146" t="e">
        <f>#REF!</f>
        <v>#REF!</v>
      </c>
      <c r="N146">
        <v>142</v>
      </c>
      <c r="Q146" t="e">
        <f>#REF!</f>
        <v>#REF!</v>
      </c>
      <c r="R146">
        <v>368</v>
      </c>
      <c r="AW146">
        <f>'[1]D.3 Trial Balance - FY25'!$146:$146</f>
        <v>0</v>
      </c>
      <c r="AX146">
        <v>142</v>
      </c>
      <c r="BA146" t="str">
        <f>'[1]D.3 Trial Balance - FY25'!$D$138</f>
        <v>1743:PPE C PLANT &amp; EQUIPMENT ROU ASSET - TERMINATIONS</v>
      </c>
      <c r="BB146">
        <v>595</v>
      </c>
      <c r="BC146">
        <f>'[1]D.4 Revenue - FY25'!$146:$146</f>
        <v>0</v>
      </c>
      <c r="BD146">
        <v>142</v>
      </c>
      <c r="BG146" t="str">
        <f>'[1]D.4 Revenue - FY25'!$C$110</f>
        <v>RC0083 ANYTIME TARIFF D WITHDRAWAL</v>
      </c>
      <c r="BH146">
        <v>336</v>
      </c>
    </row>
    <row r="147" spans="1:60">
      <c r="A147" t="e">
        <f>#REF!</f>
        <v>#REF!</v>
      </c>
      <c r="B147">
        <v>143</v>
      </c>
      <c r="E147" t="e">
        <f>#REF!</f>
        <v>#REF!</v>
      </c>
      <c r="F147">
        <v>621</v>
      </c>
      <c r="M147" t="e">
        <f>#REF!</f>
        <v>#REF!</v>
      </c>
      <c r="N147">
        <v>143</v>
      </c>
      <c r="Q147" t="e">
        <f>#REF!</f>
        <v>#REF!</v>
      </c>
      <c r="R147">
        <v>369</v>
      </c>
      <c r="AW147">
        <f>'[1]D.3 Trial Balance - FY25'!$147:$147</f>
        <v>0</v>
      </c>
      <c r="AX147">
        <v>143</v>
      </c>
      <c r="BA147" t="str">
        <f>'[1]D.3 Trial Balance - FY25'!$D$139</f>
        <v>1744:PPE D PLANT &amp; EQUIPMENT ROU ASSET</v>
      </c>
      <c r="BB147">
        <v>596</v>
      </c>
      <c r="BC147">
        <f>'[1]D.4 Revenue - FY25'!$147:$147</f>
        <v>0</v>
      </c>
      <c r="BD147">
        <v>143</v>
      </c>
      <c r="BG147" t="str">
        <f>'[1]D.4 Revenue - FY25'!$C$111</f>
        <v>RC0084 ANYTIME TARIFF V WITHDRAWAL</v>
      </c>
      <c r="BH147">
        <v>337</v>
      </c>
    </row>
    <row r="148" spans="1:60">
      <c r="A148" t="e">
        <f>#REF!</f>
        <v>#REF!</v>
      </c>
      <c r="B148">
        <v>144</v>
      </c>
      <c r="E148" t="e">
        <f>#REF!</f>
        <v>#REF!</v>
      </c>
      <c r="F148">
        <v>622</v>
      </c>
      <c r="M148" t="e">
        <f>#REF!</f>
        <v>#REF!</v>
      </c>
      <c r="N148">
        <v>144</v>
      </c>
      <c r="Q148" t="e">
        <f>#REF!</f>
        <v>#REF!</v>
      </c>
      <c r="R148">
        <v>370</v>
      </c>
      <c r="AW148">
        <f>'[1]D.3 Trial Balance - FY25'!$148:$148</f>
        <v>0</v>
      </c>
      <c r="AX148">
        <v>144</v>
      </c>
      <c r="BA148" t="str">
        <f>'[1]D.3 Trial Balance - FY25'!$D$140</f>
        <v>1730:CONSTRUCTION IN PROGRESS</v>
      </c>
      <c r="BB148">
        <v>597</v>
      </c>
      <c r="BC148">
        <f>'[1]D.4 Revenue - FY25'!$148:$148</f>
        <v>0</v>
      </c>
      <c r="BD148">
        <v>144</v>
      </c>
      <c r="BG148" t="str">
        <f>'[1]D.4 Revenue - FY25'!$C$112</f>
        <v>RC0085 REFILL WUGS CHARGE - WITHDRAWAL</v>
      </c>
      <c r="BH148">
        <v>338</v>
      </c>
    </row>
    <row r="149" spans="1:60">
      <c r="A149" t="e">
        <f>#REF!</f>
        <v>#REF!</v>
      </c>
      <c r="B149">
        <v>145</v>
      </c>
      <c r="E149" t="e">
        <f>#REF!</f>
        <v>#REF!</v>
      </c>
      <c r="F149">
        <v>623</v>
      </c>
      <c r="M149" t="e">
        <f>#REF!</f>
        <v>#REF!</v>
      </c>
      <c r="N149">
        <v>145</v>
      </c>
      <c r="Q149" t="e">
        <f>#REF!</f>
        <v>#REF!</v>
      </c>
      <c r="R149">
        <v>371</v>
      </c>
      <c r="AW149">
        <f>'[1]D.3 Trial Balance - FY25'!$149:$149</f>
        <v>0</v>
      </c>
      <c r="AX149">
        <v>145</v>
      </c>
      <c r="BA149" t="str">
        <f>'[1]D.3 Trial Balance - FY25'!$D$141</f>
        <v>1731:CONSTRUCTION IN PROGRESS (CONTRA)</v>
      </c>
      <c r="BB149">
        <v>598</v>
      </c>
      <c r="BC149">
        <f>'[1]D.4 Revenue - FY25'!$149:$149</f>
        <v>0</v>
      </c>
      <c r="BD149">
        <v>145</v>
      </c>
      <c r="BG149" t="str">
        <f>'[1]D.4 Revenue - FY25'!$C$113</f>
        <v>RC0086 CROSS SYSTEM WITHDRAWAL</v>
      </c>
      <c r="BH149">
        <v>339</v>
      </c>
    </row>
    <row r="150" spans="1:60">
      <c r="A150" t="e">
        <f>#REF!</f>
        <v>#REF!</v>
      </c>
      <c r="B150">
        <v>146</v>
      </c>
      <c r="E150" t="e">
        <f>#REF!</f>
        <v>#REF!</v>
      </c>
      <c r="F150">
        <v>624</v>
      </c>
      <c r="M150" t="e">
        <f>#REF!</f>
        <v>#REF!</v>
      </c>
      <c r="N150">
        <v>146</v>
      </c>
      <c r="Q150" t="e">
        <f>#REF!</f>
        <v>#REF!</v>
      </c>
      <c r="R150">
        <v>372</v>
      </c>
      <c r="AW150">
        <f>'[1]D.3 Trial Balance - FY25'!$150:$150</f>
        <v>0</v>
      </c>
      <c r="AX150">
        <v>146</v>
      </c>
      <c r="BA150" t="str">
        <f>'[1]D.3 Trial Balance - FY25'!$D$142</f>
        <v>2130:BORROWINGS - CURRENT</v>
      </c>
      <c r="BB150">
        <v>599</v>
      </c>
      <c r="BC150">
        <f>'[1]D.4 Revenue - FY25'!$150:$150</f>
        <v>0</v>
      </c>
      <c r="BD150">
        <v>146</v>
      </c>
      <c r="BG150" t="str">
        <f>'[1]D.4 Revenue - FY25'!$C$114</f>
        <v>RC0087 CULCAIRN EXPORT</v>
      </c>
      <c r="BH150">
        <v>340</v>
      </c>
    </row>
    <row r="151" spans="1:60">
      <c r="A151" t="e">
        <f>#REF!</f>
        <v>#REF!</v>
      </c>
      <c r="B151">
        <v>147</v>
      </c>
      <c r="E151" t="e">
        <f>#REF!</f>
        <v>#REF!</v>
      </c>
      <c r="F151">
        <v>625</v>
      </c>
      <c r="M151" t="e">
        <f>#REF!</f>
        <v>#REF!</v>
      </c>
      <c r="N151">
        <v>147</v>
      </c>
      <c r="Q151" t="e">
        <f>#REF!</f>
        <v>#REF!</v>
      </c>
      <c r="R151">
        <v>373</v>
      </c>
      <c r="AW151">
        <f>'[1]D.3 Trial Balance - FY25'!$151:$151</f>
        <v>0</v>
      </c>
      <c r="AX151">
        <v>147</v>
      </c>
      <c r="BA151" t="str">
        <f>'[1]D.3 Trial Balance - FY25'!$D$143</f>
        <v>2131:PROVISION FOR AMORTISATION - BORROWING COSTS - CURRENT</v>
      </c>
      <c r="BB151">
        <v>600</v>
      </c>
      <c r="BC151">
        <f>'[1]D.4 Revenue - FY25'!$151:$151</f>
        <v>0</v>
      </c>
      <c r="BD151">
        <v>147</v>
      </c>
      <c r="BG151" t="str">
        <f>'[1]D.4 Revenue - FY25'!$C$115</f>
        <v>RC0088 TUOS REVENUE GENERAL</v>
      </c>
      <c r="BH151">
        <v>341</v>
      </c>
    </row>
    <row r="152" spans="1:60">
      <c r="A152" t="e">
        <f>#REF!</f>
        <v>#REF!</v>
      </c>
      <c r="B152">
        <v>148</v>
      </c>
      <c r="E152" t="e">
        <f>#REF!</f>
        <v>#REF!</v>
      </c>
      <c r="F152">
        <v>626</v>
      </c>
      <c r="M152" t="e">
        <f>#REF!</f>
        <v>#REF!</v>
      </c>
      <c r="N152">
        <v>148</v>
      </c>
      <c r="Q152" t="e">
        <f>#REF!</f>
        <v>#REF!</v>
      </c>
      <c r="R152">
        <v>374</v>
      </c>
      <c r="AW152">
        <f>'[1]D.3 Trial Balance - FY25'!$152:$152</f>
        <v>0</v>
      </c>
      <c r="AX152">
        <v>148</v>
      </c>
      <c r="BA152" t="str">
        <f>'[1]D.3 Trial Balance - FY25'!$D$144</f>
        <v>2132:BORROWING COSTS - CURRENT BORROWINGS</v>
      </c>
      <c r="BB152">
        <v>601</v>
      </c>
      <c r="BC152">
        <f>'[1]D.4 Revenue - FY25'!$152:$152</f>
        <v>0</v>
      </c>
      <c r="BD152">
        <v>148</v>
      </c>
      <c r="BG152" t="str">
        <f>'[1]D.4 Revenue - FY25'!$C$116</f>
        <v>RC0089 SALES - EXTERNAL NGV - VARIABLE</v>
      </c>
      <c r="BH152">
        <v>342</v>
      </c>
    </row>
    <row r="153" spans="1:60">
      <c r="A153" t="e">
        <f>#REF!</f>
        <v>#REF!</v>
      </c>
      <c r="B153">
        <v>149</v>
      </c>
      <c r="E153" t="e">
        <f>#REF!</f>
        <v>#REF!</v>
      </c>
      <c r="F153">
        <v>627</v>
      </c>
      <c r="M153" t="e">
        <f>#REF!</f>
        <v>#REF!</v>
      </c>
      <c r="N153">
        <v>149</v>
      </c>
      <c r="Q153" t="e">
        <f>#REF!</f>
        <v>#REF!</v>
      </c>
      <c r="R153">
        <v>375</v>
      </c>
      <c r="AW153">
        <f>'[1]D.3 Trial Balance - FY25'!$153:$153</f>
        <v>0</v>
      </c>
      <c r="AX153">
        <v>149</v>
      </c>
      <c r="BA153" t="str">
        <f>'[1]D.3 Trial Balance - FY25'!$D$145</f>
        <v>2200:PROVISION - EMPLOYEE CURRENT - ANNUAL LEAVE</v>
      </c>
      <c r="BB153">
        <v>602</v>
      </c>
      <c r="BC153">
        <f>'[1]D.4 Revenue - FY25'!$153:$153</f>
        <v>0</v>
      </c>
      <c r="BD153">
        <v>149</v>
      </c>
      <c r="BG153" t="str">
        <f>'[1]D.4 Revenue - FY25'!$C$117</f>
        <v>RC0074 STRETCH - VARIABLE REVENUE</v>
      </c>
      <c r="BH153">
        <v>343</v>
      </c>
    </row>
    <row r="154" spans="1:60">
      <c r="A154" t="e">
        <f>#REF!</f>
        <v>#REF!</v>
      </c>
      <c r="B154">
        <v>150</v>
      </c>
      <c r="E154" t="e">
        <f>#REF!</f>
        <v>#REF!</v>
      </c>
      <c r="F154">
        <v>628</v>
      </c>
      <c r="M154" t="e">
        <f>#REF!</f>
        <v>#REF!</v>
      </c>
      <c r="N154">
        <v>150</v>
      </c>
      <c r="Q154" t="e">
        <f>#REF!</f>
        <v>#REF!</v>
      </c>
      <c r="R154">
        <v>376</v>
      </c>
      <c r="AW154">
        <f>'[1]D.3 Trial Balance - FY25'!$154:$154</f>
        <v>0</v>
      </c>
      <c r="AX154">
        <v>150</v>
      </c>
      <c r="BA154" t="str">
        <f>'[1]D.3 Trial Balance - FY25'!$D$146</f>
        <v>2201:PROVISION - OTHER CURRENT</v>
      </c>
      <c r="BB154">
        <v>603</v>
      </c>
      <c r="BC154">
        <f>'[1]D.4 Revenue - FY25'!$154:$154</f>
        <v>0</v>
      </c>
      <c r="BD154">
        <v>150</v>
      </c>
      <c r="BG154" t="str">
        <f>'[1]D.4 Revenue - FY25'!$C$118</f>
        <v>RC0169 STRETCH - BLUE SKY - VARIABLE</v>
      </c>
      <c r="BH154">
        <v>344</v>
      </c>
    </row>
    <row r="155" spans="1:60">
      <c r="A155" t="e">
        <f>#REF!</f>
        <v>#REF!</v>
      </c>
      <c r="B155">
        <v>151</v>
      </c>
      <c r="E155" t="e">
        <f>#REF!</f>
        <v>#REF!</v>
      </c>
      <c r="F155">
        <v>629</v>
      </c>
      <c r="M155" t="e">
        <f>#REF!</f>
        <v>#REF!</v>
      </c>
      <c r="N155">
        <v>151</v>
      </c>
      <c r="Q155" t="e">
        <f>#REF!</f>
        <v>#REF!</v>
      </c>
      <c r="R155">
        <v>377</v>
      </c>
      <c r="AW155">
        <f>'[1]D.3 Trial Balance - FY25'!$155:$155</f>
        <v>0</v>
      </c>
      <c r="AX155">
        <v>151</v>
      </c>
      <c r="BA155" t="str">
        <f>'[1]D.3 Trial Balance - FY25'!$D$147</f>
        <v>2202:PROVISION - MAKE GOOD CURRENT</v>
      </c>
      <c r="BB155">
        <v>604</v>
      </c>
      <c r="BC155">
        <f>'[1]D.4 Revenue - FY25'!$155:$155</f>
        <v>0</v>
      </c>
      <c r="BD155">
        <v>151</v>
      </c>
      <c r="BG155" t="str">
        <f>'[1]D.4 Revenue - FY25'!$C$119</f>
        <v>RC0170 STRETCH - NEW CONTRACTS - VARRIABLE</v>
      </c>
      <c r="BH155">
        <v>345</v>
      </c>
    </row>
    <row r="156" spans="1:60">
      <c r="A156" t="e">
        <f>#REF!</f>
        <v>#REF!</v>
      </c>
      <c r="B156">
        <v>152</v>
      </c>
      <c r="E156" t="e">
        <f>#REF!</f>
        <v>#REF!</v>
      </c>
      <c r="F156">
        <v>630</v>
      </c>
      <c r="M156" t="e">
        <f>#REF!</f>
        <v>#REF!</v>
      </c>
      <c r="N156">
        <v>152</v>
      </c>
      <c r="Q156" t="e">
        <f>#REF!</f>
        <v>#REF!</v>
      </c>
      <c r="R156">
        <v>378</v>
      </c>
      <c r="AW156">
        <f>'[1]D.3 Trial Balance - FY25'!$156:$156</f>
        <v>0</v>
      </c>
      <c r="AX156">
        <v>152</v>
      </c>
      <c r="BA156" t="str">
        <f>'[1]D.3 Trial Balance - FY25'!$D$148</f>
        <v>2203:PROVISION - MINE SUBSIDENCE CURRENT</v>
      </c>
      <c r="BB156">
        <v>605</v>
      </c>
      <c r="BC156">
        <f>'[1]D.4 Revenue - FY25'!$156:$156</f>
        <v>0</v>
      </c>
      <c r="BD156">
        <v>152</v>
      </c>
      <c r="BG156" t="str">
        <f>'[1]D.4 Revenue - FY25'!$C$120</f>
        <v>RC0171 STRETCH - RECONTRACTING - VARIABLE</v>
      </c>
      <c r="BH156">
        <v>346</v>
      </c>
    </row>
    <row r="157" spans="1:60">
      <c r="A157" t="e">
        <f>#REF!</f>
        <v>#REF!</v>
      </c>
      <c r="B157">
        <v>153</v>
      </c>
      <c r="E157" t="e">
        <f>#REF!</f>
        <v>#REF!</v>
      </c>
      <c r="F157">
        <v>631</v>
      </c>
      <c r="M157" t="e">
        <f>#REF!</f>
        <v>#REF!</v>
      </c>
      <c r="N157">
        <v>153</v>
      </c>
      <c r="Q157" t="e">
        <f>#REF!</f>
        <v>#REF!</v>
      </c>
      <c r="R157">
        <v>379</v>
      </c>
      <c r="AW157">
        <f>'[1]D.3 Trial Balance - FY25'!$157:$157</f>
        <v>0</v>
      </c>
      <c r="AX157">
        <v>153</v>
      </c>
      <c r="BA157" t="str">
        <f>'[1]D.3 Trial Balance - FY25'!$D$149</f>
        <v>2204:PROVISION - MAKE GOOD CURRENT (PAYMENT)</v>
      </c>
      <c r="BB157">
        <v>606</v>
      </c>
      <c r="BC157">
        <f>'[1]D.4 Revenue - FY25'!$157:$157</f>
        <v>0</v>
      </c>
      <c r="BD157">
        <v>153</v>
      </c>
      <c r="BG157" t="str">
        <f>'[1]D.4 Revenue - FY25'!$C$121</f>
        <v>RC0101 DIVIDENDS - EXTERNAL (UNFRANKED)</v>
      </c>
      <c r="BH157">
        <v>347</v>
      </c>
    </row>
    <row r="158" spans="1:60">
      <c r="A158" t="e">
        <f>#REF!</f>
        <v>#REF!</v>
      </c>
      <c r="B158">
        <v>154</v>
      </c>
      <c r="E158" t="e">
        <f>#REF!</f>
        <v>#REF!</v>
      </c>
      <c r="F158">
        <v>632</v>
      </c>
      <c r="M158" t="e">
        <f>#REF!</f>
        <v>#REF!</v>
      </c>
      <c r="N158">
        <v>154</v>
      </c>
      <c r="Q158" t="e">
        <f>#REF!</f>
        <v>#REF!</v>
      </c>
      <c r="R158">
        <v>380</v>
      </c>
      <c r="AW158">
        <f>'[1]D.3 Trial Balance - FY25'!$158:$158</f>
        <v>0</v>
      </c>
      <c r="AX158">
        <v>154</v>
      </c>
      <c r="BA158" t="str">
        <f>'[1]D.3 Trial Balance - FY25'!$D$150</f>
        <v>2205:PROVISION - EMPLOYEE CURRENT - LSL</v>
      </c>
      <c r="BB158">
        <v>607</v>
      </c>
      <c r="BC158">
        <f>'[1]D.4 Revenue - FY25'!$158:$158</f>
        <v>0</v>
      </c>
      <c r="BD158">
        <v>154</v>
      </c>
      <c r="BG158" t="str">
        <f>'[1]D.4 Revenue - FY25'!$C$122</f>
        <v>RC0102 DIVIDENDS - EXTERNAL (FRANKED)</v>
      </c>
      <c r="BH158">
        <v>348</v>
      </c>
    </row>
    <row r="159" spans="1:60">
      <c r="A159" t="e">
        <f>#REF!</f>
        <v>#REF!</v>
      </c>
      <c r="B159">
        <v>155</v>
      </c>
      <c r="E159" t="e">
        <f>#REF!</f>
        <v>#REF!</v>
      </c>
      <c r="F159">
        <v>633</v>
      </c>
      <c r="M159" t="e">
        <f>#REF!</f>
        <v>#REF!</v>
      </c>
      <c r="N159">
        <v>155</v>
      </c>
      <c r="Q159" t="e">
        <f>#REF!</f>
        <v>#REF!</v>
      </c>
      <c r="R159">
        <v>381</v>
      </c>
      <c r="AW159">
        <f>'[1]D.3 Trial Balance - FY25'!$159:$159</f>
        <v>0</v>
      </c>
      <c r="AX159">
        <v>155</v>
      </c>
      <c r="BA159" t="str">
        <f>'[1]D.3 Trial Balance - FY25'!$D$151</f>
        <v>2206:PROVISION - EMPLOYEE CURRENT - STAFF INCENTIVE STI</v>
      </c>
      <c r="BB159">
        <v>608</v>
      </c>
      <c r="BC159">
        <f>'[1]D.4 Revenue - FY25'!$159:$159</f>
        <v>0</v>
      </c>
      <c r="BD159">
        <v>155</v>
      </c>
      <c r="BG159" t="str">
        <f>'[1]D.4 Revenue - FY25'!$C$123</f>
        <v>RC0103 IE DIVIDENDS RECEIVED</v>
      </c>
      <c r="BH159">
        <v>349</v>
      </c>
    </row>
    <row r="160" spans="1:60">
      <c r="A160" t="e">
        <f>#REF!</f>
        <v>#REF!</v>
      </c>
      <c r="B160">
        <v>156</v>
      </c>
      <c r="E160" t="e">
        <f>#REF!</f>
        <v>#REF!</v>
      </c>
      <c r="F160">
        <v>634</v>
      </c>
      <c r="M160" t="e">
        <f>#REF!</f>
        <v>#REF!</v>
      </c>
      <c r="N160">
        <v>156</v>
      </c>
      <c r="Q160" t="e">
        <f>#REF!</f>
        <v>#REF!</v>
      </c>
      <c r="R160">
        <v>382</v>
      </c>
      <c r="AW160">
        <f>'[1]D.3 Trial Balance - FY25'!$160:$160</f>
        <v>0</v>
      </c>
      <c r="AX160">
        <v>156</v>
      </c>
      <c r="BA160" t="str">
        <f>'[1]D.3 Trial Balance - FY25'!$D$152</f>
        <v>2207:PROVISION - EMPLOYEE CURRENT - TPOI</v>
      </c>
      <c r="BB160">
        <v>609</v>
      </c>
      <c r="BC160">
        <f>'[1]D.4 Revenue - FY25'!$160:$160</f>
        <v>0</v>
      </c>
      <c r="BD160">
        <v>156</v>
      </c>
      <c r="BG160" t="str">
        <f>'[1]D.4 Revenue - FY25'!$C$124</f>
        <v>RC0104 EQUITY ACCOUNTED PROFITS</v>
      </c>
      <c r="BH160">
        <v>350</v>
      </c>
    </row>
    <row r="161" spans="1:60">
      <c r="A161" t="e">
        <f>#REF!</f>
        <v>#REF!</v>
      </c>
      <c r="B161">
        <v>157</v>
      </c>
      <c r="E161" t="e">
        <f>#REF!</f>
        <v>#REF!</v>
      </c>
      <c r="F161">
        <v>635</v>
      </c>
      <c r="M161" t="e">
        <f>#REF!</f>
        <v>#REF!</v>
      </c>
      <c r="N161">
        <v>157</v>
      </c>
      <c r="Q161" t="e">
        <f>#REF!</f>
        <v>#REF!</v>
      </c>
      <c r="R161">
        <v>383</v>
      </c>
      <c r="AW161">
        <f>'[1]D.3 Trial Balance - FY25'!$161:$161</f>
        <v>0</v>
      </c>
      <c r="AX161">
        <v>157</v>
      </c>
      <c r="BA161" t="str">
        <f>'[1]D.3 Trial Balance - FY25'!$D$153</f>
        <v>2208:PROVISION - EMPLOYEE CURRENT - STAFF SHARE ALLOCATION</v>
      </c>
      <c r="BB161">
        <v>610</v>
      </c>
      <c r="BC161">
        <f>'[1]D.4 Revenue - FY25'!$161:$161</f>
        <v>0</v>
      </c>
      <c r="BD161">
        <v>157</v>
      </c>
      <c r="BG161" t="str">
        <f>'[1]D.4 Revenue - FY25'!$C$125</f>
        <v>RC0105 INTEREST INCOME - FINANCE LEASE</v>
      </c>
      <c r="BH161">
        <v>351</v>
      </c>
    </row>
    <row r="162" spans="1:60">
      <c r="A162" t="e">
        <f>#REF!</f>
        <v>#REF!</v>
      </c>
      <c r="B162">
        <v>158</v>
      </c>
      <c r="E162" t="e">
        <f>#REF!</f>
        <v>#REF!</v>
      </c>
      <c r="F162">
        <v>636</v>
      </c>
      <c r="M162" t="e">
        <f>#REF!</f>
        <v>#REF!</v>
      </c>
      <c r="N162">
        <v>158</v>
      </c>
      <c r="Q162" t="e">
        <f>#REF!</f>
        <v>#REF!</v>
      </c>
      <c r="R162">
        <v>384</v>
      </c>
      <c r="AW162">
        <f>'[1]D.3 Trial Balance - FY25'!$162:$162</f>
        <v>0</v>
      </c>
      <c r="AX162">
        <v>158</v>
      </c>
      <c r="BA162" t="str">
        <f>'[1]D.3 Trial Balance - FY25'!$D$154</f>
        <v>2250:LIABILITIES HELD FOR SALE</v>
      </c>
      <c r="BB162">
        <v>611</v>
      </c>
      <c r="BC162">
        <f>'[1]D.4 Revenue - FY25'!$162:$162</f>
        <v>0</v>
      </c>
      <c r="BD162">
        <v>158</v>
      </c>
      <c r="BG162" t="str">
        <f>'[1]D.4 Revenue - FY25'!$C$126</f>
        <v>RC0106 INTEREST INCOME - REDEEMABLE PREFERENCES SHARES</v>
      </c>
      <c r="BH162">
        <v>352</v>
      </c>
    </row>
    <row r="163" spans="1:60">
      <c r="A163" t="e">
        <f>#REF!</f>
        <v>#REF!</v>
      </c>
      <c r="B163">
        <v>159</v>
      </c>
      <c r="E163" t="e">
        <f>#REF!</f>
        <v>#REF!</v>
      </c>
      <c r="F163">
        <v>637</v>
      </c>
      <c r="M163" t="e">
        <f>#REF!</f>
        <v>#REF!</v>
      </c>
      <c r="N163">
        <v>159</v>
      </c>
      <c r="Q163" t="e">
        <f>#REF!</f>
        <v>#REF!</v>
      </c>
      <c r="R163">
        <v>385</v>
      </c>
      <c r="AW163">
        <f>'[1]D.3 Trial Balance - FY25'!$163:$163</f>
        <v>0</v>
      </c>
      <c r="AX163">
        <v>159</v>
      </c>
      <c r="BA163" t="str">
        <f>'[1]D.3 Trial Balance - FY25'!$D$155</f>
        <v>2150:SWAPS LIABILITIES - INTEREST ACCRUAL</v>
      </c>
      <c r="BB163">
        <v>612</v>
      </c>
      <c r="BC163">
        <f>'[1]D.4 Revenue - FY25'!$163:$163</f>
        <v>0</v>
      </c>
      <c r="BD163">
        <v>159</v>
      </c>
      <c r="BG163" t="str">
        <f>'[1]D.4 Revenue - FY25'!$C$127</f>
        <v>RC0107 INTEREST INCOME - BASSLINK INVESTMENT</v>
      </c>
      <c r="BH163">
        <v>353</v>
      </c>
    </row>
    <row r="164" spans="1:60">
      <c r="A164" t="e">
        <f>#REF!</f>
        <v>#REF!</v>
      </c>
      <c r="B164">
        <v>160</v>
      </c>
      <c r="E164" t="e">
        <f>#REF!</f>
        <v>#REF!</v>
      </c>
      <c r="F164">
        <v>638</v>
      </c>
      <c r="M164" t="e">
        <f>#REF!</f>
        <v>#REF!</v>
      </c>
      <c r="N164">
        <v>160</v>
      </c>
      <c r="Q164" t="e">
        <f>#REF!</f>
        <v>#REF!</v>
      </c>
      <c r="R164">
        <v>386</v>
      </c>
      <c r="AW164">
        <f>'[1]D.3 Trial Balance - FY25'!$164:$164</f>
        <v>0</v>
      </c>
      <c r="AX164">
        <v>160</v>
      </c>
      <c r="BA164" t="str">
        <f>'[1]D.3 Trial Balance - FY25'!$D$156</f>
        <v>2151:IR HEDGE LIABILITY CURRENT</v>
      </c>
      <c r="BB164">
        <v>613</v>
      </c>
      <c r="BC164">
        <f>'[1]D.4 Revenue - FY25'!$164:$164</f>
        <v>0</v>
      </c>
      <c r="BD164">
        <v>160</v>
      </c>
      <c r="BG164" t="str">
        <f>'[1]D.4 Revenue - FY25'!$C$128</f>
        <v>RC0108 DIRECTORS FEES</v>
      </c>
      <c r="BH164">
        <v>354</v>
      </c>
    </row>
    <row r="165" spans="1:60">
      <c r="A165" t="e">
        <f>#REF!</f>
        <v>#REF!</v>
      </c>
      <c r="B165">
        <v>161</v>
      </c>
      <c r="E165" t="e">
        <f>#REF!</f>
        <v>#REF!</v>
      </c>
      <c r="F165">
        <v>639</v>
      </c>
      <c r="M165" t="e">
        <f>#REF!</f>
        <v>#REF!</v>
      </c>
      <c r="N165">
        <v>161</v>
      </c>
      <c r="Q165" t="e">
        <f>#REF!</f>
        <v>#REF!</v>
      </c>
      <c r="R165">
        <v>387</v>
      </c>
      <c r="AW165">
        <f>'[1]D.3 Trial Balance - FY25'!$165:$165</f>
        <v>0</v>
      </c>
      <c r="AX165">
        <v>161</v>
      </c>
      <c r="BA165" t="str">
        <f>'[1]D.3 Trial Balance - FY25'!$D$157</f>
        <v>2152:LTI HEDGE LIABILITY FVTPL - CURRENT</v>
      </c>
      <c r="BB165">
        <v>614</v>
      </c>
      <c r="BC165">
        <f>'[1]D.4 Revenue - FY25'!$165:$165</f>
        <v>0</v>
      </c>
      <c r="BD165">
        <v>161</v>
      </c>
      <c r="BG165" t="str">
        <f>'[1]D.4 Revenue - FY25'!$C$129</f>
        <v>RC0109 INSURANCE PROCEEDS</v>
      </c>
      <c r="BH165">
        <v>355</v>
      </c>
    </row>
    <row r="166" spans="1:60">
      <c r="A166" t="e">
        <f>#REF!</f>
        <v>#REF!</v>
      </c>
      <c r="B166">
        <v>162</v>
      </c>
      <c r="E166" t="e">
        <f>#REF!</f>
        <v>#REF!</v>
      </c>
      <c r="F166">
        <v>640</v>
      </c>
      <c r="M166" t="e">
        <f>#REF!</f>
        <v>#REF!</v>
      </c>
      <c r="N166">
        <v>162</v>
      </c>
      <c r="Q166" t="e">
        <f>#REF!</f>
        <v>#REF!</v>
      </c>
      <c r="R166">
        <v>388</v>
      </c>
      <c r="AW166">
        <f>'[1]D.3 Trial Balance - FY25'!$166:$166</f>
        <v>0</v>
      </c>
      <c r="AX166">
        <v>162</v>
      </c>
      <c r="BA166" t="str">
        <f>'[1]D.3 Trial Balance - FY25'!$D$158</f>
        <v>2153:FEC HEDGE LIABILITY CURRENT</v>
      </c>
      <c r="BB166">
        <v>615</v>
      </c>
      <c r="BC166">
        <f>'[1]D.4 Revenue - FY25'!$166:$166</f>
        <v>0</v>
      </c>
      <c r="BD166">
        <v>162</v>
      </c>
      <c r="BG166" t="str">
        <f>'[1]D.4 Revenue - FY25'!$C$130</f>
        <v>RC0110 SUNDRY INCOME</v>
      </c>
      <c r="BH166">
        <v>356</v>
      </c>
    </row>
    <row r="167" spans="1:60">
      <c r="A167" t="e">
        <f>#REF!</f>
        <v>#REF!</v>
      </c>
      <c r="B167">
        <v>163</v>
      </c>
      <c r="E167" t="e">
        <f>#REF!</f>
        <v>#REF!</v>
      </c>
      <c r="F167">
        <v>641</v>
      </c>
      <c r="M167" t="e">
        <f>#REF!</f>
        <v>#REF!</v>
      </c>
      <c r="N167">
        <v>163</v>
      </c>
      <c r="Q167" t="e">
        <f>#REF!</f>
        <v>#REF!</v>
      </c>
      <c r="R167">
        <v>389</v>
      </c>
      <c r="AW167">
        <f>'[1]D.3 Trial Balance - FY25'!$167:$167</f>
        <v>0</v>
      </c>
      <c r="AX167">
        <v>163</v>
      </c>
      <c r="BA167" t="str">
        <f>'[1]D.3 Trial Balance - FY25'!$D$159</f>
        <v>2180:IE FINANCE LEASE PAYABLE - CURRENT</v>
      </c>
      <c r="BB167">
        <v>616</v>
      </c>
      <c r="BC167">
        <f>'[1]D.4 Revenue - FY25'!$167:$167</f>
        <v>0</v>
      </c>
      <c r="BD167">
        <v>163</v>
      </c>
      <c r="BG167" t="str">
        <f>'[1]D.4 Revenue - FY25'!$C$131</f>
        <v>RC0111 PROPERTY ENQUIRY INCOME</v>
      </c>
      <c r="BH167">
        <v>357</v>
      </c>
    </row>
    <row r="168" spans="1:60">
      <c r="A168" t="e">
        <f>#REF!</f>
        <v>#REF!</v>
      </c>
      <c r="B168">
        <v>164</v>
      </c>
      <c r="E168" t="e">
        <f>#REF!</f>
        <v>#REF!</v>
      </c>
      <c r="F168">
        <v>642</v>
      </c>
      <c r="M168" t="e">
        <f>#REF!</f>
        <v>#REF!</v>
      </c>
      <c r="N168">
        <v>164</v>
      </c>
      <c r="Q168" t="e">
        <f>#REF!</f>
        <v>#REF!</v>
      </c>
      <c r="R168">
        <v>390</v>
      </c>
      <c r="AW168">
        <f>'[1]D.3 Trial Balance - FY25'!$168:$168</f>
        <v>0</v>
      </c>
      <c r="AX168">
        <v>164</v>
      </c>
      <c r="BA168" t="str">
        <f>'[1]D.3 Trial Balance - FY25'!$D$160</f>
        <v>2170:REDEEMABLE SHARES - CURRENT</v>
      </c>
      <c r="BB168">
        <v>617</v>
      </c>
      <c r="BC168">
        <f>'[1]D.4 Revenue - FY25'!$168:$168</f>
        <v>0</v>
      </c>
      <c r="BD168">
        <v>164</v>
      </c>
      <c r="BG168" t="str">
        <f>'[1]D.4 Revenue - FY25'!$C$132</f>
        <v>RC0112 COMMERCIAL SERVICES INCOME</v>
      </c>
      <c r="BH168">
        <v>358</v>
      </c>
    </row>
    <row r="169" spans="1:60">
      <c r="A169" t="e">
        <f>#REF!</f>
        <v>#REF!</v>
      </c>
      <c r="B169">
        <v>165</v>
      </c>
      <c r="E169" t="e">
        <f>#REF!</f>
        <v>#REF!</v>
      </c>
      <c r="F169">
        <v>643</v>
      </c>
      <c r="M169" t="e">
        <f>#REF!</f>
        <v>#REF!</v>
      </c>
      <c r="N169">
        <v>165</v>
      </c>
      <c r="Q169" t="e">
        <f>#REF!</f>
        <v>#REF!</v>
      </c>
      <c r="R169">
        <v>391</v>
      </c>
      <c r="AW169">
        <f>'[1]D.3 Trial Balance - FY25'!$169:$169</f>
        <v>0</v>
      </c>
      <c r="AX169">
        <v>165</v>
      </c>
      <c r="BA169" t="str">
        <f>'[1]D.3 Trial Balance - FY25'!$D$161</f>
        <v>2230:UNEARNED REVENUE - CURRENT</v>
      </c>
      <c r="BB169">
        <v>618</v>
      </c>
      <c r="BC169">
        <f>'[1]D.4 Revenue - FY25'!$169:$169</f>
        <v>0</v>
      </c>
      <c r="BD169">
        <v>165</v>
      </c>
      <c r="BG169" t="str">
        <f>'[1]D.4 Revenue - FY25'!$C$133</f>
        <v>RC0113 RENTAL INCOME - PROPERTY</v>
      </c>
      <c r="BH169">
        <v>359</v>
      </c>
    </row>
    <row r="170" spans="1:60">
      <c r="A170" t="e">
        <f>#REF!</f>
        <v>#REF!</v>
      </c>
      <c r="B170">
        <v>166</v>
      </c>
      <c r="E170" t="e">
        <f>#REF!</f>
        <v>#REF!</v>
      </c>
      <c r="F170">
        <v>644</v>
      </c>
      <c r="M170" t="e">
        <f>#REF!</f>
        <v>#REF!</v>
      </c>
      <c r="N170">
        <v>166</v>
      </c>
      <c r="Q170" t="e">
        <f>#REF!</f>
        <v>#REF!</v>
      </c>
      <c r="R170">
        <v>392</v>
      </c>
      <c r="AW170">
        <f>'[1]D.3 Trial Balance - FY25'!$170:$170</f>
        <v>0</v>
      </c>
      <c r="AX170">
        <v>166</v>
      </c>
      <c r="BA170" t="str">
        <f>'[1]D.3 Trial Balance - FY25'!$D$162</f>
        <v>2110:AASB 16 LEASE LIABILITY (CURRENT) L&amp;B</v>
      </c>
      <c r="BB170">
        <v>619</v>
      </c>
      <c r="BC170">
        <f>'[1]D.4 Revenue - FY25'!$170:$170</f>
        <v>0</v>
      </c>
      <c r="BD170">
        <v>166</v>
      </c>
      <c r="BG170" t="str">
        <f>'[1]D.4 Revenue - FY25'!$C$134</f>
        <v>RC0114 OTHER INCOME</v>
      </c>
      <c r="BH170">
        <v>360</v>
      </c>
    </row>
    <row r="171" spans="1:60">
      <c r="A171" t="e">
        <f>#REF!</f>
        <v>#REF!</v>
      </c>
      <c r="B171">
        <v>167</v>
      </c>
      <c r="E171" t="e">
        <f>#REF!</f>
        <v>#REF!</v>
      </c>
      <c r="F171">
        <v>645</v>
      </c>
      <c r="M171" t="e">
        <f>#REF!</f>
        <v>#REF!</v>
      </c>
      <c r="N171">
        <v>167</v>
      </c>
      <c r="Q171" t="e">
        <f>#REF!</f>
        <v>#REF!</v>
      </c>
      <c r="R171">
        <v>393</v>
      </c>
      <c r="AW171">
        <f>'[1]D.3 Trial Balance - FY25'!$171:$171</f>
        <v>0</v>
      </c>
      <c r="AX171">
        <v>167</v>
      </c>
      <c r="BA171" t="str">
        <f>'[1]D.3 Trial Balance - FY25'!$D$163</f>
        <v>2111:AASB 16 LEASE LIABILITY (CURRENT) P&amp;E</v>
      </c>
      <c r="BB171">
        <v>620</v>
      </c>
      <c r="BC171">
        <f>'[1]D.4 Revenue - FY25'!$171:$171</f>
        <v>0</v>
      </c>
      <c r="BD171">
        <v>167</v>
      </c>
      <c r="BG171" t="str">
        <f>'[1]D.4 Revenue - FY25'!$C$135</f>
        <v>RC0115 SALE/DISPOSAL OF ASSETS</v>
      </c>
      <c r="BH171">
        <v>361</v>
      </c>
    </row>
    <row r="172" spans="1:60">
      <c r="A172" t="e">
        <f>#REF!</f>
        <v>#REF!</v>
      </c>
      <c r="B172">
        <v>168</v>
      </c>
      <c r="E172" t="e">
        <f>#REF!</f>
        <v>#REF!</v>
      </c>
      <c r="F172">
        <v>646</v>
      </c>
      <c r="M172" t="e">
        <f>#REF!</f>
        <v>#REF!</v>
      </c>
      <c r="N172">
        <v>168</v>
      </c>
      <c r="Q172" t="e">
        <f>#REF!</f>
        <v>#REF!</v>
      </c>
      <c r="R172">
        <v>394</v>
      </c>
      <c r="AW172">
        <f>'[1]D.3 Trial Balance - FY25'!$172:$172</f>
        <v>0</v>
      </c>
      <c r="AX172">
        <v>168</v>
      </c>
      <c r="BA172" t="str">
        <f>'[1]D.3 Trial Balance - FY25'!$D$164</f>
        <v>2100:PROVISION - INCOME TAX</v>
      </c>
      <c r="BB172">
        <v>621</v>
      </c>
      <c r="BC172">
        <f>'[1]D.4 Revenue - FY25'!$172:$172</f>
        <v>0</v>
      </c>
      <c r="BD172">
        <v>168</v>
      </c>
      <c r="BG172" t="str">
        <f>'[1]D.4 Revenue - FY25'!$C$136</f>
        <v>RC0116 GOVERNMENT GRANTS REVENUE UNWIND</v>
      </c>
      <c r="BH172">
        <v>362</v>
      </c>
    </row>
    <row r="173" spans="1:60">
      <c r="A173" t="e">
        <f>#REF!</f>
        <v>#REF!</v>
      </c>
      <c r="B173">
        <v>169</v>
      </c>
      <c r="E173" t="e">
        <f>#REF!</f>
        <v>#REF!</v>
      </c>
      <c r="F173">
        <v>647</v>
      </c>
      <c r="M173" t="e">
        <f>#REF!</f>
        <v>#REF!</v>
      </c>
      <c r="N173">
        <v>169</v>
      </c>
      <c r="Q173" t="e">
        <f>#REF!</f>
        <v>#REF!</v>
      </c>
      <c r="R173">
        <v>395</v>
      </c>
      <c r="AW173">
        <f>'[1]D.3 Trial Balance - FY25'!$173:$173</f>
        <v>0</v>
      </c>
      <c r="AX173">
        <v>169</v>
      </c>
      <c r="BA173" t="str">
        <f>'[1]D.3 Trial Balance - FY25'!$D$165</f>
        <v>2030:CUSTOMER REFUNDS CLEARING</v>
      </c>
      <c r="BB173">
        <v>622</v>
      </c>
      <c r="BC173">
        <f>'[1]D.4 Revenue - FY25'!$173:$173</f>
        <v>0</v>
      </c>
      <c r="BD173">
        <v>169</v>
      </c>
      <c r="BG173" t="str">
        <f>'[1]D.4 Revenue - FY25'!$C$137</f>
        <v>RC0117 MANAGEMENT FEE CHARGE</v>
      </c>
      <c r="BH173">
        <v>363</v>
      </c>
    </row>
    <row r="174" spans="1:60">
      <c r="A174" t="e">
        <f>#REF!</f>
        <v>#REF!</v>
      </c>
      <c r="B174">
        <v>170</v>
      </c>
      <c r="E174" t="e">
        <f>#REF!</f>
        <v>#REF!</v>
      </c>
      <c r="F174">
        <v>648</v>
      </c>
      <c r="M174" t="e">
        <f>#REF!</f>
        <v>#REF!</v>
      </c>
      <c r="N174">
        <v>170</v>
      </c>
      <c r="Q174" t="e">
        <f>#REF!</f>
        <v>#REF!</v>
      </c>
      <c r="R174">
        <v>396</v>
      </c>
      <c r="AW174">
        <f>'[1]D.3 Trial Balance - FY25'!$174:$174</f>
        <v>0</v>
      </c>
      <c r="AX174">
        <v>170</v>
      </c>
      <c r="BA174" t="str">
        <f>'[1]D.3 Trial Balance - FY25'!$D$166</f>
        <v>2031:GRNI ACCRUALS (CONTROL)</v>
      </c>
      <c r="BB174">
        <v>623</v>
      </c>
      <c r="BC174">
        <f>'[1]D.4 Revenue - FY25'!$174:$174</f>
        <v>0</v>
      </c>
      <c r="BD174">
        <v>170</v>
      </c>
      <c r="BG174" t="str">
        <f>'[1]D.4 Revenue - FY25'!$C$138</f>
        <v>RC0118 RECHARGE OF TIME WORKED</v>
      </c>
      <c r="BH174">
        <v>364</v>
      </c>
    </row>
    <row r="175" spans="1:60">
      <c r="A175" t="e">
        <f>#REF!</f>
        <v>#REF!</v>
      </c>
      <c r="B175">
        <v>171</v>
      </c>
      <c r="E175" t="e">
        <f>#REF!</f>
        <v>#REF!</v>
      </c>
      <c r="F175">
        <v>649</v>
      </c>
      <c r="M175" t="e">
        <f>#REF!</f>
        <v>#REF!</v>
      </c>
      <c r="N175">
        <v>171</v>
      </c>
      <c r="Q175" t="e">
        <f>#REF!</f>
        <v>#REF!</v>
      </c>
      <c r="R175">
        <v>397</v>
      </c>
      <c r="AW175">
        <f>'[1]D.3 Trial Balance - FY25'!$175:$175</f>
        <v>0</v>
      </c>
      <c r="AX175">
        <v>171</v>
      </c>
      <c r="BA175" t="str">
        <f>'[1]D.3 Trial Balance - FY25'!$D$167</f>
        <v>2032:GRNI ACCRUALS (CONTRA)</v>
      </c>
      <c r="BB175">
        <v>624</v>
      </c>
      <c r="BC175">
        <f>'[1]D.4 Revenue - FY25'!$175:$175</f>
        <v>0</v>
      </c>
      <c r="BD175">
        <v>171</v>
      </c>
      <c r="BG175" t="str">
        <f>'[1]D.4 Revenue - FY25'!$C$139</f>
        <v>RC0119 RECHARGE OF EXPENSES</v>
      </c>
      <c r="BH175">
        <v>365</v>
      </c>
    </row>
    <row r="176" spans="1:60">
      <c r="A176" t="e">
        <f>#REF!</f>
        <v>#REF!</v>
      </c>
      <c r="B176">
        <v>172</v>
      </c>
      <c r="E176" t="e">
        <f>#REF!</f>
        <v>#REF!</v>
      </c>
      <c r="F176">
        <v>650</v>
      </c>
      <c r="M176" t="e">
        <f>#REF!</f>
        <v>#REF!</v>
      </c>
      <c r="N176">
        <v>172</v>
      </c>
      <c r="Q176" t="e">
        <f>#REF!</f>
        <v>#REF!</v>
      </c>
      <c r="R176">
        <v>398</v>
      </c>
      <c r="AW176">
        <f>'[1]D.3 Trial Balance - FY25'!$176:$176</f>
        <v>0</v>
      </c>
      <c r="AX176">
        <v>172</v>
      </c>
      <c r="BA176" t="str">
        <f>'[1]D.3 Trial Balance - FY25'!$D$168</f>
        <v>2033:OTHER CREDITORS</v>
      </c>
      <c r="BB176">
        <v>625</v>
      </c>
      <c r="BC176">
        <f>'[1]D.4 Revenue - FY25'!$176:$176</f>
        <v>0</v>
      </c>
      <c r="BD176">
        <v>172</v>
      </c>
      <c r="BG176" t="str">
        <f>'[1]D.4 Revenue - FY25'!$C$140</f>
        <v>RC0167 CONNECTION FEE RECHARGE</v>
      </c>
      <c r="BH176">
        <v>366</v>
      </c>
    </row>
    <row r="177" spans="1:60">
      <c r="A177" t="e">
        <f>#REF!</f>
        <v>#REF!</v>
      </c>
      <c r="B177">
        <v>173</v>
      </c>
      <c r="E177" t="e">
        <f>#REF!</f>
        <v>#REF!</v>
      </c>
      <c r="F177">
        <v>651</v>
      </c>
      <c r="M177" t="e">
        <f>#REF!</f>
        <v>#REF!</v>
      </c>
      <c r="N177">
        <v>173</v>
      </c>
      <c r="Q177" t="e">
        <f>#REF!</f>
        <v>#REF!</v>
      </c>
      <c r="R177">
        <v>399</v>
      </c>
      <c r="AW177">
        <f>'[1]D.3 Trial Balance - FY25'!$177:$177</f>
        <v>0</v>
      </c>
      <c r="AX177">
        <v>173</v>
      </c>
      <c r="BA177" t="str">
        <f>'[1]D.3 Trial Balance - FY25'!$D$169</f>
        <v>2034:CREDITOR - UNCLAIMED MONIES</v>
      </c>
      <c r="BB177">
        <v>626</v>
      </c>
      <c r="BC177">
        <f>'[1]D.4 Revenue - FY25'!$177:$177</f>
        <v>0</v>
      </c>
      <c r="BD177">
        <v>173</v>
      </c>
      <c r="BG177" t="str">
        <f>'[1]D.4 Revenue - FY25'!$C$141</f>
        <v>RC0168 AEMO MARKET FEE</v>
      </c>
      <c r="BH177">
        <v>367</v>
      </c>
    </row>
    <row r="178" spans="1:60">
      <c r="A178" t="e">
        <f>#REF!</f>
        <v>#REF!</v>
      </c>
      <c r="B178">
        <v>174</v>
      </c>
      <c r="E178" t="e">
        <f>#REF!</f>
        <v>#REF!</v>
      </c>
      <c r="F178">
        <v>652</v>
      </c>
      <c r="M178" t="e">
        <f>#REF!</f>
        <v>#REF!</v>
      </c>
      <c r="N178">
        <v>174</v>
      </c>
      <c r="Q178" t="e">
        <f>#REF!</f>
        <v>#REF!</v>
      </c>
      <c r="R178">
        <v>400</v>
      </c>
      <c r="AW178">
        <f>'[1]D.3 Trial Balance - FY25'!$178:$178</f>
        <v>0</v>
      </c>
      <c r="AX178">
        <v>174</v>
      </c>
      <c r="BA178" t="str">
        <f>'[1]D.3 Trial Balance - FY25'!$D$170</f>
        <v>2035:ACCRUED EXPENSES - OPEX - CURRENT</v>
      </c>
      <c r="BB178">
        <v>627</v>
      </c>
      <c r="BC178">
        <f>'[1]D.4 Revenue - FY25'!$179:$179</f>
        <v>0</v>
      </c>
      <c r="BD178">
        <v>174</v>
      </c>
      <c r="BG178" t="str">
        <f>'[1]D.4 Revenue - FY25'!$C$142</f>
        <v>RC0175 EMISSION COST RECOVERY</v>
      </c>
      <c r="BH178">
        <v>368</v>
      </c>
    </row>
    <row r="179" spans="1:60">
      <c r="A179" t="e">
        <f>#REF!</f>
        <v>#REF!</v>
      </c>
      <c r="B179">
        <v>175</v>
      </c>
      <c r="E179" t="e">
        <f>#REF!</f>
        <v>#REF!</v>
      </c>
      <c r="F179">
        <v>653</v>
      </c>
      <c r="M179" t="e">
        <f>#REF!</f>
        <v>#REF!</v>
      </c>
      <c r="N179">
        <v>175338</v>
      </c>
      <c r="Q179" t="e">
        <f>#REF!</f>
        <v>#REF!</v>
      </c>
      <c r="R179">
        <v>401</v>
      </c>
      <c r="AW179">
        <f>'[1]D.3 Trial Balance - FY25'!$179:$179</f>
        <v>0</v>
      </c>
      <c r="AX179">
        <v>175</v>
      </c>
      <c r="BA179" t="str">
        <f>'[1]D.3 Trial Balance - FY25'!$D$171</f>
        <v>2036:ACCRUED EXPENSES - CAPEX - CURRENT</v>
      </c>
      <c r="BB179">
        <v>628</v>
      </c>
      <c r="BC179">
        <f>'[1]D.4 Revenue - FY25'!$178:$178</f>
        <v>0</v>
      </c>
      <c r="BD179">
        <v>175</v>
      </c>
      <c r="BG179" t="str">
        <f>'[1]D.4 Revenue - FY25'!$C$143</f>
        <v>RC0120 REVENUE FROM ASSOCIATES - FIXED</v>
      </c>
      <c r="BH179">
        <v>369</v>
      </c>
    </row>
    <row r="180" spans="1:60">
      <c r="A180" t="e">
        <f>#REF!</f>
        <v>#REF!</v>
      </c>
      <c r="B180">
        <v>176</v>
      </c>
      <c r="E180" t="e">
        <f>#REF!</f>
        <v>#REF!</v>
      </c>
      <c r="F180">
        <v>654</v>
      </c>
      <c r="Q180" t="e">
        <f>#REF!</f>
        <v>#REF!</v>
      </c>
      <c r="R180">
        <v>402</v>
      </c>
      <c r="AW180">
        <f>'[1]D.3 Trial Balance - FY25'!$180:$180</f>
        <v>0</v>
      </c>
      <c r="AX180">
        <v>176</v>
      </c>
      <c r="BA180" t="str">
        <f>'[1]D.3 Trial Balance - FY25'!$D$172</f>
        <v>2037:CUSTOMER GUARANTEE DEPOSIT - CURRENT</v>
      </c>
      <c r="BB180">
        <v>629</v>
      </c>
      <c r="BG180" t="str">
        <f>'[1]D.4 Revenue - FY25'!$C$144</f>
        <v>RC0121 REVENUE FROM ASSOCIATES - MARGIN/NMF - FIXED</v>
      </c>
      <c r="BH180">
        <v>370</v>
      </c>
    </row>
    <row r="181" spans="1:60">
      <c r="A181" t="e">
        <f>#REF!</f>
        <v>#REF!</v>
      </c>
      <c r="B181">
        <v>177</v>
      </c>
      <c r="E181" t="e">
        <f>#REF!</f>
        <v>#REF!</v>
      </c>
      <c r="F181">
        <v>655</v>
      </c>
      <c r="Q181" t="e">
        <f>#REF!</f>
        <v>#REF!</v>
      </c>
      <c r="R181">
        <v>2612</v>
      </c>
      <c r="AW181">
        <f>'[1]D.3 Trial Balance - FY25'!$181:$181</f>
        <v>0</v>
      </c>
      <c r="AX181">
        <v>177</v>
      </c>
      <c r="BA181" t="str">
        <f>'[1]D.3 Trial Balance - FY25'!$D$173</f>
        <v>2038:AASB 16 LEASE CLEARING L&amp;B</v>
      </c>
      <c r="BB181">
        <v>630</v>
      </c>
      <c r="BG181" t="str">
        <f>'[1]D.4 Revenue - FY25'!$C$145</f>
        <v>RC0122 REVENUE FROM ASSOCIATES - VARIABLE</v>
      </c>
      <c r="BH181">
        <v>371</v>
      </c>
    </row>
    <row r="182" spans="1:60">
      <c r="A182" t="e">
        <f>#REF!</f>
        <v>#REF!</v>
      </c>
      <c r="B182">
        <v>178</v>
      </c>
      <c r="E182" t="e">
        <f>#REF!</f>
        <v>#REF!</v>
      </c>
      <c r="F182">
        <v>656</v>
      </c>
      <c r="Q182" t="e">
        <f>#REF!</f>
        <v>#REF!</v>
      </c>
      <c r="R182">
        <v>2613</v>
      </c>
      <c r="AW182">
        <f>'[1]D.3 Trial Balance - FY25'!$182:$182</f>
        <v>0</v>
      </c>
      <c r="AX182">
        <v>178</v>
      </c>
      <c r="BA182" t="str">
        <f>'[1]D.3 Trial Balance - FY25'!$D$174</f>
        <v>2039:AASB 16 LEASE CLEARING P&amp;E</v>
      </c>
      <c r="BB182">
        <v>631</v>
      </c>
      <c r="BG182" t="str">
        <f>'[1]D.4 Revenue - FY25'!$C$146</f>
        <v>RC0123 REVENUE FROM ASSOCIATES - MARGIN/NMF - VARIABLE</v>
      </c>
      <c r="BH182">
        <v>372</v>
      </c>
    </row>
    <row r="183" spans="1:60">
      <c r="A183" t="e">
        <f>#REF!</f>
        <v>#REF!</v>
      </c>
      <c r="B183">
        <v>179</v>
      </c>
      <c r="E183" t="e">
        <f>#REF!</f>
        <v>#REF!</v>
      </c>
      <c r="F183">
        <v>657</v>
      </c>
      <c r="Q183" t="e">
        <f>#REF!</f>
        <v>#REF!</v>
      </c>
      <c r="R183">
        <v>2614</v>
      </c>
      <c r="AW183">
        <f>'[1]D.3 Trial Balance - FY25'!$183:$183</f>
        <v>0</v>
      </c>
      <c r="AX183">
        <v>179</v>
      </c>
      <c r="BA183" t="str">
        <f>'[1]D.3 Trial Balance - FY25'!$D$175</f>
        <v>2040:NET GST PAYABLE/RECEIVABLE</v>
      </c>
      <c r="BB183">
        <v>632</v>
      </c>
      <c r="BG183" t="str">
        <f>'[1]D.4 Revenue - FY25'!$C$147</f>
        <v>RC0124 INTEREST INCOME - 3RD PARTY</v>
      </c>
      <c r="BH183">
        <v>373</v>
      </c>
    </row>
    <row r="184" spans="1:60">
      <c r="A184" t="e">
        <f>#REF!</f>
        <v>#REF!</v>
      </c>
      <c r="B184">
        <v>180</v>
      </c>
      <c r="E184" t="e">
        <f>#REF!</f>
        <v>#REF!</v>
      </c>
      <c r="F184">
        <v>658</v>
      </c>
      <c r="Q184" t="e">
        <f>#REF!</f>
        <v>#REF!</v>
      </c>
      <c r="R184">
        <v>2615</v>
      </c>
      <c r="AW184">
        <f>'[1]D.3 Trial Balance - FY25'!$184:$184</f>
        <v>0</v>
      </c>
      <c r="AX184">
        <v>180</v>
      </c>
      <c r="BA184" t="str">
        <f>'[1]D.3 Trial Balance - FY25'!$D$176</f>
        <v>2041:INPUT TAX CREDITS CLAIMED IN ADVANCE</v>
      </c>
      <c r="BB184">
        <v>633</v>
      </c>
      <c r="BG184" t="str">
        <f>'[1]D.4 Revenue - FY25'!$C$148</f>
        <v>RC0125 INTEREST INCOME - BANK</v>
      </c>
      <c r="BH184">
        <v>374</v>
      </c>
    </row>
    <row r="185" spans="1:60">
      <c r="A185" t="e">
        <f>#REF!</f>
        <v>#REF!</v>
      </c>
      <c r="B185">
        <v>181</v>
      </c>
      <c r="E185" t="e">
        <f>#REF!</f>
        <v>#REF!</v>
      </c>
      <c r="F185">
        <v>659</v>
      </c>
      <c r="Q185" t="e">
        <f>#REF!</f>
        <v>#REF!</v>
      </c>
      <c r="R185">
        <v>2616</v>
      </c>
      <c r="AW185">
        <f>'[1]D.3 Trial Balance - FY25'!$185:$185</f>
        <v>0</v>
      </c>
      <c r="AX185">
        <v>181</v>
      </c>
      <c r="BA185" t="str">
        <f>'[1]D.3 Trial Balance - FY25'!$D$177</f>
        <v>2042:BAS - FUEL TAX CREDITS</v>
      </c>
      <c r="BB185">
        <v>634</v>
      </c>
      <c r="BG185" t="str">
        <f>'[1]D.4 Revenue - FY25'!$C$149</f>
        <v>RC0126 CONTRA - INTEREST INCOME - BANK</v>
      </c>
      <c r="BH185">
        <v>375</v>
      </c>
    </row>
    <row r="186" spans="1:60">
      <c r="A186" t="e">
        <f>#REF!</f>
        <v>#REF!</v>
      </c>
      <c r="B186">
        <v>182</v>
      </c>
      <c r="E186" t="e">
        <f>#REF!</f>
        <v>#REF!</v>
      </c>
      <c r="F186">
        <v>660</v>
      </c>
      <c r="Q186" t="e">
        <f>#REF!</f>
        <v>#REF!</v>
      </c>
      <c r="R186">
        <v>2617</v>
      </c>
      <c r="AW186">
        <f>'[1]D.3 Trial Balance - FY25'!$186:$186</f>
        <v>0</v>
      </c>
      <c r="AX186">
        <v>182</v>
      </c>
      <c r="BA186" t="str">
        <f>'[1]D.3 Trial Balance - FY25'!$D$178</f>
        <v>2043:PAYG INCOME TAX INSTALMENT PAID</v>
      </c>
      <c r="BB186">
        <v>635</v>
      </c>
      <c r="BG186" t="str">
        <f>'[1]D.4 Revenue - FY25'!$C$150</f>
        <v>RC0127 FX REALISED GAIN/LOSS(INTEREST REC - OCF)</v>
      </c>
      <c r="BH186">
        <v>376</v>
      </c>
    </row>
    <row r="187" spans="1:60">
      <c r="A187" t="e">
        <f>#REF!</f>
        <v>#REF!</v>
      </c>
      <c r="B187">
        <v>183</v>
      </c>
      <c r="E187" t="e">
        <f>#REF!</f>
        <v>#REF!</v>
      </c>
      <c r="F187">
        <v>661</v>
      </c>
      <c r="Q187" t="e">
        <f>#REF!</f>
        <v>#REF!</v>
      </c>
      <c r="R187">
        <v>2618</v>
      </c>
      <c r="AW187">
        <f>'[1]D.3 Trial Balance - FY25'!$187:$187</f>
        <v>0</v>
      </c>
      <c r="AX187">
        <v>183</v>
      </c>
      <c r="BA187" t="str">
        <f>'[1]D.3 Trial Balance - FY25'!$D$179</f>
        <v>2044:OTHER PAYROLL - PAYROLL/PAYG CLEARING</v>
      </c>
      <c r="BB187">
        <v>636</v>
      </c>
      <c r="BG187" t="str">
        <f>'[1]D.4 Revenue - FY25'!$C$151</f>
        <v>RC0128 FX UNREALISED GAIN/LOSS(INTEREST REC - OCF)</v>
      </c>
      <c r="BH187">
        <v>377</v>
      </c>
    </row>
    <row r="188" spans="1:60">
      <c r="A188" t="e">
        <f>#REF!</f>
        <v>#REF!</v>
      </c>
      <c r="B188">
        <v>184</v>
      </c>
      <c r="E188" t="e">
        <f>#REF!</f>
        <v>#REF!</v>
      </c>
      <c r="F188">
        <v>662</v>
      </c>
      <c r="Q188" t="e">
        <f>#REF!</f>
        <v>#REF!</v>
      </c>
      <c r="R188">
        <v>2619</v>
      </c>
      <c r="AW188">
        <f>'[1]D.3 Trial Balance - FY25'!$188:$188</f>
        <v>0</v>
      </c>
      <c r="AX188">
        <v>184</v>
      </c>
      <c r="BA188" t="str">
        <f>'[1]D.3 Trial Balance - FY25'!$D$180</f>
        <v>2045:OTHER PAYROLL - SUPERANNUATION CLEARING</v>
      </c>
      <c r="BB188">
        <v>637</v>
      </c>
      <c r="BG188" t="str">
        <f>'[1]D.4 Revenue - FY25'!$C$152</f>
        <v>RC0129 INTEREST INCOME - SWAP INTEREST</v>
      </c>
      <c r="BH188">
        <v>378</v>
      </c>
    </row>
    <row r="189" spans="1:60">
      <c r="A189" t="e">
        <f>#REF!</f>
        <v>#REF!</v>
      </c>
      <c r="B189">
        <v>185</v>
      </c>
      <c r="E189" t="e">
        <f>#REF!</f>
        <v>#REF!</v>
      </c>
      <c r="F189">
        <v>663</v>
      </c>
      <c r="Q189" t="e">
        <f>#REF!</f>
        <v>#REF!</v>
      </c>
      <c r="R189">
        <v>2620</v>
      </c>
      <c r="AW189">
        <f>'[1]D.3 Trial Balance - FY25'!$189:$189</f>
        <v>0</v>
      </c>
      <c r="AX189">
        <v>185</v>
      </c>
      <c r="BA189" t="str">
        <f>'[1]D.3 Trial Balance - FY25'!$D$181</f>
        <v>2046:OTHER PAYROLL - PAID PARENTAL CLEARING</v>
      </c>
      <c r="BB189">
        <v>638</v>
      </c>
      <c r="BG189" t="str">
        <f>'[1]D.4 Revenue - FY25'!$C$153</f>
        <v>RC0130 INTEREST INCOME - CPI SWAPS</v>
      </c>
      <c r="BH189">
        <v>379</v>
      </c>
    </row>
    <row r="190" spans="1:60">
      <c r="A190" t="e">
        <f>#REF!</f>
        <v>#REF!</v>
      </c>
      <c r="B190">
        <v>186</v>
      </c>
      <c r="E190" t="e">
        <f>#REF!</f>
        <v>#REF!</v>
      </c>
      <c r="F190">
        <v>664</v>
      </c>
      <c r="Q190" t="e">
        <f>#REF!</f>
        <v>#REF!</v>
      </c>
      <c r="R190">
        <v>2621</v>
      </c>
      <c r="AW190">
        <f>'[1]D.3 Trial Balance - FY25'!$190:$190</f>
        <v>0</v>
      </c>
      <c r="AX190">
        <v>186</v>
      </c>
      <c r="BA190" t="str">
        <f>'[1]D.3 Trial Balance - FY25'!$D$182</f>
        <v>2047:OTHER PAYROLL - CLEARING</v>
      </c>
      <c r="BB190">
        <v>639</v>
      </c>
      <c r="BG190" t="str">
        <f>'[1]D.4 Revenue - FY25'!$C$154</f>
        <v>RC0172 CUSTOMER CONTRIBUTION - SIGNIFICANT FINANCING COMPONENT</v>
      </c>
      <c r="BH190">
        <v>380</v>
      </c>
    </row>
    <row r="191" spans="1:60">
      <c r="A191" t="e">
        <f>#REF!</f>
        <v>#REF!</v>
      </c>
      <c r="B191">
        <v>187</v>
      </c>
      <c r="E191" t="e">
        <f>#REF!</f>
        <v>#REF!</v>
      </c>
      <c r="F191">
        <v>665</v>
      </c>
      <c r="Q191" t="e">
        <f>#REF!</f>
        <v>#REF!</v>
      </c>
      <c r="R191">
        <v>2622</v>
      </c>
      <c r="AW191">
        <f>'[1]D.3 Trial Balance - FY25'!$191:$191</f>
        <v>0</v>
      </c>
      <c r="AX191">
        <v>187</v>
      </c>
      <c r="BA191" t="str">
        <f>'[1]D.3 Trial Balance - FY25'!$D$183</f>
        <v>2048:OTHER PAYROLL - WORKERS COMP PREMIUMS</v>
      </c>
      <c r="BB191">
        <v>640</v>
      </c>
      <c r="BG191" t="str">
        <f>'[1]D.4 Revenue - FY25'!$C$155</f>
        <v>RC0153 FINES AND PENALTIES (NETWORKS)</v>
      </c>
      <c r="BH191">
        <v>381</v>
      </c>
    </row>
    <row r="192" spans="1:60">
      <c r="A192" t="e">
        <f>#REF!</f>
        <v>#REF!</v>
      </c>
      <c r="B192">
        <v>188</v>
      </c>
      <c r="E192" t="e">
        <f>#REF!</f>
        <v>#REF!</v>
      </c>
      <c r="F192">
        <v>666</v>
      </c>
      <c r="Q192" t="e">
        <f>#REF!</f>
        <v>#REF!</v>
      </c>
      <c r="R192">
        <v>2623</v>
      </c>
      <c r="AW192">
        <f>'[1]D.3 Trial Balance - FY25'!$192:$192</f>
        <v>0</v>
      </c>
      <c r="AX192">
        <v>188</v>
      </c>
      <c r="BA192" t="str">
        <f>'[1]D.3 Trial Balance - FY25'!$D$184</f>
        <v>2049:OTHER PAYROLL - PAYROLL TAX</v>
      </c>
      <c r="BB192">
        <v>641</v>
      </c>
      <c r="BG192" t="str">
        <f>'[1]D.4 Revenue - FY25'!$C$156</f>
        <v>RC0151 COS - UNACCOUNTED FOR GAS (NETWORKS)</v>
      </c>
      <c r="BH192">
        <v>382</v>
      </c>
    </row>
    <row r="193" spans="1:60">
      <c r="A193" t="e">
        <f>#REF!</f>
        <v>#REF!</v>
      </c>
      <c r="B193">
        <v>189</v>
      </c>
      <c r="E193" t="e">
        <f>#REF!</f>
        <v>#REF!</v>
      </c>
      <c r="F193">
        <v>667</v>
      </c>
      <c r="Q193" t="e">
        <f>#REF!</f>
        <v>#REF!</v>
      </c>
      <c r="R193">
        <v>2624</v>
      </c>
      <c r="AW193">
        <f>'[1]D.3 Trial Balance - FY25'!$193:$193</f>
        <v>0</v>
      </c>
      <c r="AX193">
        <v>189</v>
      </c>
      <c r="BA193" t="str">
        <f>'[1]D.3 Trial Balance - FY25'!$D$185</f>
        <v>2050:OTHER PAYROLL - DBO SYSTEM CLEARING</v>
      </c>
      <c r="BB193">
        <v>642</v>
      </c>
      <c r="BG193" t="str">
        <f>'[1]D.4 Revenue - FY25'!$C$157</f>
        <v>RC0152 BAD DEBT WRITE OFF (NETWORKS)</v>
      </c>
      <c r="BH193">
        <v>383</v>
      </c>
    </row>
    <row r="194" spans="1:60">
      <c r="A194" t="e">
        <f>#REF!</f>
        <v>#REF!</v>
      </c>
      <c r="B194">
        <v>190</v>
      </c>
      <c r="E194" t="e">
        <f>#REF!</f>
        <v>#REF!</v>
      </c>
      <c r="F194">
        <v>668</v>
      </c>
      <c r="Q194" t="e">
        <f>#REF!</f>
        <v>#REF!</v>
      </c>
      <c r="R194">
        <v>2625</v>
      </c>
      <c r="AW194">
        <f>'[1]D.3 Trial Balance - FY25'!$194:$194</f>
        <v>0</v>
      </c>
      <c r="AX194">
        <v>190</v>
      </c>
      <c r="BA194" t="str">
        <f>'[1]D.3 Trial Balance - FY25'!$D$186</f>
        <v>2051:OTHER PAYROLL - DBO SYSTEM CLEARING CONTRA</v>
      </c>
      <c r="BB194">
        <v>643</v>
      </c>
      <c r="BG194" t="str">
        <f>'[1]D.4 Revenue - FY25'!$C$158</f>
        <v>RC0131 TARIFF ORDER REVENUE</v>
      </c>
      <c r="BH194">
        <v>384</v>
      </c>
    </row>
    <row r="195" spans="1:60">
      <c r="A195" t="e">
        <f>#REF!</f>
        <v>#REF!</v>
      </c>
      <c r="B195">
        <v>191</v>
      </c>
      <c r="E195" t="e">
        <f>#REF!</f>
        <v>#REF!</v>
      </c>
      <c r="F195">
        <v>669</v>
      </c>
      <c r="Q195" t="e">
        <f>#REF!</f>
        <v>#REF!</v>
      </c>
      <c r="R195">
        <v>3381</v>
      </c>
      <c r="AW195">
        <f>'[1]D.3 Trial Balance - FY25'!$195:$195</f>
        <v>0</v>
      </c>
      <c r="AX195">
        <v>191</v>
      </c>
      <c r="BA195" t="str">
        <f>'[1]D.3 Trial Balance - FY25'!$D$187</f>
        <v>2052:CREDIT CARD PAYABLE - MASTERCARD (CONTROL)</v>
      </c>
      <c r="BB195">
        <v>644</v>
      </c>
      <c r="BG195" t="str">
        <f>'[1]D.4 Revenue - FY25'!$C$159</f>
        <v>RC0132 HAULAGE AGREEMENT REVENUE</v>
      </c>
      <c r="BH195">
        <v>385</v>
      </c>
    </row>
    <row r="196" spans="1:60">
      <c r="A196" t="e">
        <f>#REF!</f>
        <v>#REF!</v>
      </c>
      <c r="B196">
        <v>192</v>
      </c>
      <c r="E196" t="e">
        <f>#REF!</f>
        <v>#REF!</v>
      </c>
      <c r="F196">
        <v>670</v>
      </c>
      <c r="Q196" t="e">
        <f>#REF!</f>
        <v>#REF!</v>
      </c>
      <c r="R196">
        <v>3382</v>
      </c>
      <c r="AW196">
        <f>'[1]D.3 Trial Balance - FY25'!$196:$196</f>
        <v>0</v>
      </c>
      <c r="AX196">
        <v>192</v>
      </c>
      <c r="BA196" t="str">
        <f>'[1]D.3 Trial Balance - FY25'!$D$188</f>
        <v>2053:CREDIT CARD CLEARING - MASTERCARD</v>
      </c>
      <c r="BB196">
        <v>645</v>
      </c>
      <c r="BG196" t="str">
        <f>'[1]D.4 Revenue - FY25'!$C$160</f>
        <v>RC0133 DISTRIBUTION HAULAGE</v>
      </c>
      <c r="BH196">
        <v>386</v>
      </c>
    </row>
    <row r="197" spans="1:60">
      <c r="A197" t="e">
        <f>#REF!</f>
        <v>#REF!</v>
      </c>
      <c r="B197">
        <v>193</v>
      </c>
      <c r="E197" t="e">
        <f>#REF!</f>
        <v>#REF!</v>
      </c>
      <c r="F197">
        <v>671</v>
      </c>
      <c r="Q197" t="e">
        <f>#REF!</f>
        <v>#REF!</v>
      </c>
      <c r="R197">
        <v>3383</v>
      </c>
      <c r="AW197">
        <f>'[1]D.3 Trial Balance - FY25'!$197:$197</f>
        <v>0</v>
      </c>
      <c r="AX197">
        <v>193</v>
      </c>
      <c r="BA197" t="str">
        <f>'[1]D.3 Trial Balance - FY25'!$D$189</f>
        <v>2054:NOVATED LEASE CLEARING</v>
      </c>
      <c r="BB197">
        <v>646</v>
      </c>
      <c r="BG197" t="str">
        <f>'[1]D.4 Revenue - FY25'!$C$161</f>
        <v>RC0134 VIC FRC REVENUE</v>
      </c>
      <c r="BH197">
        <v>387</v>
      </c>
    </row>
    <row r="198" spans="1:60">
      <c r="A198" t="e">
        <f>#REF!</f>
        <v>#REF!</v>
      </c>
      <c r="B198">
        <v>194</v>
      </c>
      <c r="E198" t="e">
        <f>#REF!</f>
        <v>#REF!</v>
      </c>
      <c r="F198">
        <v>672</v>
      </c>
      <c r="Q198" t="e">
        <f>#REF!</f>
        <v>#REF!</v>
      </c>
      <c r="R198">
        <v>3384</v>
      </c>
      <c r="AW198">
        <f>'[1]D.3 Trial Balance - FY25'!$198:$198</f>
        <v>0</v>
      </c>
      <c r="AX198">
        <v>194</v>
      </c>
      <c r="BA198" t="str">
        <f>'[1]D.3 Trial Balance - FY25'!$D$190</f>
        <v>2055:LOAN FROM ASSOCIATES - CURRENT</v>
      </c>
      <c r="BB198">
        <v>647</v>
      </c>
      <c r="BG198" t="str">
        <f>'[1]D.4 Revenue - FY25'!$C$162</f>
        <v>RC0135 TYPE A APPLICATION TESTING</v>
      </c>
      <c r="BH198">
        <v>388</v>
      </c>
    </row>
    <row r="199" spans="1:60">
      <c r="A199" t="e">
        <f>#REF!</f>
        <v>#REF!</v>
      </c>
      <c r="B199">
        <v>195</v>
      </c>
      <c r="E199" t="e">
        <f>#REF!</f>
        <v>#REF!</v>
      </c>
      <c r="F199">
        <v>673</v>
      </c>
      <c r="Q199" t="e">
        <f>#REF!</f>
        <v>#REF!</v>
      </c>
      <c r="R199">
        <v>3385</v>
      </c>
      <c r="AW199">
        <f>'[1]D.3 Trial Balance - FY25'!$199:$199</f>
        <v>0</v>
      </c>
      <c r="AX199">
        <v>195</v>
      </c>
      <c r="BA199" t="str">
        <f>'[1]D.3 Trial Balance - FY25'!$D$191</f>
        <v>2056:ACCRUED FINANCE COSTS</v>
      </c>
      <c r="BB199">
        <v>648</v>
      </c>
      <c r="BG199" t="str">
        <f>'[1]D.4 Revenue - FY25'!$C$163</f>
        <v>RC0136 SPECIAL METER READS</v>
      </c>
      <c r="BH199">
        <v>389</v>
      </c>
    </row>
    <row r="200" spans="1:60">
      <c r="A200" t="e">
        <f>#REF!</f>
        <v>#REF!</v>
      </c>
      <c r="B200">
        <v>196</v>
      </c>
      <c r="E200" t="e">
        <f>#REF!</f>
        <v>#REF!</v>
      </c>
      <c r="F200">
        <v>674</v>
      </c>
      <c r="Q200" t="e">
        <f>#REF!</f>
        <v>#REF!</v>
      </c>
      <c r="R200">
        <v>3386</v>
      </c>
      <c r="AW200">
        <f>'[1]D.3 Trial Balance - FY25'!$200:$200</f>
        <v>0</v>
      </c>
      <c r="AX200">
        <v>196</v>
      </c>
      <c r="BA200" t="str">
        <f>'[1]D.3 Trial Balance - FY25'!$D$192</f>
        <v>2057:INTER-ENTITY LOAN PAYABLE - CURRENT</v>
      </c>
      <c r="BB200">
        <v>649</v>
      </c>
      <c r="BG200" t="str">
        <f>'[1]D.4 Revenue - FY25'!$C$164</f>
        <v>RC0137 BULK HOT WATER CONTRIBUTION</v>
      </c>
      <c r="BH200">
        <v>390</v>
      </c>
    </row>
    <row r="201" spans="1:60">
      <c r="A201" t="e">
        <f>#REF!</f>
        <v>#REF!</v>
      </c>
      <c r="B201">
        <v>197</v>
      </c>
      <c r="E201" t="e">
        <f>#REF!</f>
        <v>#REF!</v>
      </c>
      <c r="F201">
        <v>675</v>
      </c>
      <c r="Q201" t="e">
        <f>#REF!</f>
        <v>#REF!</v>
      </c>
      <c r="R201">
        <v>3387</v>
      </c>
      <c r="AW201">
        <f>'[1]D.3 Trial Balance - FY25'!$201:$201</f>
        <v>0</v>
      </c>
      <c r="AX201">
        <v>197</v>
      </c>
      <c r="BA201" t="str">
        <f>'[1]D.3 Trial Balance - FY25'!$D$193</f>
        <v>2058:INTER-ENTITY INTEREST PAYABLE - CURRENT</v>
      </c>
      <c r="BB201">
        <v>650</v>
      </c>
      <c r="BG201" t="str">
        <f>'[1]D.4 Revenue - FY25'!$C$165</f>
        <v>RC0138 NEW CONNECTION FEE</v>
      </c>
      <c r="BH201">
        <v>391</v>
      </c>
    </row>
    <row r="202" spans="1:60">
      <c r="A202" t="e">
        <f>#REF!</f>
        <v>#REF!</v>
      </c>
      <c r="B202">
        <v>198</v>
      </c>
      <c r="E202" t="e">
        <f>#REF!</f>
        <v>#REF!</v>
      </c>
      <c r="F202">
        <v>676</v>
      </c>
      <c r="Q202" t="e">
        <f>#REF!</f>
        <v>#REF!</v>
      </c>
      <c r="R202">
        <v>3388</v>
      </c>
      <c r="AW202">
        <f>'[1]D.3 Trial Balance - FY25'!$202:$202</f>
        <v>0</v>
      </c>
      <c r="AX202">
        <v>198</v>
      </c>
      <c r="BA202" t="str">
        <f>'[1]D.3 Trial Balance - FY25'!$D$194</f>
        <v>2059:ACCRUED DIVIDEND PAYABLE</v>
      </c>
      <c r="BB202">
        <v>651</v>
      </c>
      <c r="BG202" t="str">
        <f>'[1]D.4 Revenue - FY25'!$C$166</f>
        <v>RC0139 LOCAL CAPACITY CHARGES REVENUE</v>
      </c>
      <c r="BH202">
        <v>392</v>
      </c>
    </row>
    <row r="203" spans="1:60">
      <c r="A203" t="e">
        <f>#REF!</f>
        <v>#REF!</v>
      </c>
      <c r="B203">
        <v>199</v>
      </c>
      <c r="E203" t="e">
        <f>#REF!</f>
        <v>#REF!</v>
      </c>
      <c r="F203">
        <v>677</v>
      </c>
      <c r="Q203" t="e">
        <f>#REF!</f>
        <v>#REF!</v>
      </c>
      <c r="R203">
        <v>3389</v>
      </c>
      <c r="AW203">
        <f>'[1]D.3 Trial Balance - FY25'!$203:$203</f>
        <v>0</v>
      </c>
      <c r="AX203">
        <v>199</v>
      </c>
      <c r="BA203" t="str">
        <f>'[1]D.3 Trial Balance - FY25'!$D$195</f>
        <v>2060:ACCRUED DIVIDEND PAYABLE - MINITORY INTEREST</v>
      </c>
      <c r="BB203">
        <v>652</v>
      </c>
      <c r="BG203" t="str">
        <f>'[1]D.4 Revenue - FY25'!$C$167</f>
        <v>RC0140 ALTER METER POSITION</v>
      </c>
      <c r="BH203">
        <v>393</v>
      </c>
    </row>
    <row r="204" spans="1:60">
      <c r="A204" t="e">
        <f>#REF!</f>
        <v>#REF!</v>
      </c>
      <c r="B204">
        <v>200</v>
      </c>
      <c r="E204" t="e">
        <f>#REF!</f>
        <v>#REF!</v>
      </c>
      <c r="F204">
        <v>678</v>
      </c>
      <c r="Q204" t="e">
        <f>#REF!</f>
        <v>#REF!</v>
      </c>
      <c r="R204">
        <v>3390</v>
      </c>
      <c r="AW204">
        <f>'[1]D.3 Trial Balance - FY25'!$204:$204</f>
        <v>0</v>
      </c>
      <c r="AX204">
        <v>200</v>
      </c>
      <c r="BA204" t="str">
        <f>'[1]D.3 Trial Balance - FY25'!$D$196</f>
        <v>2062:EMPLOYEE REIMBUSEMENT PAYABLE</v>
      </c>
      <c r="BB204">
        <v>653</v>
      </c>
      <c r="BG204" t="str">
        <f>'[1]D.4 Revenue - FY25'!$C$168</f>
        <v>RC0141 LOCAL CAPACITY CHARGES UP FRONT</v>
      </c>
      <c r="BH204">
        <v>394</v>
      </c>
    </row>
    <row r="205" spans="1:60">
      <c r="A205" t="e">
        <f>#REF!</f>
        <v>#REF!</v>
      </c>
      <c r="B205">
        <v>201</v>
      </c>
      <c r="E205" t="e">
        <f>#REF!</f>
        <v>#REF!</v>
      </c>
      <c r="F205">
        <v>679</v>
      </c>
      <c r="Q205" t="e">
        <f>#REF!</f>
        <v>#REF!</v>
      </c>
      <c r="R205">
        <v>3391</v>
      </c>
      <c r="AW205">
        <f>'[1]D.3 Trial Balance - FY25'!$205:$205</f>
        <v>0</v>
      </c>
      <c r="AX205">
        <v>201</v>
      </c>
      <c r="BA205" t="str">
        <f>'[1]D.3 Trial Balance - FY25'!$D$197</f>
        <v>2064:FBT PAYABLE / RECEIVABLE</v>
      </c>
      <c r="BB205">
        <v>654</v>
      </c>
      <c r="BG205" t="str">
        <f>'[1]D.4 Revenue - FY25'!$C$169</f>
        <v>RC0142 O &amp; M METER CHARGES REVENUE</v>
      </c>
      <c r="BH205">
        <v>395</v>
      </c>
    </row>
    <row r="206" spans="1:60">
      <c r="A206" t="e">
        <f>#REF!</f>
        <v>#REF!</v>
      </c>
      <c r="B206">
        <v>202</v>
      </c>
      <c r="E206" t="e">
        <f>#REF!</f>
        <v>#REF!</v>
      </c>
      <c r="F206">
        <v>680</v>
      </c>
      <c r="Q206" t="e">
        <f>#REF!</f>
        <v>#REF!</v>
      </c>
      <c r="R206">
        <v>3392</v>
      </c>
      <c r="AW206">
        <f>'[1]D.3 Trial Balance - FY25'!$206:$206</f>
        <v>0</v>
      </c>
      <c r="AX206">
        <v>202</v>
      </c>
      <c r="BA206" t="str">
        <f>'[1]D.3 Trial Balance - FY25'!$D$198</f>
        <v>2065:OTHER AD HOC PAYMENT CLEARING</v>
      </c>
      <c r="BB206">
        <v>655</v>
      </c>
      <c r="BG206" t="str">
        <f>'[1]D.4 Revenue - FY25'!$C$170</f>
        <v>RC0143 MAINS &amp; SERVICE ALTERATIONS</v>
      </c>
      <c r="BH206">
        <v>396</v>
      </c>
    </row>
    <row r="207" spans="1:60">
      <c r="A207" t="e">
        <f>#REF!</f>
        <v>#REF!</v>
      </c>
      <c r="B207">
        <v>203</v>
      </c>
      <c r="E207" t="e">
        <f>#REF!</f>
        <v>#REF!</v>
      </c>
      <c r="F207">
        <v>681</v>
      </c>
      <c r="Q207" t="e">
        <f>#REF!</f>
        <v>#REF!</v>
      </c>
      <c r="R207">
        <v>3393</v>
      </c>
      <c r="AW207">
        <f>'[1]D.3 Trial Balance - FY25'!$207:$207</f>
        <v>0</v>
      </c>
      <c r="AX207">
        <v>203</v>
      </c>
      <c r="BA207" t="str">
        <f>'[1]D.3 Trial Balance - FY25'!$D$199</f>
        <v>2066:GRNI - CAPEX TANGIBLE RECLASS</v>
      </c>
      <c r="BB207">
        <v>656</v>
      </c>
      <c r="BG207" t="str">
        <f>'[1]D.4 Revenue - FY25'!$C$171</f>
        <v>RC0144 CUSTOMER CONTRIBUTIONS (NETWORKS)</v>
      </c>
      <c r="BH207">
        <v>397</v>
      </c>
    </row>
    <row r="208" spans="1:60">
      <c r="A208" t="e">
        <f>#REF!</f>
        <v>#REF!</v>
      </c>
      <c r="B208">
        <v>204</v>
      </c>
      <c r="E208" t="e">
        <f>#REF!</f>
        <v>#REF!</v>
      </c>
      <c r="F208">
        <v>682</v>
      </c>
      <c r="Q208" t="e">
        <f>#REF!</f>
        <v>#REF!</v>
      </c>
      <c r="R208">
        <v>3394</v>
      </c>
      <c r="AW208">
        <f>'[1]D.3 Trial Balance - FY25'!$208:$208</f>
        <v>0</v>
      </c>
      <c r="AX208">
        <v>204</v>
      </c>
      <c r="BA208" t="str">
        <f>'[1]D.3 Trial Balance - FY25'!$D$200</f>
        <v>2067:GRNI - CAPEX INTANGIBLE RECLASS</v>
      </c>
      <c r="BB208">
        <v>657</v>
      </c>
      <c r="BG208" t="str">
        <f>'[1]D.4 Revenue - FY25'!$C$172</f>
        <v>RC0145 CUSTOMER DISCONNECTIONS TEMP</v>
      </c>
      <c r="BH208">
        <v>398</v>
      </c>
    </row>
    <row r="209" spans="1:60">
      <c r="A209" t="e">
        <f>#REF!</f>
        <v>#REF!</v>
      </c>
      <c r="B209">
        <v>205</v>
      </c>
      <c r="E209" t="e">
        <f>#REF!</f>
        <v>#REF!</v>
      </c>
      <c r="F209">
        <v>683</v>
      </c>
      <c r="Q209" t="e">
        <f>#REF!</f>
        <v>#REF!</v>
      </c>
      <c r="R209">
        <v>3395</v>
      </c>
      <c r="AW209">
        <f>'[1]D.3 Trial Balance - FY25'!$209:$209</f>
        <v>0</v>
      </c>
      <c r="AX209">
        <v>205</v>
      </c>
      <c r="BA209" t="str">
        <f>'[1]D.3 Trial Balance - FY25'!$D$201</f>
        <v>2068:ACCRUED EXPENSES - INTANGIBLES - CURRENT</v>
      </c>
      <c r="BB209">
        <v>658</v>
      </c>
      <c r="BG209" t="str">
        <f>'[1]D.4 Revenue - FY25'!$C$173</f>
        <v>RC0146 DAMAGES</v>
      </c>
      <c r="BH209">
        <v>399</v>
      </c>
    </row>
    <row r="210" spans="1:60">
      <c r="A210" t="e">
        <f>#REF!</f>
        <v>#REF!</v>
      </c>
      <c r="B210">
        <v>206</v>
      </c>
      <c r="E210" t="e">
        <f>#REF!</f>
        <v>#REF!</v>
      </c>
      <c r="F210">
        <v>684</v>
      </c>
      <c r="Q210" t="e">
        <f>#REF!</f>
        <v>#REF!</v>
      </c>
      <c r="R210">
        <v>3396</v>
      </c>
      <c r="AW210">
        <f>'[1]D.3 Trial Balance - FY25'!$210:$210</f>
        <v>0</v>
      </c>
      <c r="AX210">
        <v>206</v>
      </c>
      <c r="BA210" t="str">
        <f>'[1]D.3 Trial Balance - FY25'!$D$202</f>
        <v>2069:ACCRUED EXPENSES - BORROWING COSTS (OCF)</v>
      </c>
      <c r="BB210">
        <v>659</v>
      </c>
      <c r="BG210" t="str">
        <f>'[1]D.4 Revenue - FY25'!$C$174</f>
        <v>RC0147 SALE OF REGULATOR PITS</v>
      </c>
      <c r="BH210">
        <v>400</v>
      </c>
    </row>
    <row r="211" spans="1:60">
      <c r="A211" t="e">
        <f>#REF!</f>
        <v>#REF!</v>
      </c>
      <c r="B211">
        <v>207</v>
      </c>
      <c r="E211" t="e">
        <f>#REF!</f>
        <v>#REF!</v>
      </c>
      <c r="F211">
        <v>685</v>
      </c>
      <c r="Q211" t="e">
        <f>#REF!</f>
        <v>#REF!</v>
      </c>
      <c r="R211">
        <v>3397</v>
      </c>
      <c r="AW211">
        <f>'[1]D.3 Trial Balance - FY25'!$211:$211</f>
        <v>0</v>
      </c>
      <c r="AX211">
        <v>207</v>
      </c>
      <c r="BA211" t="str">
        <f>'[1]D.3 Trial Balance - FY25'!$D$203</f>
        <v>2070:ACCRUED EXPENSES - AUDIT FEE</v>
      </c>
      <c r="BB211">
        <v>660</v>
      </c>
      <c r="BG211" t="str">
        <f>'[1]D.4 Revenue - FY25'!$C$175</f>
        <v>RC0148 EXCESS SERVICE</v>
      </c>
      <c r="BH211">
        <v>401</v>
      </c>
    </row>
    <row r="212" spans="1:60">
      <c r="A212" t="e">
        <f>#REF!</f>
        <v>#REF!</v>
      </c>
      <c r="B212">
        <v>208</v>
      </c>
      <c r="E212" t="e">
        <f>#REF!</f>
        <v>#REF!</v>
      </c>
      <c r="F212">
        <v>686</v>
      </c>
      <c r="Q212" t="e">
        <f>#REF!</f>
        <v>#REF!</v>
      </c>
      <c r="R212">
        <v>3398</v>
      </c>
      <c r="AW212">
        <f>'[1]D.3 Trial Balance - FY25'!$212:$212</f>
        <v>0</v>
      </c>
      <c r="AX212">
        <v>208</v>
      </c>
      <c r="BA212" t="str">
        <f>'[1]D.3 Trial Balance - FY25'!$D$204</f>
        <v>2071:ENVIRONMENTAL INSTRUMENTS LIABILITY - STC &amp; LGC</v>
      </c>
      <c r="BB212">
        <v>661</v>
      </c>
      <c r="BG212" t="str">
        <f>'[1]D.4 Revenue - FY25'!$C$176</f>
        <v>RC0149 SITE WATCH</v>
      </c>
      <c r="BH212">
        <v>402</v>
      </c>
    </row>
    <row r="213" spans="1:60">
      <c r="A213" t="e">
        <f>#REF!</f>
        <v>#REF!</v>
      </c>
      <c r="B213">
        <v>209</v>
      </c>
      <c r="E213" t="e">
        <f>#REF!</f>
        <v>#REF!</v>
      </c>
      <c r="F213">
        <v>687</v>
      </c>
      <c r="Q213" t="e">
        <f>#REF!</f>
        <v>#REF!</v>
      </c>
      <c r="R213">
        <v>3399</v>
      </c>
      <c r="AW213">
        <f>'[1]D.3 Trial Balance - FY25'!$213:$213</f>
        <v>0</v>
      </c>
      <c r="AX213">
        <v>209</v>
      </c>
      <c r="BA213" t="str">
        <f>'[1]D.3 Trial Balance - FY25'!$D$205</f>
        <v>2072:ACCRUED EXPENSES - BORROWING COSTS (FCF)</v>
      </c>
      <c r="BB213">
        <v>662</v>
      </c>
      <c r="BG213" t="str">
        <f>'[1]D.4 Revenue - FY25'!$C$177</f>
        <v>RC0150 MAINS &amp; SERVICE - DESIGN PHASE</v>
      </c>
      <c r="BH213">
        <v>403</v>
      </c>
    </row>
    <row r="214" spans="1:60">
      <c r="A214" t="e">
        <f>#REF!</f>
        <v>#REF!</v>
      </c>
      <c r="B214">
        <v>210</v>
      </c>
      <c r="E214" t="e">
        <f>#REF!</f>
        <v>#REF!</v>
      </c>
      <c r="F214">
        <v>688</v>
      </c>
      <c r="Q214" t="e">
        <f>#REF!</f>
        <v>#REF!</v>
      </c>
      <c r="R214">
        <v>3400</v>
      </c>
      <c r="AW214">
        <f>'[1]D.3 Trial Balance - FY25'!$214:$214</f>
        <v>0</v>
      </c>
      <c r="AX214">
        <v>210</v>
      </c>
      <c r="BA214" t="str">
        <f>'[1]D.3 Trial Balance - FY25'!$D$206</f>
        <v>2099:ON-ACCOUNT CONVERSION</v>
      </c>
      <c r="BB214">
        <v>663</v>
      </c>
      <c r="BG214" t="str">
        <f>'[1]D.4 Revenue - FY25'!$C$179</f>
        <v>Revenue Category (Uncategorized/Blanks)</v>
      </c>
      <c r="BH214">
        <v>404</v>
      </c>
    </row>
    <row r="215" spans="1:60">
      <c r="A215" t="e">
        <f>#REF!</f>
        <v>#REF!</v>
      </c>
      <c r="B215">
        <v>211</v>
      </c>
      <c r="E215" t="e">
        <f>#REF!</f>
        <v>#REF!</v>
      </c>
      <c r="F215">
        <v>689</v>
      </c>
      <c r="Q215" t="e">
        <f>#REF!</f>
        <v>#REF!</v>
      </c>
      <c r="R215">
        <v>3401</v>
      </c>
      <c r="AW215">
        <f>'[1]D.3 Trial Balance - FY25'!$215:$215</f>
        <v>0</v>
      </c>
      <c r="AX215">
        <v>211</v>
      </c>
      <c r="BA215" t="str">
        <f>'[1]D.3 Trial Balance - FY25'!$D$207</f>
        <v>2000:TRADE CREDITORS (CONTROL)</v>
      </c>
      <c r="BB215">
        <v>664</v>
      </c>
      <c r="BG215" t="str">
        <f>'[1]D.4 Revenue - FY25'!$T$2</f>
        <v>No code</v>
      </c>
      <c r="BH215">
        <v>405</v>
      </c>
    </row>
    <row r="216" spans="1:60">
      <c r="A216" t="e">
        <f>#REF!</f>
        <v>#REF!</v>
      </c>
      <c r="B216">
        <v>212</v>
      </c>
      <c r="E216" t="e">
        <f>#REF!</f>
        <v>#REF!</v>
      </c>
      <c r="F216">
        <v>690</v>
      </c>
      <c r="Q216" t="e">
        <f>#REF!</f>
        <v>#REF!</v>
      </c>
      <c r="R216">
        <v>3402</v>
      </c>
      <c r="AW216">
        <f>'[1]D.3 Trial Balance - FY25'!$216:$216</f>
        <v>0</v>
      </c>
      <c r="AX216">
        <v>212</v>
      </c>
      <c r="BA216" t="str">
        <f>'[1]D.3 Trial Balance - FY25'!$D$208</f>
        <v>2001:TRADE CREDITORS (CONTRA)</v>
      </c>
      <c r="BB216">
        <v>665</v>
      </c>
      <c r="BG216" t="str">
        <f>'[1]D.4 Revenue - FY25'!$U$2</f>
        <v>4100</v>
      </c>
      <c r="BH216">
        <v>406</v>
      </c>
    </row>
    <row r="217" spans="1:60">
      <c r="A217" t="e">
        <f>#REF!</f>
        <v>#REF!</v>
      </c>
      <c r="B217">
        <v>213</v>
      </c>
      <c r="E217" t="e">
        <f>#REF!</f>
        <v>#REF!</v>
      </c>
      <c r="F217">
        <v>691</v>
      </c>
      <c r="Q217" t="e">
        <f>#REF!</f>
        <v>#REF!</v>
      </c>
      <c r="R217">
        <v>173098</v>
      </c>
      <c r="AW217">
        <f>'[1]D.3 Trial Balance - FY25'!$217:$217</f>
        <v>0</v>
      </c>
      <c r="AX217">
        <v>213</v>
      </c>
      <c r="BA217" t="str">
        <f>'[1]D.3 Trial Balance - FY25'!$D$209</f>
        <v>2002:TRADE CREDITORS - BORROWING COSTS RECLASS</v>
      </c>
      <c r="BB217">
        <v>666</v>
      </c>
      <c r="BG217">
        <f>'[1]D.4 Revenue - FY25'!$I$19</f>
        <v>0</v>
      </c>
      <c r="BH217">
        <v>407</v>
      </c>
    </row>
    <row r="218" spans="1:60">
      <c r="A218" t="e">
        <f>#REF!</f>
        <v>#REF!</v>
      </c>
      <c r="B218">
        <v>214</v>
      </c>
      <c r="E218" t="e">
        <f>#REF!</f>
        <v>#REF!</v>
      </c>
      <c r="F218">
        <v>692</v>
      </c>
      <c r="Q218" t="e">
        <f>#REF!</f>
        <v>#REF!</v>
      </c>
      <c r="R218">
        <v>173099</v>
      </c>
      <c r="AW218">
        <f>'[1]D.3 Trial Balance - FY25'!$218:$218</f>
        <v>0</v>
      </c>
      <c r="AX218">
        <v>214</v>
      </c>
      <c r="BA218" t="str">
        <f>'[1]D.3 Trial Balance - FY25'!$D$210</f>
        <v>2003:TRADE CREDITORS - CAPEX TANGIBLE RECLASS</v>
      </c>
      <c r="BB218">
        <v>667</v>
      </c>
      <c r="BG218">
        <f>'[1]D.4 Revenue - FY25'!$J$19</f>
        <v>0</v>
      </c>
      <c r="BH218">
        <v>408</v>
      </c>
    </row>
    <row r="219" spans="1:60">
      <c r="A219" t="e">
        <f>#REF!</f>
        <v>#REF!</v>
      </c>
      <c r="B219">
        <v>215</v>
      </c>
      <c r="E219" t="e">
        <f>#REF!</f>
        <v>#REF!</v>
      </c>
      <c r="F219">
        <v>693</v>
      </c>
      <c r="Q219" t="e">
        <f>#REF!</f>
        <v>#REF!</v>
      </c>
      <c r="R219">
        <v>173100</v>
      </c>
      <c r="AW219">
        <f>'[1]D.3 Trial Balance - FY25'!$219:$219</f>
        <v>0</v>
      </c>
      <c r="AX219">
        <v>215</v>
      </c>
      <c r="BA219" t="str">
        <f>'[1]D.3 Trial Balance - FY25'!$D$211</f>
        <v>2004:TRADE CREDITORS - CAPEX INTANGIBLE RECLASS</v>
      </c>
      <c r="BB219">
        <v>668</v>
      </c>
      <c r="BG219">
        <f>'[1]D.4 Revenue - FY25'!$K$19</f>
        <v>0</v>
      </c>
      <c r="BH219">
        <v>409</v>
      </c>
    </row>
    <row r="220" spans="1:60">
      <c r="A220" t="e">
        <f>#REF!</f>
        <v>#REF!</v>
      </c>
      <c r="B220">
        <v>216</v>
      </c>
      <c r="E220" t="e">
        <f>#REF!</f>
        <v>#REF!</v>
      </c>
      <c r="F220">
        <v>694</v>
      </c>
      <c r="Q220" t="e">
        <f>#REF!</f>
        <v>#REF!</v>
      </c>
      <c r="R220">
        <v>173101</v>
      </c>
      <c r="AW220">
        <f>'[1]D.3 Trial Balance - FY25'!$220:$220</f>
        <v>0</v>
      </c>
      <c r="AX220">
        <v>216</v>
      </c>
      <c r="BA220" t="str">
        <f>'[1]D.3 Trial Balance - FY25'!$D$212</f>
        <v>2580:DEFERRED TAX LIABILITIES</v>
      </c>
      <c r="BB220">
        <v>669</v>
      </c>
      <c r="BG220">
        <f>'[1]D.4 Revenue - FY25'!$L$19</f>
        <v>0</v>
      </c>
      <c r="BH220">
        <v>410</v>
      </c>
    </row>
    <row r="221" spans="1:60">
      <c r="A221" t="e">
        <f>#REF!</f>
        <v>#REF!</v>
      </c>
      <c r="B221">
        <v>217</v>
      </c>
      <c r="E221" t="e">
        <f>#REF!</f>
        <v>#REF!</v>
      </c>
      <c r="F221">
        <v>695</v>
      </c>
      <c r="Q221" t="e">
        <f>#REF!</f>
        <v>#REF!</v>
      </c>
      <c r="R221">
        <v>173102</v>
      </c>
      <c r="AW221">
        <f>'[1]D.3 Trial Balance - FY25'!$221:$221</f>
        <v>0</v>
      </c>
      <c r="AX221">
        <v>217</v>
      </c>
      <c r="BA221" t="str">
        <f>'[1]D.3 Trial Balance - FY25'!$D$213</f>
        <v>2450:BORROWINGS - NON-CURRENT</v>
      </c>
      <c r="BB221">
        <v>670</v>
      </c>
      <c r="BG221">
        <f>'[1]D.4 Revenue - FY25'!$M$19</f>
        <v>0</v>
      </c>
      <c r="BH221">
        <v>411</v>
      </c>
    </row>
    <row r="222" spans="1:60">
      <c r="A222" t="e">
        <f>#REF!</f>
        <v>#REF!</v>
      </c>
      <c r="B222">
        <v>218</v>
      </c>
      <c r="E222" t="e">
        <f>#REF!</f>
        <v>#REF!</v>
      </c>
      <c r="F222">
        <v>696</v>
      </c>
      <c r="Q222" t="e">
        <f>#REF!</f>
        <v>#REF!</v>
      </c>
      <c r="R222">
        <v>173103</v>
      </c>
      <c r="AW222">
        <f>'[1]D.3 Trial Balance - FY25'!$222:$222</f>
        <v>0</v>
      </c>
      <c r="AX222">
        <v>218</v>
      </c>
      <c r="BA222" t="str">
        <f>'[1]D.3 Trial Balance - FY25'!$D$214</f>
        <v>2451:BORROWING COSTS - NON-CURRENT BORROWINGS</v>
      </c>
      <c r="BB222">
        <v>671</v>
      </c>
      <c r="BG222">
        <f>'[1]D.4 Revenue - FY25'!$N$19</f>
        <v>0</v>
      </c>
      <c r="BH222">
        <v>412</v>
      </c>
    </row>
    <row r="223" spans="1:60">
      <c r="A223" t="e">
        <f>#REF!</f>
        <v>#REF!</v>
      </c>
      <c r="B223">
        <v>219</v>
      </c>
      <c r="E223" t="e">
        <f>#REF!</f>
        <v>#REF!</v>
      </c>
      <c r="F223">
        <v>697</v>
      </c>
      <c r="Q223" t="e">
        <f>#REF!</f>
        <v>#REF!</v>
      </c>
      <c r="R223">
        <v>173104</v>
      </c>
      <c r="AW223">
        <f>'[1]D.3 Trial Balance - FY25'!$223:$223</f>
        <v>0</v>
      </c>
      <c r="AX223">
        <v>219</v>
      </c>
      <c r="BA223" t="str">
        <f>'[1]D.3 Trial Balance - FY25'!$D$215</f>
        <v>2452:PROVISION FOR AMORTISATION - BORROWING COSTS - NON-CURRENT</v>
      </c>
      <c r="BB223">
        <v>672</v>
      </c>
      <c r="BG223">
        <f>'[1]D.4 Revenue - FY25'!$O$19</f>
        <v>0</v>
      </c>
      <c r="BH223">
        <v>413</v>
      </c>
    </row>
    <row r="224" spans="1:60">
      <c r="A224" t="e">
        <f>#REF!</f>
        <v>#REF!</v>
      </c>
      <c r="B224">
        <v>220</v>
      </c>
      <c r="E224" t="e">
        <f>#REF!</f>
        <v>#REF!</v>
      </c>
      <c r="F224">
        <v>698</v>
      </c>
      <c r="Q224" t="e">
        <f>#REF!</f>
        <v>#REF!</v>
      </c>
      <c r="R224">
        <v>173105</v>
      </c>
      <c r="AW224">
        <f>'[1]D.3 Trial Balance - FY25'!$224:$224</f>
        <v>0</v>
      </c>
      <c r="AX224">
        <v>220</v>
      </c>
      <c r="BA224" t="str">
        <f>'[1]D.3 Trial Balance - FY25'!$D$216</f>
        <v>2550:PROV - EMPLOYEE - NON CURRENT - LSL</v>
      </c>
      <c r="BB224">
        <v>673</v>
      </c>
      <c r="BG224">
        <f>'[1]D.4 Revenue - FY25'!$P$19</f>
        <v>0</v>
      </c>
      <c r="BH224">
        <v>414</v>
      </c>
    </row>
    <row r="225" spans="1:60">
      <c r="A225" t="e">
        <f>#REF!</f>
        <v>#REF!</v>
      </c>
      <c r="B225">
        <v>221</v>
      </c>
      <c r="E225" t="e">
        <f>#REF!</f>
        <v>#REF!</v>
      </c>
      <c r="F225">
        <v>699</v>
      </c>
      <c r="Q225" t="e">
        <f>#REF!</f>
        <v>#REF!</v>
      </c>
      <c r="R225">
        <v>173106</v>
      </c>
      <c r="AW225">
        <f>'[1]D.3 Trial Balance - FY25'!$225:$225</f>
        <v>0</v>
      </c>
      <c r="AX225">
        <v>221</v>
      </c>
      <c r="BA225" t="str">
        <f>'[1]D.3 Trial Balance - FY25'!$D$217</f>
        <v>2551:DEFINED BENEFIT SUPER OBLIGATION LIABILITY NC</v>
      </c>
      <c r="BB225">
        <v>674</v>
      </c>
      <c r="BG225">
        <f>'[1]D.4 Revenue - FY25'!$Q$19</f>
        <v>0</v>
      </c>
      <c r="BH225">
        <v>415</v>
      </c>
    </row>
    <row r="226" spans="1:60">
      <c r="A226" t="e">
        <f>#REF!</f>
        <v>#REF!</v>
      </c>
      <c r="B226">
        <v>222</v>
      </c>
      <c r="E226" t="e">
        <f>#REF!</f>
        <v>#REF!</v>
      </c>
      <c r="F226">
        <v>700</v>
      </c>
      <c r="Q226" t="e">
        <f>#REF!</f>
        <v>#REF!</v>
      </c>
      <c r="R226">
        <v>173107</v>
      </c>
      <c r="AW226">
        <f>'[1]D.3 Trial Balance - FY25'!$226:$226</f>
        <v>0</v>
      </c>
      <c r="AX226">
        <v>222</v>
      </c>
      <c r="BA226" t="str">
        <f>'[1]D.3 Trial Balance - FY25'!$D$218</f>
        <v>2530:PROV - OTHER NON CURRENT</v>
      </c>
      <c r="BB226">
        <v>675</v>
      </c>
      <c r="BG226">
        <f>'[1]D.4 Revenue - FY25'!$R$19</f>
        <v>0</v>
      </c>
      <c r="BH226">
        <v>416</v>
      </c>
    </row>
    <row r="227" spans="1:60">
      <c r="A227" t="e">
        <f>#REF!</f>
        <v>#REF!</v>
      </c>
      <c r="B227">
        <v>223</v>
      </c>
      <c r="E227" t="e">
        <f>#REF!</f>
        <v>#REF!</v>
      </c>
      <c r="F227">
        <v>701</v>
      </c>
      <c r="Q227" t="e">
        <f>#REF!</f>
        <v>#REF!</v>
      </c>
      <c r="R227">
        <v>173108</v>
      </c>
      <c r="AW227">
        <f>'[1]D.3 Trial Balance - FY25'!$227:$227</f>
        <v>0</v>
      </c>
      <c r="AX227">
        <v>223</v>
      </c>
      <c r="BA227" t="str">
        <f>'[1]D.3 Trial Balance - FY25'!$D$219</f>
        <v>2531:PROV - ABANDONMENT / MAKE GOOD NON-CURRENT</v>
      </c>
      <c r="BB227">
        <v>676</v>
      </c>
      <c r="BG227">
        <f>'[1]D.4 Revenue - FY25'!$S$19</f>
        <v>0</v>
      </c>
      <c r="BH227">
        <v>417</v>
      </c>
    </row>
    <row r="228" spans="1:60">
      <c r="A228" t="e">
        <f>#REF!</f>
        <v>#REF!</v>
      </c>
      <c r="B228">
        <v>224</v>
      </c>
      <c r="E228" t="e">
        <f>#REF!</f>
        <v>#REF!</v>
      </c>
      <c r="F228">
        <v>702</v>
      </c>
      <c r="Q228" t="e">
        <f>#REF!</f>
        <v>#REF!</v>
      </c>
      <c r="R228">
        <v>173109</v>
      </c>
      <c r="AW228">
        <f>'[1]D.3 Trial Balance - FY25'!$228:$228</f>
        <v>0</v>
      </c>
      <c r="AX228">
        <v>224</v>
      </c>
      <c r="BA228" t="str">
        <f>'[1]D.3 Trial Balance - FY25'!$D$220</f>
        <v>2532:PROV -  NC ABANDONMENT / MAKE GOOD (INIT RECOG &amp; REMEASUREMENT)</v>
      </c>
      <c r="BB228">
        <v>677</v>
      </c>
      <c r="BG228">
        <f>'[1]D.4 Revenue - FY25'!$T$19</f>
        <v>0</v>
      </c>
      <c r="BH228">
        <v>418</v>
      </c>
    </row>
    <row r="229" spans="1:60">
      <c r="A229" t="e">
        <f>#REF!</f>
        <v>#REF!</v>
      </c>
      <c r="B229">
        <v>225</v>
      </c>
      <c r="E229" t="e">
        <f>#REF!</f>
        <v>#REF!</v>
      </c>
      <c r="F229">
        <v>703</v>
      </c>
      <c r="Q229" t="e">
        <f>#REF!</f>
        <v>#REF!</v>
      </c>
      <c r="R229">
        <v>173110</v>
      </c>
      <c r="AW229">
        <f>'[1]D.3 Trial Balance - FY25'!$229:$229</f>
        <v>0</v>
      </c>
      <c r="AX229">
        <v>225</v>
      </c>
      <c r="BA229" t="str">
        <f>'[1]D.3 Trial Balance - FY25'!$D$221</f>
        <v>2490:IR HEDGE LIABILITY - NON-CURRENT</v>
      </c>
      <c r="BB229">
        <v>678</v>
      </c>
      <c r="BG229">
        <f>'[1]D.4 Revenue - FY25'!$U$19</f>
        <v>-28513.38</v>
      </c>
      <c r="BH229">
        <v>419</v>
      </c>
    </row>
    <row r="230" spans="1:60">
      <c r="A230" t="e">
        <f>#REF!</f>
        <v>#REF!</v>
      </c>
      <c r="B230">
        <v>226</v>
      </c>
      <c r="E230" t="e">
        <f>#REF!</f>
        <v>#REF!</v>
      </c>
      <c r="F230">
        <v>704</v>
      </c>
      <c r="Q230" t="e">
        <f>#REF!</f>
        <v>#REF!</v>
      </c>
      <c r="R230">
        <v>173111</v>
      </c>
      <c r="AW230">
        <f>'[1]D.3 Trial Balance - FY25'!$230:$230</f>
        <v>0</v>
      </c>
      <c r="AX230">
        <v>226</v>
      </c>
      <c r="BA230" t="str">
        <f>'[1]D.3 Trial Balance - FY25'!$D$222</f>
        <v>2491:LTI HEDGE LIABILITY FVTPL - NON-CURRENT</v>
      </c>
      <c r="BB230">
        <v>679</v>
      </c>
      <c r="BG230">
        <f>'[1]D.4 Revenue - FY25'!$V$19</f>
        <v>-28513.38</v>
      </c>
      <c r="BH230">
        <v>420</v>
      </c>
    </row>
    <row r="231" spans="1:60">
      <c r="A231" t="e">
        <f>#REF!</f>
        <v>#REF!</v>
      </c>
      <c r="B231">
        <v>227</v>
      </c>
      <c r="E231" t="e">
        <f>#REF!</f>
        <v>#REF!</v>
      </c>
      <c r="F231">
        <v>705</v>
      </c>
      <c r="Q231" t="e">
        <f>#REF!</f>
        <v>#REF!</v>
      </c>
      <c r="R231">
        <v>173112</v>
      </c>
      <c r="AW231">
        <f>'[1]D.3 Trial Balance - FY25'!$231:$231</f>
        <v>0</v>
      </c>
      <c r="AX231">
        <v>227</v>
      </c>
      <c r="BA231" t="str">
        <f>'[1]D.3 Trial Balance - FY25'!$D$223</f>
        <v>2492:FEC HEDGE LIABILITY - NON-CURRENT</v>
      </c>
      <c r="BB231">
        <v>680</v>
      </c>
      <c r="BG231">
        <f>'[1]D.4 Revenue - FY25'!$I$20</f>
        <v>0</v>
      </c>
      <c r="BH231">
        <v>421</v>
      </c>
    </row>
    <row r="232" spans="1:60">
      <c r="A232" t="e">
        <f>#REF!</f>
        <v>#REF!</v>
      </c>
      <c r="B232">
        <v>228</v>
      </c>
      <c r="E232" t="e">
        <f>#REF!</f>
        <v>#REF!</v>
      </c>
      <c r="F232">
        <v>706</v>
      </c>
      <c r="Q232" t="e">
        <f>#REF!</f>
        <v>#REF!</v>
      </c>
      <c r="R232">
        <v>173113</v>
      </c>
      <c r="AW232">
        <f>'[1]D.3 Trial Balance - FY25'!$232:$232</f>
        <v>0</v>
      </c>
      <c r="AX232">
        <v>228</v>
      </c>
      <c r="BA232" t="str">
        <f>'[1]D.3 Trial Balance - FY25'!$D$224</f>
        <v>2510:INTERCOMPANY NC RECEIVABLE / PAYABLE</v>
      </c>
      <c r="BB232">
        <v>681</v>
      </c>
      <c r="BG232">
        <f>'[1]D.4 Revenue - FY25'!$J$20</f>
        <v>0</v>
      </c>
      <c r="BH232">
        <v>422</v>
      </c>
    </row>
    <row r="233" spans="1:60">
      <c r="A233" t="e">
        <f>#REF!</f>
        <v>#REF!</v>
      </c>
      <c r="B233">
        <v>229</v>
      </c>
      <c r="E233" t="e">
        <f>#REF!</f>
        <v>#REF!</v>
      </c>
      <c r="F233">
        <v>707</v>
      </c>
      <c r="Q233" t="e">
        <f>#REF!</f>
        <v>#REF!</v>
      </c>
      <c r="R233">
        <v>173114</v>
      </c>
      <c r="AW233">
        <f>'[1]D.3 Trial Balance - FY25'!$233:$233</f>
        <v>0</v>
      </c>
      <c r="AX233">
        <v>229</v>
      </c>
      <c r="BA233" t="str">
        <f>'[1]D.3 Trial Balance - FY25'!$D$225</f>
        <v>2511:INTRA-ENTITY NC SUB-LOAN</v>
      </c>
      <c r="BB233">
        <v>682</v>
      </c>
      <c r="BG233">
        <f>'[1]D.4 Revenue - FY25'!$K$20</f>
        <v>0</v>
      </c>
      <c r="BH233">
        <v>423</v>
      </c>
    </row>
    <row r="234" spans="1:60">
      <c r="A234" t="e">
        <f>#REF!</f>
        <v>#REF!</v>
      </c>
      <c r="B234">
        <v>230</v>
      </c>
      <c r="E234" t="e">
        <f>#REF!</f>
        <v>#REF!</v>
      </c>
      <c r="F234">
        <v>708</v>
      </c>
      <c r="Q234" t="e">
        <f>#REF!</f>
        <v>#REF!</v>
      </c>
      <c r="R234">
        <v>173115</v>
      </c>
      <c r="AW234">
        <f>'[1]D.3 Trial Balance - FY25'!$234:$234</f>
        <v>0</v>
      </c>
      <c r="AX234">
        <v>230</v>
      </c>
      <c r="BA234" t="str">
        <f>'[1]D.3 Trial Balance - FY25'!$D$226</f>
        <v>2512:NON-CURRENT LOAN - ASSOCIATE</v>
      </c>
      <c r="BB234">
        <v>683</v>
      </c>
      <c r="BG234">
        <f>'[1]D.4 Revenue - FY25'!$L$20</f>
        <v>0</v>
      </c>
      <c r="BH234">
        <v>424</v>
      </c>
    </row>
    <row r="235" spans="1:60">
      <c r="A235" t="e">
        <f>#REF!</f>
        <v>#REF!</v>
      </c>
      <c r="B235">
        <v>231</v>
      </c>
      <c r="E235" t="e">
        <f>#REF!</f>
        <v>#REF!</v>
      </c>
      <c r="F235">
        <v>709</v>
      </c>
      <c r="Q235" t="e">
        <f>#REF!</f>
        <v>#REF!</v>
      </c>
      <c r="R235">
        <v>173116</v>
      </c>
      <c r="AW235">
        <f>'[1]D.3 Trial Balance - FY25'!$235:$235</f>
        <v>0</v>
      </c>
      <c r="AX235">
        <v>231</v>
      </c>
      <c r="BA235" t="str">
        <f>'[1]D.3 Trial Balance - FY25'!$D$227</f>
        <v>2513:INTERWORK TAG RECEIVABLE / PAYABLE</v>
      </c>
      <c r="BB235">
        <v>684</v>
      </c>
      <c r="BG235">
        <f>'[1]D.4 Revenue - FY25'!$M$20</f>
        <v>0</v>
      </c>
      <c r="BH235">
        <v>425</v>
      </c>
    </row>
    <row r="236" spans="1:60">
      <c r="A236" t="e">
        <f>#REF!</f>
        <v>#REF!</v>
      </c>
      <c r="B236">
        <v>232</v>
      </c>
      <c r="E236" t="e">
        <f>#REF!</f>
        <v>#REF!</v>
      </c>
      <c r="F236">
        <v>710</v>
      </c>
      <c r="Q236" t="e">
        <f>#REF!</f>
        <v>#REF!</v>
      </c>
      <c r="R236">
        <v>173117</v>
      </c>
      <c r="AW236">
        <f>'[1]D.3 Trial Balance - FY25'!$236:$236</f>
        <v>0</v>
      </c>
      <c r="AX236">
        <v>232</v>
      </c>
      <c r="BA236" t="str">
        <f>'[1]D.3 Trial Balance - FY25'!$D$228</f>
        <v>2500:REDEEMABLE SHARES - NON-CURRENT</v>
      </c>
      <c r="BB236">
        <v>685</v>
      </c>
      <c r="BG236">
        <f>'[1]D.4 Revenue - FY25'!$N$20</f>
        <v>0</v>
      </c>
      <c r="BH236">
        <v>426</v>
      </c>
    </row>
    <row r="237" spans="1:60">
      <c r="A237" t="e">
        <f>#REF!</f>
        <v>#REF!</v>
      </c>
      <c r="B237">
        <v>233</v>
      </c>
      <c r="E237" t="e">
        <f>#REF!</f>
        <v>#REF!</v>
      </c>
      <c r="F237">
        <v>711</v>
      </c>
      <c r="Q237" t="e">
        <f>#REF!</f>
        <v>#REF!</v>
      </c>
      <c r="R237">
        <v>173118</v>
      </c>
      <c r="AW237">
        <f>'[1]D.3 Trial Balance - FY25'!$237:$237</f>
        <v>0</v>
      </c>
      <c r="AX237">
        <v>233</v>
      </c>
      <c r="BA237" t="str">
        <f>'[1]D.3 Trial Balance - FY25'!$D$229</f>
        <v>2470:IE FINANCE LEASE - NET INVESTMENT IN LEASE</v>
      </c>
      <c r="BB237">
        <v>686</v>
      </c>
      <c r="BG237">
        <f>'[1]D.4 Revenue - FY25'!$O$20</f>
        <v>0</v>
      </c>
      <c r="BH237">
        <v>427</v>
      </c>
    </row>
    <row r="238" spans="1:60">
      <c r="A238" t="e">
        <f>#REF!</f>
        <v>#REF!</v>
      </c>
      <c r="B238">
        <v>234</v>
      </c>
      <c r="E238" t="e">
        <f>#REF!</f>
        <v>#REF!</v>
      </c>
      <c r="F238">
        <v>712</v>
      </c>
      <c r="Q238" t="e">
        <f>#REF!</f>
        <v>#REF!</v>
      </c>
      <c r="R238">
        <v>173119</v>
      </c>
      <c r="AW238">
        <f>'[1]D.3 Trial Balance - FY25'!$238:$238</f>
        <v>0</v>
      </c>
      <c r="AX238">
        <v>234</v>
      </c>
      <c r="BA238" t="str">
        <f>'[1]D.3 Trial Balance - FY25'!$D$230</f>
        <v>2471:IE FINANCE LEASE - PAYMENTS RECEIVED</v>
      </c>
      <c r="BB238">
        <v>687</v>
      </c>
      <c r="BG238">
        <f>'[1]D.4 Revenue - FY25'!$P$20</f>
        <v>0</v>
      </c>
      <c r="BH238">
        <v>428</v>
      </c>
    </row>
    <row r="239" spans="1:60">
      <c r="A239" t="e">
        <f>#REF!</f>
        <v>#REF!</v>
      </c>
      <c r="B239">
        <v>235</v>
      </c>
      <c r="E239" t="e">
        <f>#REF!</f>
        <v>#REF!</v>
      </c>
      <c r="F239">
        <v>713</v>
      </c>
      <c r="Q239" t="e">
        <f>#REF!</f>
        <v>#REF!</v>
      </c>
      <c r="R239">
        <v>173120</v>
      </c>
      <c r="AW239">
        <f>'[1]D.3 Trial Balance - FY25'!$239:$239</f>
        <v>0</v>
      </c>
      <c r="AX239">
        <v>235</v>
      </c>
      <c r="BA239" t="str">
        <f>'[1]D.3 Trial Balance - FY25'!$D$231</f>
        <v>2472:IE FINANCE LEASE - INTEREST RECOGNISED (CUM.)</v>
      </c>
      <c r="BB239">
        <v>688</v>
      </c>
      <c r="BG239">
        <f>'[1]D.4 Revenue - FY25'!$Q$20</f>
        <v>0</v>
      </c>
      <c r="BH239">
        <v>429</v>
      </c>
    </row>
    <row r="240" spans="1:60">
      <c r="A240" t="e">
        <f>#REF!</f>
        <v>#REF!</v>
      </c>
      <c r="B240">
        <v>236</v>
      </c>
      <c r="E240" t="e">
        <f>#REF!</f>
        <v>#REF!</v>
      </c>
      <c r="F240">
        <v>714</v>
      </c>
      <c r="Q240" t="e">
        <f>#REF!</f>
        <v>#REF!</v>
      </c>
      <c r="R240">
        <v>173121</v>
      </c>
      <c r="AW240">
        <f>'[1]D.3 Trial Balance - FY25'!$240:$240</f>
        <v>0</v>
      </c>
      <c r="AX240">
        <v>236</v>
      </c>
      <c r="BA240" t="str">
        <f>'[1]D.3 Trial Balance - FY25'!$D$232</f>
        <v>2473:IE FINANCE LEASE - TRSFR TO CURRENT (1171)</v>
      </c>
      <c r="BB240">
        <v>689</v>
      </c>
      <c r="BG240">
        <f>'[1]D.4 Revenue - FY25'!$R$20</f>
        <v>0</v>
      </c>
      <c r="BH240">
        <v>430</v>
      </c>
    </row>
    <row r="241" spans="1:60">
      <c r="A241" t="e">
        <f>#REF!</f>
        <v>#REF!</v>
      </c>
      <c r="B241">
        <v>237</v>
      </c>
      <c r="E241" t="e">
        <f>#REF!</f>
        <v>#REF!</v>
      </c>
      <c r="F241">
        <v>715</v>
      </c>
      <c r="Q241" t="e">
        <f>#REF!</f>
        <v>#REF!</v>
      </c>
      <c r="R241">
        <v>173122</v>
      </c>
      <c r="AW241">
        <f>'[1]D.3 Trial Balance - FY25'!$241:$241</f>
        <v>0</v>
      </c>
      <c r="AX241">
        <v>237</v>
      </c>
      <c r="BA241" t="str">
        <f>'[1]D.3 Trial Balance - FY25'!$D$233</f>
        <v>2474:IE FINANCE LEASE - NET LIABILITY IN LEASE</v>
      </c>
      <c r="BB241">
        <v>690</v>
      </c>
      <c r="BG241">
        <f>'[1]D.4 Revenue - FY25'!$S$20</f>
        <v>0</v>
      </c>
      <c r="BH241">
        <v>431</v>
      </c>
    </row>
    <row r="242" spans="1:60">
      <c r="A242" t="e">
        <f>#REF!</f>
        <v>#REF!</v>
      </c>
      <c r="B242">
        <v>238</v>
      </c>
      <c r="E242" t="e">
        <f>#REF!</f>
        <v>#REF!</v>
      </c>
      <c r="F242">
        <v>716</v>
      </c>
      <c r="Q242" t="e">
        <f>#REF!</f>
        <v>#REF!</v>
      </c>
      <c r="R242">
        <v>173123</v>
      </c>
      <c r="AW242">
        <f>'[1]D.3 Trial Balance - FY25'!$242:$242</f>
        <v>0</v>
      </c>
      <c r="AX242">
        <v>238</v>
      </c>
      <c r="BA242" t="str">
        <f>'[1]D.3 Trial Balance - FY25'!$D$234</f>
        <v>2475:IE FINANCE LEASE - PAYMENTS MADE</v>
      </c>
      <c r="BB242">
        <v>691</v>
      </c>
      <c r="BG242">
        <f>'[1]D.4 Revenue - FY25'!$T$20</f>
        <v>0</v>
      </c>
      <c r="BH242">
        <v>432</v>
      </c>
    </row>
    <row r="243" spans="1:60">
      <c r="A243" t="e">
        <f>#REF!</f>
        <v>#REF!</v>
      </c>
      <c r="B243">
        <v>239</v>
      </c>
      <c r="E243" t="e">
        <f>#REF!</f>
        <v>#REF!</v>
      </c>
      <c r="F243">
        <v>717</v>
      </c>
      <c r="Q243" t="e">
        <f>#REF!</f>
        <v>#REF!</v>
      </c>
      <c r="R243">
        <v>173124</v>
      </c>
      <c r="AW243">
        <f>'[1]D.3 Trial Balance - FY25'!$243:$243</f>
        <v>0</v>
      </c>
      <c r="AX243">
        <v>239</v>
      </c>
      <c r="BA243" t="str">
        <f>'[1]D.3 Trial Balance - FY25'!$D$235</f>
        <v>2476:IE FINANCE LEASE - INTEREST PAID (CUMULATIVE)</v>
      </c>
      <c r="BB243">
        <v>692</v>
      </c>
      <c r="BG243">
        <f>'[1]D.4 Revenue - FY25'!$U$20</f>
        <v>0</v>
      </c>
      <c r="BH243">
        <v>433</v>
      </c>
    </row>
    <row r="244" spans="1:60">
      <c r="A244" t="e">
        <f>#REF!</f>
        <v>#REF!</v>
      </c>
      <c r="B244">
        <v>240</v>
      </c>
      <c r="E244" t="e">
        <f>#REF!</f>
        <v>#REF!</v>
      </c>
      <c r="F244">
        <v>718</v>
      </c>
      <c r="Q244" t="e">
        <f>#REF!</f>
        <v>#REF!</v>
      </c>
      <c r="R244">
        <v>173125</v>
      </c>
      <c r="AW244">
        <f>'[1]D.3 Trial Balance - FY25'!$244:$244</f>
        <v>0</v>
      </c>
      <c r="AX244">
        <v>240</v>
      </c>
      <c r="BA244" t="str">
        <f>'[1]D.3 Trial Balance - FY25'!$D$236</f>
        <v>2477:IE FINANCE LEASE - TRANSFER TO CURRENT (2180)</v>
      </c>
      <c r="BB244">
        <v>693</v>
      </c>
      <c r="BG244">
        <f>'[1]D.4 Revenue - FY25'!$V$20</f>
        <v>0</v>
      </c>
      <c r="BH244">
        <v>434</v>
      </c>
    </row>
    <row r="245" spans="1:60">
      <c r="A245" t="e">
        <f>#REF!</f>
        <v>#REF!</v>
      </c>
      <c r="B245">
        <v>241</v>
      </c>
      <c r="E245" t="e">
        <f>#REF!</f>
        <v>#REF!</v>
      </c>
      <c r="F245">
        <v>719</v>
      </c>
      <c r="Q245" t="e">
        <f>#REF!</f>
        <v>#REF!</v>
      </c>
      <c r="R245">
        <v>173126</v>
      </c>
      <c r="AW245">
        <f>'[1]D.3 Trial Balance - FY25'!$245:$245</f>
        <v>0</v>
      </c>
      <c r="AX245">
        <v>241</v>
      </c>
      <c r="BA245" t="str">
        <f>'[1]D.3 Trial Balance - FY25'!$D$237</f>
        <v>2560:UNEARNED REVENUE - NON-CURRENT</v>
      </c>
      <c r="BB245">
        <v>694</v>
      </c>
      <c r="BG245">
        <f>'[1]D.4 Revenue - FY25'!$I$21</f>
        <v>0</v>
      </c>
      <c r="BH245">
        <v>435</v>
      </c>
    </row>
    <row r="246" spans="1:60">
      <c r="A246" t="e">
        <f>#REF!</f>
        <v>#REF!</v>
      </c>
      <c r="B246">
        <v>242</v>
      </c>
      <c r="E246" t="e">
        <f>#REF!</f>
        <v>#REF!</v>
      </c>
      <c r="F246">
        <v>720</v>
      </c>
      <c r="Q246" t="e">
        <f>#REF!</f>
        <v>#REF!</v>
      </c>
      <c r="R246">
        <v>173127</v>
      </c>
      <c r="AW246">
        <f>'[1]D.3 Trial Balance - FY25'!$246:$246</f>
        <v>0</v>
      </c>
      <c r="AX246">
        <v>242</v>
      </c>
      <c r="BA246" t="str">
        <f>'[1]D.3 Trial Balance - FY25'!$D$238</f>
        <v>2998:AP CONVERSION</v>
      </c>
      <c r="BB246">
        <v>695</v>
      </c>
      <c r="BG246">
        <f>'[1]D.4 Revenue - FY25'!$J$21</f>
        <v>0</v>
      </c>
      <c r="BH246">
        <v>436</v>
      </c>
    </row>
    <row r="247" spans="1:60">
      <c r="A247" t="e">
        <f>#REF!</f>
        <v>#REF!</v>
      </c>
      <c r="B247">
        <v>243</v>
      </c>
      <c r="E247" t="e">
        <f>#REF!</f>
        <v>#REF!</v>
      </c>
      <c r="F247">
        <v>721</v>
      </c>
      <c r="Q247" t="e">
        <f>#REF!</f>
        <v>#REF!</v>
      </c>
      <c r="R247">
        <v>173128</v>
      </c>
      <c r="AW247">
        <f>'[1]D.3 Trial Balance - FY25'!$247:$247</f>
        <v>0</v>
      </c>
      <c r="AX247">
        <v>243</v>
      </c>
      <c r="BA247" t="str">
        <f>'[1]D.3 Trial Balance - FY25'!$D$239</f>
        <v>2999:CONVERSION BALANCE</v>
      </c>
      <c r="BB247">
        <v>696</v>
      </c>
      <c r="BG247">
        <f>'[1]D.4 Revenue - FY25'!$K$21</f>
        <v>0</v>
      </c>
      <c r="BH247">
        <v>437</v>
      </c>
    </row>
    <row r="248" spans="1:60">
      <c r="A248" t="e">
        <f>#REF!</f>
        <v>#REF!</v>
      </c>
      <c r="B248">
        <v>244</v>
      </c>
      <c r="E248" t="e">
        <f>#REF!</f>
        <v>#REF!</v>
      </c>
      <c r="F248">
        <v>722</v>
      </c>
      <c r="Q248" t="e">
        <f>#REF!</f>
        <v>#REF!</v>
      </c>
      <c r="R248">
        <v>173129</v>
      </c>
      <c r="AW248">
        <f>'[1]D.3 Trial Balance - FY25'!$248:$248</f>
        <v>0</v>
      </c>
      <c r="AX248">
        <v>244</v>
      </c>
      <c r="BA248" t="str">
        <f>'[1]D.3 Trial Balance - FY25'!$D$240</f>
        <v>2430:AASB 16 LEASE LIABILITY GROSS L&amp;B</v>
      </c>
      <c r="BB248">
        <v>697</v>
      </c>
      <c r="BG248">
        <f>'[1]D.4 Revenue - FY25'!$L$21</f>
        <v>0</v>
      </c>
      <c r="BH248">
        <v>438</v>
      </c>
    </row>
    <row r="249" spans="1:60">
      <c r="A249" t="e">
        <f>#REF!</f>
        <v>#REF!</v>
      </c>
      <c r="B249">
        <v>245</v>
      </c>
      <c r="E249" t="e">
        <f>#REF!</f>
        <v>#REF!</v>
      </c>
      <c r="F249">
        <v>723</v>
      </c>
      <c r="Q249" t="e">
        <f>#REF!</f>
        <v>#REF!</v>
      </c>
      <c r="R249">
        <v>173130</v>
      </c>
      <c r="AW249">
        <f>'[1]D.3 Trial Balance - FY25'!$249:$249</f>
        <v>0</v>
      </c>
      <c r="AX249">
        <v>245</v>
      </c>
      <c r="BA249" t="str">
        <f>'[1]D.3 Trial Balance - FY25'!$D$241</f>
        <v>2431:AASB 16 LEASE LIABILITY PRINCIPAL PAYMENTS L&amp;B</v>
      </c>
      <c r="BB249">
        <v>698</v>
      </c>
      <c r="BG249">
        <f>'[1]D.4 Revenue - FY25'!$M$21</f>
        <v>0</v>
      </c>
      <c r="BH249">
        <v>439</v>
      </c>
    </row>
    <row r="250" spans="1:60">
      <c r="A250" t="e">
        <f>#REF!</f>
        <v>#REF!</v>
      </c>
      <c r="B250">
        <v>246</v>
      </c>
      <c r="E250" t="e">
        <f>#REF!</f>
        <v>#REF!</v>
      </c>
      <c r="F250">
        <v>724</v>
      </c>
      <c r="Q250" t="e">
        <f>#REF!</f>
        <v>#REF!</v>
      </c>
      <c r="R250">
        <v>173131</v>
      </c>
      <c r="AW250">
        <f>'[1]D.3 Trial Balance - FY25'!$250:$250</f>
        <v>0</v>
      </c>
      <c r="AX250">
        <v>246</v>
      </c>
      <c r="BA250" t="str">
        <f>'[1]D.3 Trial Balance - FY25'!$D$242</f>
        <v>2432:AASB 16 LEASE LIABILITY ADJUSTMENTS L&amp;B</v>
      </c>
      <c r="BB250">
        <v>699</v>
      </c>
      <c r="BG250">
        <f>'[1]D.4 Revenue - FY25'!$N$21</f>
        <v>0</v>
      </c>
      <c r="BH250">
        <v>440</v>
      </c>
    </row>
    <row r="251" spans="1:60">
      <c r="A251" t="e">
        <f>#REF!</f>
        <v>#REF!</v>
      </c>
      <c r="B251">
        <v>247</v>
      </c>
      <c r="E251" t="e">
        <f>#REF!</f>
        <v>#REF!</v>
      </c>
      <c r="F251">
        <v>725</v>
      </c>
      <c r="Q251" t="e">
        <f>#REF!</f>
        <v>#REF!</v>
      </c>
      <c r="R251">
        <v>173132</v>
      </c>
      <c r="AW251">
        <f>'[1]D.3 Trial Balance - FY25'!$251:$251</f>
        <v>0</v>
      </c>
      <c r="AX251">
        <v>247</v>
      </c>
      <c r="BA251" t="str">
        <f>'[1]D.3 Trial Balance - FY25'!$D$243</f>
        <v>2433:AASB 16 LEASE LIABILITY ADDITIONS L&amp;B</v>
      </c>
      <c r="BB251">
        <v>700</v>
      </c>
      <c r="BG251">
        <f>'[1]D.4 Revenue - FY25'!$O$21</f>
        <v>0</v>
      </c>
      <c r="BH251">
        <v>441</v>
      </c>
    </row>
    <row r="252" spans="1:60">
      <c r="A252" t="e">
        <f>#REF!</f>
        <v>#REF!</v>
      </c>
      <c r="B252">
        <v>248</v>
      </c>
      <c r="E252" t="e">
        <f>#REF!</f>
        <v>#REF!</v>
      </c>
      <c r="F252">
        <v>726</v>
      </c>
      <c r="Q252" t="e">
        <f>#REF!</f>
        <v>#REF!</v>
      </c>
      <c r="R252">
        <v>173133</v>
      </c>
      <c r="AW252">
        <f>'[1]D.3 Trial Balance - FY25'!$252:$252</f>
        <v>0</v>
      </c>
      <c r="AX252">
        <v>248</v>
      </c>
      <c r="BA252" t="str">
        <f>'[1]D.3 Trial Balance - FY25'!$D$244</f>
        <v>2434:AASB 16 LEASE LIABILITY TERMINATIONS L&amp;B</v>
      </c>
      <c r="BB252">
        <v>701</v>
      </c>
      <c r="BG252">
        <f>'[1]D.4 Revenue - FY25'!$P$21</f>
        <v>0</v>
      </c>
      <c r="BH252">
        <v>442</v>
      </c>
    </row>
    <row r="253" spans="1:60">
      <c r="A253" t="e">
        <f>#REF!</f>
        <v>#REF!</v>
      </c>
      <c r="B253">
        <v>249</v>
      </c>
      <c r="E253" t="e">
        <f>#REF!</f>
        <v>#REF!</v>
      </c>
      <c r="F253">
        <v>727</v>
      </c>
      <c r="Q253" t="e">
        <f>#REF!</f>
        <v>#REF!</v>
      </c>
      <c r="R253">
        <v>173134</v>
      </c>
      <c r="AW253">
        <f>'[1]D.3 Trial Balance - FY25'!$253:$253</f>
        <v>0</v>
      </c>
      <c r="AX253">
        <v>249</v>
      </c>
      <c r="BA253" t="str">
        <f>'[1]D.3 Trial Balance - FY25'!$D$245</f>
        <v>2435:AASB 16 LEASE LIABILITY - TRANSFER TO CURRENT (2110) L&amp;B</v>
      </c>
      <c r="BB253">
        <v>702</v>
      </c>
      <c r="BG253">
        <f>'[1]D.4 Revenue - FY25'!$Q$21</f>
        <v>0</v>
      </c>
      <c r="BH253">
        <v>443</v>
      </c>
    </row>
    <row r="254" spans="1:60">
      <c r="A254" t="e">
        <f>#REF!</f>
        <v>#REF!</v>
      </c>
      <c r="B254">
        <v>250</v>
      </c>
      <c r="E254" t="e">
        <f>#REF!</f>
        <v>#REF!</v>
      </c>
      <c r="F254">
        <v>728</v>
      </c>
      <c r="Q254" t="e">
        <f>#REF!</f>
        <v>#REF!</v>
      </c>
      <c r="R254">
        <v>173135</v>
      </c>
      <c r="AW254">
        <f>'[1]D.3 Trial Balance - FY25'!$254:$254</f>
        <v>0</v>
      </c>
      <c r="AX254">
        <v>250</v>
      </c>
      <c r="BA254" t="str">
        <f>'[1]D.3 Trial Balance - FY25'!$D$246</f>
        <v>2436:AASB 16 LEASE LIABILITY GROSS P&amp;E</v>
      </c>
      <c r="BB254">
        <v>703</v>
      </c>
      <c r="BG254">
        <f>'[1]D.4 Revenue - FY25'!$R$21</f>
        <v>0</v>
      </c>
      <c r="BH254">
        <v>444</v>
      </c>
    </row>
    <row r="255" spans="1:60">
      <c r="A255" t="e">
        <f>#REF!</f>
        <v>#REF!</v>
      </c>
      <c r="B255">
        <v>251</v>
      </c>
      <c r="E255" t="e">
        <f>#REF!</f>
        <v>#REF!</v>
      </c>
      <c r="F255">
        <v>729</v>
      </c>
      <c r="Q255" t="e">
        <f>#REF!</f>
        <v>#REF!</v>
      </c>
      <c r="R255">
        <v>173136</v>
      </c>
      <c r="AW255">
        <f>'[1]D.3 Trial Balance - FY25'!$255:$255</f>
        <v>0</v>
      </c>
      <c r="AX255">
        <v>251</v>
      </c>
      <c r="BA255" t="str">
        <f>'[1]D.3 Trial Balance - FY25'!$D$247</f>
        <v>2437:AASB 16 LEASE LIABILITY PRINCIPAL PAYMENTS P&amp;E</v>
      </c>
      <c r="BB255">
        <v>704</v>
      </c>
      <c r="BG255">
        <f>'[1]D.4 Revenue - FY25'!$S$21</f>
        <v>0</v>
      </c>
      <c r="BH255">
        <v>445</v>
      </c>
    </row>
    <row r="256" spans="1:60">
      <c r="A256" t="e">
        <f>#REF!</f>
        <v>#REF!</v>
      </c>
      <c r="B256">
        <v>252</v>
      </c>
      <c r="E256" t="e">
        <f>#REF!</f>
        <v>#REF!</v>
      </c>
      <c r="F256">
        <v>730</v>
      </c>
      <c r="Q256" t="e">
        <f>#REF!</f>
        <v>#REF!</v>
      </c>
      <c r="R256">
        <v>173137</v>
      </c>
      <c r="AW256">
        <f>'[1]D.3 Trial Balance - FY25'!$256:$256</f>
        <v>0</v>
      </c>
      <c r="AX256">
        <v>252</v>
      </c>
      <c r="BA256" t="str">
        <f>'[1]D.3 Trial Balance - FY25'!$D$248</f>
        <v>2438:AASB 16 LEASE LIABILITY ADJUSTMENTS P&amp;E</v>
      </c>
      <c r="BB256">
        <v>705</v>
      </c>
      <c r="BG256">
        <f>'[1]D.4 Revenue - FY25'!$T$21</f>
        <v>0</v>
      </c>
      <c r="BH256">
        <v>446</v>
      </c>
    </row>
    <row r="257" spans="1:60">
      <c r="A257" t="e">
        <f>#REF!</f>
        <v>#REF!</v>
      </c>
      <c r="B257">
        <v>253</v>
      </c>
      <c r="E257" t="e">
        <f>#REF!</f>
        <v>#REF!</v>
      </c>
      <c r="F257">
        <v>731</v>
      </c>
      <c r="Q257" t="e">
        <f>#REF!</f>
        <v>#REF!</v>
      </c>
      <c r="R257">
        <v>173138</v>
      </c>
      <c r="AW257">
        <f>'[1]D.3 Trial Balance - FY25'!$257:$257</f>
        <v>0</v>
      </c>
      <c r="AX257">
        <v>253</v>
      </c>
      <c r="BA257" t="str">
        <f>'[1]D.3 Trial Balance - FY25'!$D$249</f>
        <v>2439:AASB 16 LEASE LIABILITY ADDITIONS P&amp;E</v>
      </c>
      <c r="BB257">
        <v>706</v>
      </c>
      <c r="BG257">
        <f>'[1]D.4 Revenue - FY25'!$U$21</f>
        <v>0</v>
      </c>
      <c r="BH257">
        <v>447</v>
      </c>
    </row>
    <row r="258" spans="1:60">
      <c r="A258" t="e">
        <f>#REF!</f>
        <v>#REF!</v>
      </c>
      <c r="B258">
        <v>254</v>
      </c>
      <c r="E258" t="e">
        <f>#REF!</f>
        <v>#REF!</v>
      </c>
      <c r="F258">
        <v>732</v>
      </c>
      <c r="Q258" t="e">
        <f>#REF!</f>
        <v>#REF!</v>
      </c>
      <c r="R258">
        <v>173139</v>
      </c>
      <c r="AW258">
        <f>'[1]D.3 Trial Balance - FY25'!$258:$258</f>
        <v>0</v>
      </c>
      <c r="AX258">
        <v>254</v>
      </c>
      <c r="BA258" t="str">
        <f>'[1]D.3 Trial Balance - FY25'!$D$250</f>
        <v>2440:AASB 16 LEASE LIABILITY TERMINATIONS P&amp;E</v>
      </c>
      <c r="BB258">
        <v>707</v>
      </c>
      <c r="BG258">
        <f>'[1]D.4 Revenue - FY25'!$V$21</f>
        <v>0</v>
      </c>
      <c r="BH258">
        <v>448</v>
      </c>
    </row>
    <row r="259" spans="1:60">
      <c r="A259" t="e">
        <f>#REF!</f>
        <v>#REF!</v>
      </c>
      <c r="B259">
        <v>255</v>
      </c>
      <c r="E259" t="e">
        <f>#REF!</f>
        <v>#REF!</v>
      </c>
      <c r="F259">
        <v>733</v>
      </c>
      <c r="Q259" t="e">
        <f>#REF!</f>
        <v>#REF!</v>
      </c>
      <c r="R259">
        <v>173140</v>
      </c>
      <c r="AW259">
        <f>'[1]D.3 Trial Balance - FY25'!$259:$259</f>
        <v>0</v>
      </c>
      <c r="AX259">
        <v>255</v>
      </c>
      <c r="BA259" t="str">
        <f>'[1]D.3 Trial Balance - FY25'!$D$251</f>
        <v>2441:AASB 16 LEASE LIABILITY - TRANSFER TO CURRENT (2111) P&amp;E</v>
      </c>
      <c r="BB259">
        <v>708</v>
      </c>
      <c r="BG259">
        <f>'[1]D.4 Revenue - FY25'!$I$22</f>
        <v>0</v>
      </c>
      <c r="BH259">
        <v>449</v>
      </c>
    </row>
    <row r="260" spans="1:60">
      <c r="A260" t="e">
        <f>#REF!</f>
        <v>#REF!</v>
      </c>
      <c r="B260">
        <v>256</v>
      </c>
      <c r="E260" t="e">
        <f>#REF!</f>
        <v>#REF!</v>
      </c>
      <c r="F260">
        <v>734</v>
      </c>
      <c r="Q260" t="e">
        <f>#REF!</f>
        <v>#REF!</v>
      </c>
      <c r="R260">
        <v>173141</v>
      </c>
      <c r="AW260">
        <f>'[1]D.3 Trial Balance - FY25'!$260:$260</f>
        <v>0</v>
      </c>
      <c r="AX260">
        <v>256</v>
      </c>
      <c r="BA260" t="str">
        <f>'[1]D.3 Trial Balance - FY25'!$D$252</f>
        <v>2400:ACCRUED EXPENSES - OPEX - NON-CURRENT</v>
      </c>
      <c r="BB260">
        <v>709</v>
      </c>
      <c r="BG260">
        <f>'[1]D.4 Revenue - FY25'!$J$22</f>
        <v>0</v>
      </c>
      <c r="BH260">
        <v>450</v>
      </c>
    </row>
    <row r="261" spans="1:60">
      <c r="A261" t="e">
        <f>#REF!</f>
        <v>#REF!</v>
      </c>
      <c r="B261">
        <v>257</v>
      </c>
      <c r="E261" t="e">
        <f>#REF!</f>
        <v>#REF!</v>
      </c>
      <c r="F261">
        <v>735</v>
      </c>
      <c r="Q261" t="e">
        <f>#REF!</f>
        <v>#REF!</v>
      </c>
      <c r="R261">
        <v>173142</v>
      </c>
      <c r="AW261">
        <f>'[1]D.3 Trial Balance - FY25'!$261:$261</f>
        <v>0</v>
      </c>
      <c r="AX261">
        <v>257</v>
      </c>
      <c r="BA261" t="str">
        <f>'[1]D.3 Trial Balance - FY25'!$D$253</f>
        <v>2401:ACCRUED EXPENSES - CAPEX - NON-CURRENT</v>
      </c>
      <c r="BB261">
        <v>710</v>
      </c>
      <c r="BG261">
        <f>'[1]D.4 Revenue - FY25'!$K$22</f>
        <v>0</v>
      </c>
      <c r="BH261">
        <v>451</v>
      </c>
    </row>
    <row r="262" spans="1:60">
      <c r="A262" t="e">
        <f>#REF!</f>
        <v>#REF!</v>
      </c>
      <c r="B262">
        <v>258</v>
      </c>
      <c r="E262" t="e">
        <f>#REF!</f>
        <v>#REF!</v>
      </c>
      <c r="F262">
        <v>736</v>
      </c>
      <c r="Q262" t="e">
        <f>#REF!</f>
        <v>#REF!</v>
      </c>
      <c r="R262">
        <v>173143</v>
      </c>
      <c r="AW262">
        <f>'[1]D.3 Trial Balance - FY25'!$262:$262</f>
        <v>0</v>
      </c>
      <c r="AX262">
        <v>258</v>
      </c>
      <c r="BA262" t="str">
        <f>'[1]D.3 Trial Balance - FY25'!$D$254</f>
        <v>2402:CUSTOMER GUARANTEE DEPOSIT - NON-CURRENT</v>
      </c>
      <c r="BB262">
        <v>711</v>
      </c>
      <c r="BG262">
        <f>'[1]D.4 Revenue - FY25'!$L$22</f>
        <v>0</v>
      </c>
      <c r="BH262">
        <v>452</v>
      </c>
    </row>
    <row r="263" spans="1:60">
      <c r="A263" t="e">
        <f>#REF!</f>
        <v>#REF!</v>
      </c>
      <c r="B263">
        <v>259</v>
      </c>
      <c r="E263" t="e">
        <f>#REF!</f>
        <v>#REF!</v>
      </c>
      <c r="F263">
        <v>737</v>
      </c>
      <c r="Q263" t="e">
        <f>#REF!</f>
        <v>#REF!</v>
      </c>
      <c r="R263">
        <v>173144</v>
      </c>
      <c r="AW263">
        <f>'[1]D.3 Trial Balance - FY25'!$263:$263</f>
        <v>0</v>
      </c>
      <c r="AX263">
        <v>259</v>
      </c>
      <c r="BA263" t="str">
        <f>'[1]D.3 Trial Balance - FY25'!$D$255</f>
        <v>3300:OEI PRIMARY - ISSUED CAPITAL</v>
      </c>
      <c r="BB263">
        <v>712</v>
      </c>
      <c r="BG263">
        <f>'[1]D.4 Revenue - FY25'!$M$22</f>
        <v>0</v>
      </c>
      <c r="BH263">
        <v>453</v>
      </c>
    </row>
    <row r="264" spans="1:60">
      <c r="A264" t="e">
        <f>#REF!</f>
        <v>#REF!</v>
      </c>
      <c r="B264">
        <v>260</v>
      </c>
      <c r="E264" t="e">
        <f>#REF!</f>
        <v>#REF!</v>
      </c>
      <c r="F264">
        <v>738</v>
      </c>
      <c r="Q264" t="e">
        <f>#REF!</f>
        <v>#REF!</v>
      </c>
      <c r="R264">
        <v>173145</v>
      </c>
      <c r="AW264">
        <f>'[1]D.3 Trial Balance - FY25'!$264:$264</f>
        <v>0</v>
      </c>
      <c r="AX264">
        <v>260</v>
      </c>
      <c r="BA264" t="str">
        <f>'[1]D.3 Trial Balance - FY25'!$D$256</f>
        <v>3301:OEI PRIMARY - ISSUED CAPITAL - ISSUE COSTS</v>
      </c>
      <c r="BB264">
        <v>713</v>
      </c>
      <c r="BG264">
        <f>'[1]D.4 Revenue - FY25'!$N$22</f>
        <v>0</v>
      </c>
      <c r="BH264">
        <v>454</v>
      </c>
    </row>
    <row r="265" spans="1:60">
      <c r="A265" t="e">
        <f>#REF!</f>
        <v>#REF!</v>
      </c>
      <c r="B265">
        <v>261</v>
      </c>
      <c r="E265" t="e">
        <f>#REF!</f>
        <v>#REF!</v>
      </c>
      <c r="F265">
        <v>739</v>
      </c>
      <c r="Q265" t="e">
        <f>#REF!</f>
        <v>#REF!</v>
      </c>
      <c r="R265">
        <v>173146</v>
      </c>
      <c r="AW265">
        <f>'[1]D.3 Trial Balance - FY25'!$265:$265</f>
        <v>0</v>
      </c>
      <c r="AX265">
        <v>261</v>
      </c>
      <c r="BA265" t="str">
        <f>'[1]D.3 Trial Balance - FY25'!$D$257</f>
        <v>3302:OEI PRIMARY - ISSUED CAPITAL - CAPITAL DISTRIBUTION</v>
      </c>
      <c r="BB265">
        <v>714</v>
      </c>
      <c r="BG265">
        <f>'[1]D.4 Revenue - FY25'!$O$22</f>
        <v>0</v>
      </c>
      <c r="BH265">
        <v>455</v>
      </c>
    </row>
    <row r="266" spans="1:60">
      <c r="A266" t="e">
        <f>#REF!</f>
        <v>#REF!</v>
      </c>
      <c r="B266">
        <v>262</v>
      </c>
      <c r="E266" t="e">
        <f>#REF!</f>
        <v>#REF!</v>
      </c>
      <c r="F266">
        <v>740</v>
      </c>
      <c r="Q266" t="e">
        <f>#REF!</f>
        <v>#REF!</v>
      </c>
      <c r="R266">
        <v>173147</v>
      </c>
      <c r="AW266">
        <f>'[1]D.3 Trial Balance - FY25'!$266:$266</f>
        <v>0</v>
      </c>
      <c r="AX266">
        <v>262</v>
      </c>
      <c r="BA266" t="str">
        <f>'[1]D.3 Trial Balance - FY25'!$D$258</f>
        <v>3303:OEI PRIMARY - ISSUED CAPITAL - ISSUE COSTS - TAX</v>
      </c>
      <c r="BB266">
        <v>715</v>
      </c>
      <c r="BG266">
        <f>'[1]D.4 Revenue - FY25'!$P$22</f>
        <v>0</v>
      </c>
      <c r="BH266">
        <v>456</v>
      </c>
    </row>
    <row r="267" spans="1:60">
      <c r="A267" t="e">
        <f>#REF!</f>
        <v>#REF!</v>
      </c>
      <c r="B267">
        <v>263</v>
      </c>
      <c r="E267" t="e">
        <f>#REF!</f>
        <v>#REF!</v>
      </c>
      <c r="F267">
        <v>741</v>
      </c>
      <c r="Q267" t="e">
        <f>#REF!</f>
        <v>#REF!</v>
      </c>
      <c r="R267">
        <v>173148</v>
      </c>
      <c r="AW267">
        <f>'[1]D.3 Trial Balance - FY25'!$267:$267</f>
        <v>0</v>
      </c>
      <c r="AX267">
        <v>263</v>
      </c>
      <c r="BA267" t="str">
        <f>'[1]D.3 Trial Balance - FY25'!$D$259</f>
        <v>3304:OEI PRIMARY - ISSUED CAPITAL - DRP</v>
      </c>
      <c r="BB267">
        <v>716</v>
      </c>
      <c r="BG267">
        <f>'[1]D.4 Revenue - FY25'!$Q$22</f>
        <v>0</v>
      </c>
      <c r="BH267">
        <v>457</v>
      </c>
    </row>
    <row r="268" spans="1:60">
      <c r="A268" t="e">
        <f>#REF!</f>
        <v>#REF!</v>
      </c>
      <c r="B268">
        <v>264</v>
      </c>
      <c r="E268" t="e">
        <f>#REF!</f>
        <v>#REF!</v>
      </c>
      <c r="F268">
        <v>742</v>
      </c>
      <c r="Q268" t="e">
        <f>#REF!</f>
        <v>#REF!</v>
      </c>
      <c r="R268">
        <v>173149</v>
      </c>
      <c r="AW268">
        <f>'[1]D.3 Trial Balance - FY25'!$268:$268</f>
        <v>0</v>
      </c>
      <c r="AX268">
        <v>264</v>
      </c>
      <c r="BA268" t="str">
        <f>'[1]D.3 Trial Balance - FY25'!$D$260</f>
        <v>3320:OEI PRIMARY - RETAINED PROFIT - BROUGHT FORWARD</v>
      </c>
      <c r="BB268">
        <v>717</v>
      </c>
      <c r="BG268">
        <f>'[1]D.4 Revenue - FY25'!$R$22</f>
        <v>0</v>
      </c>
      <c r="BH268">
        <v>458</v>
      </c>
    </row>
    <row r="269" spans="1:60">
      <c r="A269" t="e">
        <f>#REF!</f>
        <v>#REF!</v>
      </c>
      <c r="B269">
        <v>265</v>
      </c>
      <c r="E269" t="e">
        <f>#REF!</f>
        <v>#REF!</v>
      </c>
      <c r="F269">
        <v>743</v>
      </c>
      <c r="Q269" t="e">
        <f>#REF!</f>
        <v>#REF!</v>
      </c>
      <c r="R269">
        <v>173150</v>
      </c>
      <c r="AW269">
        <f>'[1]D.3 Trial Balance - FY25'!$269:$269</f>
        <v>0</v>
      </c>
      <c r="AX269">
        <v>265</v>
      </c>
      <c r="BA269" t="str">
        <f>'[1]D.3 Trial Balance - FY25'!$D$261</f>
        <v>3321:OEI PRIMARY - RETAINED PROFIT - CY OEI RECLASS</v>
      </c>
      <c r="BB269">
        <v>718</v>
      </c>
      <c r="BG269">
        <f>'[1]D.4 Revenue - FY25'!$S$22</f>
        <v>0</v>
      </c>
      <c r="BH269">
        <v>459</v>
      </c>
    </row>
    <row r="270" spans="1:60">
      <c r="A270" t="e">
        <f>#REF!</f>
        <v>#REF!</v>
      </c>
      <c r="B270">
        <v>266</v>
      </c>
      <c r="E270" t="e">
        <f>#REF!</f>
        <v>#REF!</v>
      </c>
      <c r="F270">
        <v>744</v>
      </c>
      <c r="Q270" t="e">
        <f>#REF!</f>
        <v>#REF!</v>
      </c>
      <c r="R270">
        <v>173151</v>
      </c>
      <c r="AW270">
        <f>'[1]D.3 Trial Balance - FY25'!$270:$270</f>
        <v>0</v>
      </c>
      <c r="AX270">
        <v>266</v>
      </c>
      <c r="BA270" t="str">
        <f>'[1]D.3 Trial Balance - FY25'!$D$262</f>
        <v>3322:UNITHOLDER DISTRIBUTION - APA INVESTMENT TRUST</v>
      </c>
      <c r="BB270">
        <v>719</v>
      </c>
      <c r="BG270">
        <f>'[1]D.4 Revenue - FY25'!$T$22</f>
        <v>0</v>
      </c>
      <c r="BH270">
        <v>460</v>
      </c>
    </row>
    <row r="271" spans="1:60">
      <c r="A271" t="e">
        <f>#REF!</f>
        <v>#REF!</v>
      </c>
      <c r="B271">
        <v>267</v>
      </c>
      <c r="E271" t="e">
        <f>#REF!</f>
        <v>#REF!</v>
      </c>
      <c r="F271">
        <v>745</v>
      </c>
      <c r="Q271" t="e">
        <f>#REF!</f>
        <v>#REF!</v>
      </c>
      <c r="R271">
        <v>173152</v>
      </c>
      <c r="AW271">
        <f>'[1]D.3 Trial Balance - FY25'!$271:$271</f>
        <v>0</v>
      </c>
      <c r="AX271">
        <v>267</v>
      </c>
      <c r="BA271" t="str">
        <f>'[1]D.3 Trial Balance - FY25'!$D$263</f>
        <v>3000:ISSUED CAPITAL</v>
      </c>
      <c r="BB271">
        <v>720</v>
      </c>
      <c r="BG271">
        <f>'[1]D.4 Revenue - FY25'!$U$22</f>
        <v>0</v>
      </c>
      <c r="BH271">
        <v>461</v>
      </c>
    </row>
    <row r="272" spans="1:60">
      <c r="A272" t="e">
        <f>#REF!</f>
        <v>#REF!</v>
      </c>
      <c r="B272">
        <v>268</v>
      </c>
      <c r="E272" t="e">
        <f>#REF!</f>
        <v>#REF!</v>
      </c>
      <c r="F272">
        <v>746</v>
      </c>
      <c r="Q272" t="e">
        <f>#REF!</f>
        <v>#REF!</v>
      </c>
      <c r="R272">
        <v>173153</v>
      </c>
      <c r="AW272">
        <f>'[1]D.3 Trial Balance - FY25'!$272:$272</f>
        <v>0</v>
      </c>
      <c r="AX272">
        <v>268</v>
      </c>
      <c r="BA272" t="str">
        <f>'[1]D.3 Trial Balance - FY25'!$D$264</f>
        <v>3001:SHARE PREMIUM RESERVE</v>
      </c>
      <c r="BB272">
        <v>721</v>
      </c>
      <c r="BG272">
        <f>'[1]D.4 Revenue - FY25'!$V$22</f>
        <v>0</v>
      </c>
      <c r="BH272">
        <v>462</v>
      </c>
    </row>
    <row r="273" spans="1:60">
      <c r="A273" t="e">
        <f>#REF!</f>
        <v>#REF!</v>
      </c>
      <c r="B273">
        <v>269</v>
      </c>
      <c r="E273" t="e">
        <f>#REF!</f>
        <v>#REF!</v>
      </c>
      <c r="F273">
        <v>747</v>
      </c>
      <c r="Q273" t="e">
        <f>#REF!</f>
        <v>#REF!</v>
      </c>
      <c r="R273">
        <v>173154</v>
      </c>
      <c r="AW273">
        <f>'[1]D.3 Trial Balance - FY25'!$273:$273</f>
        <v>0</v>
      </c>
      <c r="AX273">
        <v>269</v>
      </c>
      <c r="BA273" t="str">
        <f>'[1]D.3 Trial Balance - FY25'!$D$265</f>
        <v>3002:ISSUED CAPITAL - ISSUE COSTS</v>
      </c>
      <c r="BB273">
        <v>722</v>
      </c>
      <c r="BG273">
        <f>'[1]D.4 Revenue - FY25'!$I$23</f>
        <v>0</v>
      </c>
      <c r="BH273">
        <v>463</v>
      </c>
    </row>
    <row r="274" spans="1:60">
      <c r="A274" t="e">
        <f>#REF!</f>
        <v>#REF!</v>
      </c>
      <c r="B274">
        <v>270</v>
      </c>
      <c r="E274" t="e">
        <f>#REF!</f>
        <v>#REF!</v>
      </c>
      <c r="F274">
        <v>748</v>
      </c>
      <c r="Q274" t="e">
        <f>#REF!</f>
        <v>#REF!</v>
      </c>
      <c r="R274">
        <v>173155</v>
      </c>
      <c r="AW274">
        <f>'[1]D.3 Trial Balance - FY25'!$274:$274</f>
        <v>0</v>
      </c>
      <c r="AX274">
        <v>270</v>
      </c>
      <c r="BA274" t="str">
        <f>'[1]D.3 Trial Balance - FY25'!$D$266</f>
        <v>3003:ISSUED CAPITAL - CAPITAL DISTRIBUTION</v>
      </c>
      <c r="BB274">
        <v>723</v>
      </c>
      <c r="BG274">
        <f>'[1]D.4 Revenue - FY25'!$J$23</f>
        <v>0</v>
      </c>
      <c r="BH274">
        <v>464</v>
      </c>
    </row>
    <row r="275" spans="1:60">
      <c r="A275" t="e">
        <f>#REF!</f>
        <v>#REF!</v>
      </c>
      <c r="B275">
        <v>271</v>
      </c>
      <c r="E275" t="e">
        <f>#REF!</f>
        <v>#REF!</v>
      </c>
      <c r="F275">
        <v>749</v>
      </c>
      <c r="Q275" t="e">
        <f>#REF!</f>
        <v>#REF!</v>
      </c>
      <c r="R275">
        <v>173156</v>
      </c>
      <c r="AW275">
        <f>'[1]D.3 Trial Balance - FY25'!$275:$275</f>
        <v>0</v>
      </c>
      <c r="AX275">
        <v>271</v>
      </c>
      <c r="BA275" t="str">
        <f>'[1]D.3 Trial Balance - FY25'!$D$267</f>
        <v>3004:SHARE BUYBACK PREMIUM</v>
      </c>
      <c r="BB275">
        <v>724</v>
      </c>
      <c r="BG275">
        <f>'[1]D.4 Revenue - FY25'!$K$23</f>
        <v>0</v>
      </c>
      <c r="BH275">
        <v>465</v>
      </c>
    </row>
    <row r="276" spans="1:60">
      <c r="A276" t="e">
        <f>#REF!</f>
        <v>#REF!</v>
      </c>
      <c r="B276">
        <v>272</v>
      </c>
      <c r="E276" t="e">
        <f>#REF!</f>
        <v>#REF!</v>
      </c>
      <c r="F276">
        <v>750</v>
      </c>
      <c r="Q276" t="e">
        <f>#REF!</f>
        <v>#REF!</v>
      </c>
      <c r="R276">
        <v>173157</v>
      </c>
      <c r="AW276">
        <f>'[1]D.3 Trial Balance - FY25'!$276:$276</f>
        <v>0</v>
      </c>
      <c r="AX276">
        <v>272</v>
      </c>
      <c r="BA276" t="str">
        <f>'[1]D.3 Trial Balance - FY25'!$D$268</f>
        <v>3005:PARTICIPANTS CONTRIBUTIONS - WESMINCO</v>
      </c>
      <c r="BB276">
        <v>725</v>
      </c>
      <c r="BG276">
        <f>'[1]D.4 Revenue - FY25'!$L$23</f>
        <v>0</v>
      </c>
      <c r="BH276">
        <v>466</v>
      </c>
    </row>
    <row r="277" spans="1:60">
      <c r="A277" t="e">
        <f>#REF!</f>
        <v>#REF!</v>
      </c>
      <c r="B277">
        <v>273</v>
      </c>
      <c r="E277" t="e">
        <f>#REF!</f>
        <v>#REF!</v>
      </c>
      <c r="F277">
        <v>751</v>
      </c>
      <c r="Q277" t="e">
        <f>#REF!</f>
        <v>#REF!</v>
      </c>
      <c r="R277">
        <v>173158</v>
      </c>
      <c r="AW277">
        <f>'[1]D.3 Trial Balance - FY25'!$277:$277</f>
        <v>0</v>
      </c>
      <c r="AX277">
        <v>273</v>
      </c>
      <c r="BA277" t="str">
        <f>'[1]D.3 Trial Balance - FY25'!$D$269</f>
        <v>3006:PARTICIPANTS CONTRIBUTIONS - NPL</v>
      </c>
      <c r="BB277">
        <v>726</v>
      </c>
      <c r="BG277">
        <f>'[1]D.4 Revenue - FY25'!$M$23</f>
        <v>0</v>
      </c>
      <c r="BH277">
        <v>467</v>
      </c>
    </row>
    <row r="278" spans="1:60">
      <c r="A278" t="e">
        <f>#REF!</f>
        <v>#REF!</v>
      </c>
      <c r="B278">
        <v>274</v>
      </c>
      <c r="E278" t="e">
        <f>#REF!</f>
        <v>#REF!</v>
      </c>
      <c r="F278">
        <v>752</v>
      </c>
      <c r="Q278" t="e">
        <f>#REF!</f>
        <v>#REF!</v>
      </c>
      <c r="R278">
        <v>173159</v>
      </c>
      <c r="AW278">
        <f>'[1]D.3 Trial Balance - FY25'!$278:$278</f>
        <v>0</v>
      </c>
      <c r="AX278">
        <v>274</v>
      </c>
      <c r="BA278" t="str">
        <f>'[1]D.3 Trial Balance - FY25'!$D$270</f>
        <v>3007:PARTICIPANTS CONTRIBUTIONS - PEPL</v>
      </c>
      <c r="BB278">
        <v>727</v>
      </c>
      <c r="BG278">
        <f>'[1]D.4 Revenue - FY25'!$N$23</f>
        <v>0</v>
      </c>
      <c r="BH278">
        <v>468</v>
      </c>
    </row>
    <row r="279" spans="1:60">
      <c r="A279" t="e">
        <f>#REF!</f>
        <v>#REF!</v>
      </c>
      <c r="B279">
        <v>275</v>
      </c>
      <c r="E279" t="e">
        <f>#REF!</f>
        <v>#REF!</v>
      </c>
      <c r="F279">
        <v>753</v>
      </c>
      <c r="Q279" t="e">
        <f>#REF!</f>
        <v>#REF!</v>
      </c>
      <c r="R279">
        <v>173160</v>
      </c>
      <c r="AW279">
        <f>'[1]D.3 Trial Balance - FY25'!$279:$279</f>
        <v>0</v>
      </c>
      <c r="AX279">
        <v>275</v>
      </c>
      <c r="BA279" t="str">
        <f>'[1]D.3 Trial Balance - FY25'!$D$271</f>
        <v>3008:PARTICIPANTS CONTRIBUTIONS - SCPA</v>
      </c>
      <c r="BB279">
        <v>728</v>
      </c>
      <c r="BG279">
        <f>'[1]D.4 Revenue - FY25'!$O$23</f>
        <v>0</v>
      </c>
      <c r="BH279">
        <v>469</v>
      </c>
    </row>
    <row r="280" spans="1:60">
      <c r="A280" t="e">
        <f>#REF!</f>
        <v>#REF!</v>
      </c>
      <c r="B280">
        <v>276</v>
      </c>
      <c r="E280" t="e">
        <f>#REF!</f>
        <v>#REF!</v>
      </c>
      <c r="F280">
        <v>754</v>
      </c>
      <c r="Q280" t="e">
        <f>#REF!</f>
        <v>#REF!</v>
      </c>
      <c r="R280">
        <v>173161</v>
      </c>
      <c r="AW280">
        <f>'[1]D.3 Trial Balance - FY25'!$280:$280</f>
        <v>0</v>
      </c>
      <c r="AX280">
        <v>276</v>
      </c>
      <c r="BA280" t="str">
        <f>'[1]D.3 Trial Balance - FY25'!$D$272</f>
        <v>3009:PARTICIPANTS CONTRIBUTIONS - SCPNPL</v>
      </c>
      <c r="BB280">
        <v>729</v>
      </c>
      <c r="BG280">
        <f>'[1]D.4 Revenue - FY25'!$P$23</f>
        <v>0</v>
      </c>
      <c r="BH280">
        <v>470</v>
      </c>
    </row>
    <row r="281" spans="1:60">
      <c r="A281" t="e">
        <f>#REF!</f>
        <v>#REF!</v>
      </c>
      <c r="B281">
        <v>277</v>
      </c>
      <c r="E281" t="e">
        <f>#REF!</f>
        <v>#REF!</v>
      </c>
      <c r="F281">
        <v>755</v>
      </c>
      <c r="Q281" t="e">
        <f>#REF!</f>
        <v>#REF!</v>
      </c>
      <c r="R281">
        <v>173162</v>
      </c>
      <c r="AW281">
        <f>'[1]D.3 Trial Balance - FY25'!$281:$281</f>
        <v>0</v>
      </c>
      <c r="AX281">
        <v>277</v>
      </c>
      <c r="BA281" t="str">
        <f>'[1]D.3 Trial Balance - FY25'!$D$273</f>
        <v>3010:PARTICIPANTS CONTRIBUTIONS - ALINTA</v>
      </c>
      <c r="BB281">
        <v>730</v>
      </c>
      <c r="BG281">
        <f>'[1]D.4 Revenue - FY25'!$Q$23</f>
        <v>0</v>
      </c>
      <c r="BH281">
        <v>471</v>
      </c>
    </row>
    <row r="282" spans="1:60">
      <c r="A282" t="e">
        <f>#REF!</f>
        <v>#REF!</v>
      </c>
      <c r="B282">
        <v>278</v>
      </c>
      <c r="E282" t="e">
        <f>#REF!</f>
        <v>#REF!</v>
      </c>
      <c r="F282">
        <v>756</v>
      </c>
      <c r="Q282" t="e">
        <f>#REF!</f>
        <v>#REF!</v>
      </c>
      <c r="R282">
        <v>173163</v>
      </c>
      <c r="AW282">
        <f>'[1]D.3 Trial Balance - FY25'!$282:$282</f>
        <v>0</v>
      </c>
      <c r="AX282">
        <v>278</v>
      </c>
      <c r="BA282" t="str">
        <f>'[1]D.3 Trial Balance - FY25'!$D$274</f>
        <v>3011:ISSUED CAPITAL - ISSUE COSTS - TAX</v>
      </c>
      <c r="BB282">
        <v>731</v>
      </c>
      <c r="BG282">
        <f>'[1]D.4 Revenue - FY25'!$R$23</f>
        <v>0</v>
      </c>
      <c r="BH282">
        <v>472</v>
      </c>
    </row>
    <row r="283" spans="1:60">
      <c r="A283" t="e">
        <f>#REF!</f>
        <v>#REF!</v>
      </c>
      <c r="B283">
        <v>279</v>
      </c>
      <c r="E283" t="e">
        <f>#REF!</f>
        <v>#REF!</v>
      </c>
      <c r="F283">
        <v>757</v>
      </c>
      <c r="Q283" t="e">
        <f>#REF!</f>
        <v>#REF!</v>
      </c>
      <c r="R283">
        <v>173164</v>
      </c>
      <c r="AW283">
        <f>'[1]D.3 Trial Balance - FY25'!$283:$283</f>
        <v>0</v>
      </c>
      <c r="AX283">
        <v>279</v>
      </c>
      <c r="BA283" t="str">
        <f>'[1]D.3 Trial Balance - FY25'!$D$275</f>
        <v>3012:ISSUE CAPITAL - DRP</v>
      </c>
      <c r="BB283">
        <v>732</v>
      </c>
      <c r="BG283">
        <f>'[1]D.4 Revenue - FY25'!$S$23</f>
        <v>0</v>
      </c>
      <c r="BH283">
        <v>473</v>
      </c>
    </row>
    <row r="284" spans="1:60">
      <c r="A284" t="e">
        <f>#REF!</f>
        <v>#REF!</v>
      </c>
      <c r="B284">
        <v>280</v>
      </c>
      <c r="E284" t="e">
        <f>#REF!</f>
        <v>#REF!</v>
      </c>
      <c r="F284">
        <v>758</v>
      </c>
      <c r="Q284" t="e">
        <f>#REF!</f>
        <v>#REF!</v>
      </c>
      <c r="R284">
        <v>173165</v>
      </c>
      <c r="AW284">
        <f>'[1]D.3 Trial Balance - FY25'!$284:$284</f>
        <v>0</v>
      </c>
      <c r="AX284">
        <v>280</v>
      </c>
      <c r="BA284" t="str">
        <f>'[1]D.3 Trial Balance - FY25'!$D$276</f>
        <v>3100:ASSET REVALUATION RESERVE</v>
      </c>
      <c r="BB284">
        <v>733</v>
      </c>
      <c r="BG284">
        <f>'[1]D.4 Revenue - FY25'!$T$23</f>
        <v>0</v>
      </c>
      <c r="BH284">
        <v>474</v>
      </c>
    </row>
    <row r="285" spans="1:60">
      <c r="A285" t="e">
        <f>#REF!</f>
        <v>#REF!</v>
      </c>
      <c r="B285">
        <v>281</v>
      </c>
      <c r="E285" t="e">
        <f>#REF!</f>
        <v>#REF!</v>
      </c>
      <c r="F285">
        <v>759</v>
      </c>
      <c r="Q285" t="e">
        <f>#REF!</f>
        <v>#REF!</v>
      </c>
      <c r="R285">
        <v>173166</v>
      </c>
      <c r="AW285">
        <f>'[1]D.3 Trial Balance - FY25'!$285:$285</f>
        <v>0</v>
      </c>
      <c r="AX285">
        <v>281</v>
      </c>
      <c r="BA285" t="str">
        <f>'[1]D.3 Trial Balance - FY25'!$D$277</f>
        <v>3101:ASSET REVALUATION RESERVE - TAX</v>
      </c>
      <c r="BB285">
        <v>734</v>
      </c>
      <c r="BG285">
        <f>'[1]D.4 Revenue - FY25'!$U$23</f>
        <v>0</v>
      </c>
      <c r="BH285">
        <v>475</v>
      </c>
    </row>
    <row r="286" spans="1:60">
      <c r="A286" t="e">
        <f>#REF!</f>
        <v>#REF!</v>
      </c>
      <c r="B286">
        <v>282</v>
      </c>
      <c r="E286" t="e">
        <f>#REF!</f>
        <v>#REF!</v>
      </c>
      <c r="F286">
        <v>760</v>
      </c>
      <c r="Q286" t="e">
        <f>#REF!</f>
        <v>#REF!</v>
      </c>
      <c r="R286">
        <v>173167</v>
      </c>
      <c r="AW286">
        <f>'[1]D.3 Trial Balance - FY25'!$286:$286</f>
        <v>0</v>
      </c>
      <c r="AX286">
        <v>282</v>
      </c>
      <c r="BA286" t="str">
        <f>'[1]D.3 Trial Balance - FY25'!$D$278</f>
        <v>3170:FOREIGN CURRENCY TRANSLATION RESERVE (FCTR)</v>
      </c>
      <c r="BB286">
        <v>735</v>
      </c>
      <c r="BG286">
        <f>'[1]D.4 Revenue - FY25'!$V$23</f>
        <v>0</v>
      </c>
      <c r="BH286">
        <v>476</v>
      </c>
    </row>
    <row r="287" spans="1:60">
      <c r="A287" t="e">
        <f>#REF!</f>
        <v>#REF!</v>
      </c>
      <c r="B287">
        <v>283</v>
      </c>
      <c r="E287" t="e">
        <f>#REF!</f>
        <v>#REF!</v>
      </c>
      <c r="F287">
        <v>761</v>
      </c>
      <c r="Q287" t="e">
        <f>#REF!</f>
        <v>#REF!</v>
      </c>
      <c r="R287">
        <v>173168</v>
      </c>
      <c r="AW287">
        <f>'[1]D.3 Trial Balance - FY25'!$287:$287</f>
        <v>0</v>
      </c>
      <c r="AX287">
        <v>283</v>
      </c>
      <c r="BA287" t="str">
        <f>'[1]D.3 Trial Balance - FY25'!$D$279</f>
        <v>3105:HEDGING RESERVE - IR</v>
      </c>
      <c r="BB287">
        <v>736</v>
      </c>
      <c r="BG287">
        <f>'[1]D.4 Revenue - FY25'!$I$24</f>
        <v>0</v>
      </c>
      <c r="BH287">
        <v>477</v>
      </c>
    </row>
    <row r="288" spans="1:60">
      <c r="A288" t="e">
        <f>#REF!</f>
        <v>#REF!</v>
      </c>
      <c r="B288">
        <v>284</v>
      </c>
      <c r="E288" t="e">
        <f>#REF!</f>
        <v>#REF!</v>
      </c>
      <c r="F288">
        <v>762</v>
      </c>
      <c r="Q288" t="e">
        <f>#REF!</f>
        <v>#REF!</v>
      </c>
      <c r="R288">
        <v>173169</v>
      </c>
      <c r="AW288">
        <f>'[1]D.3 Trial Balance - FY25'!$288:$288</f>
        <v>0</v>
      </c>
      <c r="AX288">
        <v>284</v>
      </c>
      <c r="BA288" t="str">
        <f>'[1]D.3 Trial Balance - FY25'!$D$280</f>
        <v>3106:HEDGING RESERVE - IR - TAX</v>
      </c>
      <c r="BB288">
        <v>737</v>
      </c>
      <c r="BG288">
        <f>'[1]D.4 Revenue - FY25'!$J$24</f>
        <v>0</v>
      </c>
      <c r="BH288">
        <v>478</v>
      </c>
    </row>
    <row r="289" spans="1:60">
      <c r="A289" t="e">
        <f>#REF!</f>
        <v>#REF!</v>
      </c>
      <c r="B289">
        <v>285</v>
      </c>
      <c r="E289" t="e">
        <f>#REF!</f>
        <v>#REF!</v>
      </c>
      <c r="F289">
        <v>763</v>
      </c>
      <c r="Q289" t="e">
        <f>#REF!</f>
        <v>#REF!</v>
      </c>
      <c r="R289">
        <v>173170</v>
      </c>
      <c r="AW289">
        <f>'[1]D.3 Trial Balance - FY25'!$289:$289</f>
        <v>0</v>
      </c>
      <c r="AX289">
        <v>285</v>
      </c>
      <c r="BA289" t="str">
        <f>'[1]D.3 Trial Balance - FY25'!$D$281</f>
        <v>3107:HEDGING RESERVE - ASSOCIATE</v>
      </c>
      <c r="BB289">
        <v>738</v>
      </c>
      <c r="BG289">
        <f>'[1]D.4 Revenue - FY25'!$K$24</f>
        <v>0</v>
      </c>
      <c r="BH289">
        <v>479</v>
      </c>
    </row>
    <row r="290" spans="1:60">
      <c r="A290" t="e">
        <f>#REF!</f>
        <v>#REF!</v>
      </c>
      <c r="B290">
        <v>286</v>
      </c>
      <c r="E290" t="e">
        <f>#REF!</f>
        <v>#REF!</v>
      </c>
      <c r="F290">
        <v>764</v>
      </c>
      <c r="Q290" t="e">
        <f>#REF!</f>
        <v>#REF!</v>
      </c>
      <c r="R290">
        <v>173171</v>
      </c>
      <c r="AW290">
        <f>'[1]D.3 Trial Balance - FY25'!$290:$290</f>
        <v>0</v>
      </c>
      <c r="AX290">
        <v>286</v>
      </c>
      <c r="BA290" t="str">
        <f>'[1]D.3 Trial Balance - FY25'!$D$282</f>
        <v>3108:HEDGING RESERVE - ASSOCIATE - TAX</v>
      </c>
      <c r="BB290">
        <v>739</v>
      </c>
      <c r="BG290">
        <f>'[1]D.4 Revenue - FY25'!$L$24</f>
        <v>0</v>
      </c>
      <c r="BH290">
        <v>480</v>
      </c>
    </row>
    <row r="291" spans="1:60">
      <c r="A291" t="e">
        <f>#REF!</f>
        <v>#REF!</v>
      </c>
      <c r="B291">
        <v>287</v>
      </c>
      <c r="E291" t="e">
        <f>#REF!</f>
        <v>#REF!</v>
      </c>
      <c r="F291">
        <v>765</v>
      </c>
      <c r="Q291" t="e">
        <f>#REF!</f>
        <v>#REF!</v>
      </c>
      <c r="R291">
        <v>173172</v>
      </c>
      <c r="AW291">
        <f>'[1]D.3 Trial Balance - FY25'!$291:$291</f>
        <v>0</v>
      </c>
      <c r="AX291">
        <v>287</v>
      </c>
      <c r="BA291" t="str">
        <f>'[1]D.3 Trial Balance - FY25'!$D$283</f>
        <v>3109:HEDGING RESERVE - FEC</v>
      </c>
      <c r="BB291">
        <v>740</v>
      </c>
      <c r="BG291">
        <f>'[1]D.4 Revenue - FY25'!$M$24</f>
        <v>0</v>
      </c>
      <c r="BH291">
        <v>481</v>
      </c>
    </row>
    <row r="292" spans="1:60">
      <c r="A292" t="e">
        <f>#REF!</f>
        <v>#REF!</v>
      </c>
      <c r="B292">
        <v>288</v>
      </c>
      <c r="E292" t="e">
        <f>#REF!</f>
        <v>#REF!</v>
      </c>
      <c r="F292">
        <v>766</v>
      </c>
      <c r="Q292" t="e">
        <f>#REF!</f>
        <v>#REF!</v>
      </c>
      <c r="R292">
        <v>173173</v>
      </c>
      <c r="AW292">
        <f>'[1]D.3 Trial Balance - FY25'!$292:$292</f>
        <v>0</v>
      </c>
      <c r="AX292">
        <v>288</v>
      </c>
      <c r="BA292" t="str">
        <f>'[1]D.3 Trial Balance - FY25'!$D$284</f>
        <v>3110:HEDGING RESERVE - FEC - TAX</v>
      </c>
      <c r="BB292">
        <v>741</v>
      </c>
      <c r="BG292">
        <f>'[1]D.4 Revenue - FY25'!$N$24</f>
        <v>0</v>
      </c>
      <c r="BH292">
        <v>482</v>
      </c>
    </row>
    <row r="293" spans="1:60">
      <c r="A293" t="e">
        <f>#REF!</f>
        <v>#REF!</v>
      </c>
      <c r="B293">
        <v>289</v>
      </c>
      <c r="E293" t="e">
        <f>#REF!</f>
        <v>#REF!</v>
      </c>
      <c r="F293">
        <v>767</v>
      </c>
      <c r="Q293" t="e">
        <f>#REF!</f>
        <v>#REF!</v>
      </c>
      <c r="R293">
        <v>173174</v>
      </c>
      <c r="AW293">
        <f>'[1]D.3 Trial Balance - FY25'!$293:$293</f>
        <v>0</v>
      </c>
      <c r="AX293">
        <v>289</v>
      </c>
      <c r="BA293" t="str">
        <f>'[1]D.3 Trial Balance - FY25'!$D$285</f>
        <v>3111:HEDGING RESERVE - DEBT</v>
      </c>
      <c r="BB293">
        <v>742</v>
      </c>
      <c r="BG293">
        <f>'[1]D.4 Revenue - FY25'!$O$24</f>
        <v>0</v>
      </c>
      <c r="BH293">
        <v>483</v>
      </c>
    </row>
    <row r="294" spans="1:60">
      <c r="A294" t="e">
        <f>#REF!</f>
        <v>#REF!</v>
      </c>
      <c r="B294">
        <v>290</v>
      </c>
      <c r="E294" t="e">
        <f>#REF!</f>
        <v>#REF!</v>
      </c>
      <c r="F294">
        <v>768</v>
      </c>
      <c r="Q294" t="e">
        <f>#REF!</f>
        <v>#REF!</v>
      </c>
      <c r="R294">
        <v>173175</v>
      </c>
      <c r="AW294">
        <f>'[1]D.3 Trial Balance - FY25'!$294:$294</f>
        <v>0</v>
      </c>
      <c r="AX294">
        <v>290</v>
      </c>
      <c r="BA294" t="str">
        <f>'[1]D.3 Trial Balance - FY25'!$D$286</f>
        <v>3112:HEDGING RESERVE - DEBT - TAX</v>
      </c>
      <c r="BB294">
        <v>743</v>
      </c>
      <c r="BG294">
        <f>'[1]D.4 Revenue - FY25'!$P$24</f>
        <v>0</v>
      </c>
      <c r="BH294">
        <v>484</v>
      </c>
    </row>
    <row r="295" spans="1:60">
      <c r="A295" t="e">
        <f>#REF!</f>
        <v>#REF!</v>
      </c>
      <c r="B295">
        <v>291</v>
      </c>
      <c r="E295" t="e">
        <f>#REF!</f>
        <v>#REF!</v>
      </c>
      <c r="F295">
        <v>769</v>
      </c>
      <c r="Q295" t="e">
        <f>#REF!</f>
        <v>#REF!</v>
      </c>
      <c r="R295">
        <v>173176</v>
      </c>
      <c r="AW295">
        <f>'[1]D.3 Trial Balance - FY25'!$295:$295</f>
        <v>0</v>
      </c>
      <c r="AX295">
        <v>291</v>
      </c>
      <c r="BA295" t="str">
        <f>'[1]D.3 Trial Balance - FY25'!$D$287</f>
        <v>3113:HEDGING RESERVE - IR - REVENUE UNWIND</v>
      </c>
      <c r="BB295">
        <v>744</v>
      </c>
      <c r="BG295">
        <f>'[1]D.4 Revenue - FY25'!$Q$24</f>
        <v>0</v>
      </c>
      <c r="BH295">
        <v>485</v>
      </c>
    </row>
    <row r="296" spans="1:60">
      <c r="A296" t="e">
        <f>#REF!</f>
        <v>#REF!</v>
      </c>
      <c r="B296">
        <v>292</v>
      </c>
      <c r="E296" t="e">
        <f>#REF!</f>
        <v>#REF!</v>
      </c>
      <c r="F296">
        <v>770</v>
      </c>
      <c r="Q296" t="e">
        <f>#REF!</f>
        <v>#REF!</v>
      </c>
      <c r="R296">
        <v>173177</v>
      </c>
      <c r="AW296">
        <f>'[1]D.3 Trial Balance - FY25'!$296:$296</f>
        <v>0</v>
      </c>
      <c r="AX296">
        <v>292</v>
      </c>
      <c r="BA296" t="str">
        <f>'[1]D.3 Trial Balance - FY25'!$D$288</f>
        <v>3114:HEDGING RESERVE - ASSOCIATE - RECLASS TO SUB</v>
      </c>
      <c r="BB296">
        <v>745</v>
      </c>
      <c r="BG296">
        <f>'[1]D.4 Revenue - FY25'!$R$24</f>
        <v>0</v>
      </c>
      <c r="BH296">
        <v>486</v>
      </c>
    </row>
    <row r="297" spans="1:60">
      <c r="A297" t="e">
        <f>#REF!</f>
        <v>#REF!</v>
      </c>
      <c r="B297">
        <v>293</v>
      </c>
      <c r="E297" t="e">
        <f>#REF!</f>
        <v>#REF!</v>
      </c>
      <c r="F297">
        <v>771</v>
      </c>
      <c r="Q297" t="e">
        <f>#REF!</f>
        <v>#REF!</v>
      </c>
      <c r="R297">
        <v>173178</v>
      </c>
      <c r="AW297">
        <f>'[1]D.3 Trial Balance - FY25'!$297:$297</f>
        <v>0</v>
      </c>
      <c r="AX297">
        <v>293</v>
      </c>
      <c r="BA297" t="str">
        <f>'[1]D.3 Trial Balance - FY25'!$D$289</f>
        <v>3115:HEDGING RESERVE - FX CASH</v>
      </c>
      <c r="BB297">
        <v>746</v>
      </c>
      <c r="BG297">
        <f>'[1]D.4 Revenue - FY25'!$S$24</f>
        <v>0</v>
      </c>
      <c r="BH297">
        <v>487</v>
      </c>
    </row>
    <row r="298" spans="1:60">
      <c r="A298" t="e">
        <f>#REF!</f>
        <v>#REF!</v>
      </c>
      <c r="B298">
        <v>294</v>
      </c>
      <c r="E298" t="e">
        <f>#REF!</f>
        <v>#REF!</v>
      </c>
      <c r="F298">
        <v>772</v>
      </c>
      <c r="Q298" t="e">
        <f>#REF!</f>
        <v>#REF!</v>
      </c>
      <c r="R298">
        <v>173179</v>
      </c>
      <c r="AW298">
        <f>'[1]D.3 Trial Balance - FY25'!$298:$298</f>
        <v>0</v>
      </c>
      <c r="AX298">
        <v>294</v>
      </c>
      <c r="BA298" t="str">
        <f>'[1]D.3 Trial Balance - FY25'!$D$290</f>
        <v>3116:HEDGING RESERVE - FX CASH - TAX</v>
      </c>
      <c r="BB298">
        <v>747</v>
      </c>
      <c r="BG298">
        <f>'[1]D.4 Revenue - FY25'!$T$24</f>
        <v>0</v>
      </c>
      <c r="BH298">
        <v>488</v>
      </c>
    </row>
    <row r="299" spans="1:60">
      <c r="A299" t="e">
        <f>#REF!</f>
        <v>#REF!</v>
      </c>
      <c r="B299">
        <v>295</v>
      </c>
      <c r="E299" t="e">
        <f>#REF!</f>
        <v>#REF!</v>
      </c>
      <c r="F299">
        <v>773</v>
      </c>
      <c r="Q299" t="e">
        <f>#REF!</f>
        <v>#REF!</v>
      </c>
      <c r="R299">
        <v>173180</v>
      </c>
      <c r="AW299">
        <f>'[1]D.3 Trial Balance - FY25'!$299:$299</f>
        <v>0</v>
      </c>
      <c r="AX299">
        <v>295</v>
      </c>
      <c r="BA299" t="str">
        <f>'[1]D.3 Trial Balance - FY25'!$D$291</f>
        <v>3150:OTHER GENERAL RESERVE</v>
      </c>
      <c r="BB299">
        <v>748</v>
      </c>
      <c r="BG299">
        <f>'[1]D.4 Revenue - FY25'!$U$24</f>
        <v>0</v>
      </c>
      <c r="BH299">
        <v>489</v>
      </c>
    </row>
    <row r="300" spans="1:60">
      <c r="A300" t="e">
        <f>#REF!</f>
        <v>#REF!</v>
      </c>
      <c r="B300">
        <v>296</v>
      </c>
      <c r="E300" t="e">
        <f>#REF!</f>
        <v>#REF!</v>
      </c>
      <c r="F300">
        <v>774</v>
      </c>
      <c r="Q300" t="e">
        <f>#REF!</f>
        <v>#REF!</v>
      </c>
      <c r="R300">
        <v>173181</v>
      </c>
      <c r="AW300">
        <f>'[1]D.3 Trial Balance - FY25'!$300:$300</f>
        <v>0</v>
      </c>
      <c r="AX300">
        <v>296</v>
      </c>
      <c r="BA300" t="str">
        <f>'[1]D.3 Trial Balance - FY25'!$D$292</f>
        <v>3151:OTHER GENERAL RESERVE - TRANSFER TO R/E</v>
      </c>
      <c r="BB300">
        <v>749</v>
      </c>
      <c r="BG300">
        <f>'[1]D.4 Revenue - FY25'!$V$24</f>
        <v>0</v>
      </c>
      <c r="BH300">
        <v>490</v>
      </c>
    </row>
    <row r="301" spans="1:60">
      <c r="A301" t="e">
        <f>#REF!</f>
        <v>#REF!</v>
      </c>
      <c r="B301">
        <v>297</v>
      </c>
      <c r="E301" t="e">
        <f>#REF!</f>
        <v>#REF!</v>
      </c>
      <c r="F301">
        <v>775</v>
      </c>
      <c r="Q301" t="e">
        <f>#REF!</f>
        <v>#REF!</v>
      </c>
      <c r="R301">
        <v>173182</v>
      </c>
      <c r="AW301">
        <f>'[1]D.3 Trial Balance - FY25'!$301:$301</f>
        <v>0</v>
      </c>
      <c r="AX301">
        <v>297</v>
      </c>
      <c r="BA301" t="str">
        <f>'[1]D.3 Trial Balance - FY25'!$D$293</f>
        <v>3152:TREASURY SHARE RESERVE</v>
      </c>
      <c r="BB301">
        <v>750</v>
      </c>
      <c r="BG301">
        <f>'[1]D.4 Revenue - FY25'!$I$25</f>
        <v>0</v>
      </c>
      <c r="BH301">
        <v>491</v>
      </c>
    </row>
    <row r="302" spans="1:60">
      <c r="A302" t="e">
        <f>#REF!</f>
        <v>#REF!</v>
      </c>
      <c r="B302">
        <v>298</v>
      </c>
      <c r="E302" t="e">
        <f>#REF!</f>
        <v>#REF!</v>
      </c>
      <c r="F302">
        <v>776</v>
      </c>
      <c r="Q302" t="e">
        <f>#REF!</f>
        <v>#REF!</v>
      </c>
      <c r="R302">
        <v>173183</v>
      </c>
      <c r="AW302">
        <f>'[1]D.3 Trial Balance - FY25'!$302:$302</f>
        <v>0</v>
      </c>
      <c r="AX302">
        <v>298</v>
      </c>
      <c r="BA302" t="str">
        <f>'[1]D.3 Trial Balance - FY25'!$D$294</f>
        <v>3140:RESERVE - SHARE BASED PAYMENTS</v>
      </c>
      <c r="BB302">
        <v>751</v>
      </c>
      <c r="BG302">
        <f>'[1]D.4 Revenue - FY25'!$J$25</f>
        <v>0</v>
      </c>
      <c r="BH302">
        <v>492</v>
      </c>
    </row>
    <row r="303" spans="1:60">
      <c r="A303" t="e">
        <f>#REF!</f>
        <v>#REF!</v>
      </c>
      <c r="B303">
        <v>299</v>
      </c>
      <c r="E303" t="e">
        <f>#REF!</f>
        <v>#REF!</v>
      </c>
      <c r="F303">
        <v>777</v>
      </c>
      <c r="Q303" t="e">
        <f>#REF!</f>
        <v>#REF!</v>
      </c>
      <c r="R303">
        <v>173184</v>
      </c>
      <c r="AW303">
        <f>'[1]D.3 Trial Balance - FY25'!$303:$303</f>
        <v>0</v>
      </c>
      <c r="AX303">
        <v>299</v>
      </c>
      <c r="BA303" t="str">
        <f>'[1]D.3 Trial Balance - FY25'!$D$295</f>
        <v>3141:RESERVE - SHARE BASED PAYMENTS - TAX</v>
      </c>
      <c r="BB303">
        <v>752</v>
      </c>
      <c r="BG303">
        <f>'[1]D.4 Revenue - FY25'!$K$25</f>
        <v>0</v>
      </c>
      <c r="BH303">
        <v>493</v>
      </c>
    </row>
    <row r="304" spans="1:60">
      <c r="A304" t="e">
        <f>#REF!</f>
        <v>#REF!</v>
      </c>
      <c r="B304">
        <v>300</v>
      </c>
      <c r="E304" t="e">
        <f>#REF!</f>
        <v>#REF!</v>
      </c>
      <c r="F304">
        <v>778</v>
      </c>
      <c r="Q304" t="e">
        <f>#REF!</f>
        <v>#REF!</v>
      </c>
      <c r="R304">
        <v>173185</v>
      </c>
      <c r="AW304">
        <f>'[1]D.3 Trial Balance - FY25'!$304:$304</f>
        <v>0</v>
      </c>
      <c r="AX304">
        <v>300</v>
      </c>
      <c r="BA304" t="str">
        <f>'[1]D.3 Trial Balance - FY25'!$D$296</f>
        <v>3200:RETAINED PROFITS - BROUGHT FORWARD</v>
      </c>
      <c r="BB304">
        <v>753</v>
      </c>
      <c r="BG304">
        <f>'[1]D.4 Revenue - FY25'!$L$25</f>
        <v>0</v>
      </c>
      <c r="BH304">
        <v>494</v>
      </c>
    </row>
    <row r="305" spans="1:60">
      <c r="A305" t="e">
        <f>#REF!</f>
        <v>#REF!</v>
      </c>
      <c r="B305">
        <v>301</v>
      </c>
      <c r="E305" t="e">
        <f>#REF!</f>
        <v>#REF!</v>
      </c>
      <c r="F305">
        <v>779</v>
      </c>
      <c r="Q305" t="e">
        <f>#REF!</f>
        <v>#REF!</v>
      </c>
      <c r="R305">
        <v>173186</v>
      </c>
      <c r="AW305">
        <f>'[1]D.3 Trial Balance - FY25'!$305:$305</f>
        <v>0</v>
      </c>
      <c r="AX305">
        <v>301</v>
      </c>
      <c r="BA305" t="str">
        <f>'[1]D.3 Trial Balance - FY25'!$D$297</f>
        <v>3201:RETAINED PROFITS - PRE-ACQUISITION</v>
      </c>
      <c r="BB305">
        <v>754</v>
      </c>
      <c r="BG305">
        <f>'[1]D.4 Revenue - FY25'!$M$25</f>
        <v>0</v>
      </c>
      <c r="BH305">
        <v>495</v>
      </c>
    </row>
    <row r="306" spans="1:60">
      <c r="A306" t="e">
        <f>#REF!</f>
        <v>#REF!</v>
      </c>
      <c r="B306">
        <v>302</v>
      </c>
      <c r="E306" t="e">
        <f>#REF!</f>
        <v>#REF!</v>
      </c>
      <c r="F306">
        <v>780</v>
      </c>
      <c r="Q306" t="e">
        <f>#REF!</f>
        <v>#REF!</v>
      </c>
      <c r="R306">
        <v>173187</v>
      </c>
      <c r="AW306">
        <f>'[1]D.3 Trial Balance - FY25'!$306:$306</f>
        <v>0</v>
      </c>
      <c r="AX306">
        <v>302</v>
      </c>
      <c r="BA306" t="str">
        <f>'[1]D.3 Trial Balance - FY25'!$D$298</f>
        <v>3202:RETAINED PROFITS - CURRENT YEAR</v>
      </c>
      <c r="BB306">
        <v>755</v>
      </c>
      <c r="BG306">
        <f>'[1]D.4 Revenue - FY25'!$N$25</f>
        <v>0</v>
      </c>
      <c r="BH306">
        <v>496</v>
      </c>
    </row>
    <row r="307" spans="1:60">
      <c r="A307" t="e">
        <f>#REF!</f>
        <v>#REF!</v>
      </c>
      <c r="B307">
        <v>303</v>
      </c>
      <c r="E307" t="e">
        <f>#REF!</f>
        <v>#REF!</v>
      </c>
      <c r="F307">
        <v>781</v>
      </c>
      <c r="Q307" t="e">
        <f>#REF!</f>
        <v>#REF!</v>
      </c>
      <c r="R307">
        <v>173188</v>
      </c>
      <c r="AW307">
        <f>'[1]D.3 Trial Balance - FY25'!$307:$307</f>
        <v>0</v>
      </c>
      <c r="AX307">
        <v>303</v>
      </c>
      <c r="BA307" t="str">
        <f>'[1]D.3 Trial Balance - FY25'!$D$299</f>
        <v>3203:RETAINED PROFITS - CURRENT YEAR - OEI RECLASS</v>
      </c>
      <c r="BB307">
        <v>756</v>
      </c>
      <c r="BG307">
        <f>'[1]D.4 Revenue - FY25'!$O$25</f>
        <v>0</v>
      </c>
      <c r="BH307">
        <v>497</v>
      </c>
    </row>
    <row r="308" spans="1:60">
      <c r="A308" t="e">
        <f>#REF!</f>
        <v>#REF!</v>
      </c>
      <c r="B308">
        <v>304</v>
      </c>
      <c r="E308" t="e">
        <f>#REF!</f>
        <v>#REF!</v>
      </c>
      <c r="F308">
        <v>782</v>
      </c>
      <c r="Q308" t="e">
        <f>#REF!</f>
        <v>#REF!</v>
      </c>
      <c r="R308">
        <v>173189</v>
      </c>
      <c r="AW308">
        <f>'[1]D.3 Trial Balance - FY25'!$308:$308</f>
        <v>0</v>
      </c>
      <c r="AX308">
        <v>304</v>
      </c>
      <c r="BA308" t="str">
        <f>'[1]D.3 Trial Balance - FY25'!$D$300</f>
        <v>3204:RETAINED PROFITS - DEFINED BENEFIT MOVEMENT</v>
      </c>
      <c r="BB308">
        <v>757</v>
      </c>
      <c r="BG308">
        <f>'[1]D.4 Revenue - FY25'!$P$25</f>
        <v>0</v>
      </c>
      <c r="BH308">
        <v>498</v>
      </c>
    </row>
    <row r="309" spans="1:60">
      <c r="A309" t="e">
        <f>#REF!</f>
        <v>#REF!</v>
      </c>
      <c r="B309">
        <v>305</v>
      </c>
      <c r="E309" t="e">
        <f>#REF!</f>
        <v>#REF!</v>
      </c>
      <c r="F309">
        <v>783</v>
      </c>
      <c r="Q309" t="e">
        <f>#REF!</f>
        <v>#REF!</v>
      </c>
      <c r="R309">
        <v>173190</v>
      </c>
      <c r="AW309">
        <f>'[1]D.3 Trial Balance - FY25'!$309:$309</f>
        <v>0</v>
      </c>
      <c r="AX309">
        <v>305</v>
      </c>
      <c r="BA309" t="str">
        <f>'[1]D.3 Trial Balance - FY25'!$D$301</f>
        <v>3205:RETAINED PROFITS - DEFINED BENEFIT MOVEMENT TAX</v>
      </c>
      <c r="BB309">
        <v>758</v>
      </c>
      <c r="BG309">
        <f>'[1]D.4 Revenue - FY25'!$Q$25</f>
        <v>0</v>
      </c>
      <c r="BH309">
        <v>499</v>
      </c>
    </row>
    <row r="310" spans="1:60">
      <c r="A310" t="e">
        <f>#REF!</f>
        <v>#REF!</v>
      </c>
      <c r="B310">
        <v>306</v>
      </c>
      <c r="E310" t="e">
        <f>#REF!</f>
        <v>#REF!</v>
      </c>
      <c r="F310">
        <v>784</v>
      </c>
      <c r="Q310" t="e">
        <f>#REF!</f>
        <v>#REF!</v>
      </c>
      <c r="R310">
        <v>173191</v>
      </c>
      <c r="AW310">
        <f>'[1]D.3 Trial Balance - FY25'!$310:$310</f>
        <v>0</v>
      </c>
      <c r="AX310">
        <v>306</v>
      </c>
      <c r="BA310" t="str">
        <f>'[1]D.3 Trial Balance - FY25'!$D$302</f>
        <v>3206:IE DIVIDEND DECLARED</v>
      </c>
      <c r="BB310">
        <v>759</v>
      </c>
      <c r="BG310">
        <f>'[1]D.4 Revenue - FY25'!$R$25</f>
        <v>0</v>
      </c>
      <c r="BH310">
        <v>500</v>
      </c>
    </row>
    <row r="311" spans="1:60">
      <c r="A311" t="e">
        <f>#REF!</f>
        <v>#REF!</v>
      </c>
      <c r="B311">
        <v>307</v>
      </c>
      <c r="E311" t="e">
        <f>#REF!</f>
        <v>#REF!</v>
      </c>
      <c r="F311">
        <v>785</v>
      </c>
      <c r="Q311" t="e">
        <f>#REF!</f>
        <v>#REF!</v>
      </c>
      <c r="R311">
        <v>173192</v>
      </c>
      <c r="AW311">
        <f>'[1]D.3 Trial Balance - FY25'!$311:$311</f>
        <v>0</v>
      </c>
      <c r="AX311">
        <v>307</v>
      </c>
      <c r="BA311" t="str">
        <f>'[1]D.3 Trial Balance - FY25'!$D$303</f>
        <v>3207:UNITHOLDER DISTRIBUTION - APA INFRASTRUCTURE TRUST</v>
      </c>
      <c r="BB311">
        <v>760</v>
      </c>
      <c r="BG311">
        <f>'[1]D.4 Revenue - FY25'!$S$25</f>
        <v>0</v>
      </c>
      <c r="BH311">
        <v>501</v>
      </c>
    </row>
    <row r="312" spans="1:60">
      <c r="A312" t="e">
        <f>#REF!</f>
        <v>#REF!</v>
      </c>
      <c r="B312">
        <v>308</v>
      </c>
      <c r="E312" t="e">
        <f>#REF!</f>
        <v>#REF!</v>
      </c>
      <c r="F312">
        <v>786</v>
      </c>
      <c r="Q312" t="e">
        <f>#REF!</f>
        <v>#REF!</v>
      </c>
      <c r="R312">
        <v>173193</v>
      </c>
      <c r="AW312">
        <f>'[1]D.3 Trial Balance - FY25'!$312:$312</f>
        <v>0</v>
      </c>
      <c r="AX312">
        <v>308</v>
      </c>
      <c r="BA312" t="str">
        <f>'[1]D.3 Trial Balance - FY25'!$D$304</f>
        <v>3208:RETAINED PROFIT - TRANSFER FROM RESERVE</v>
      </c>
      <c r="BB312">
        <v>761</v>
      </c>
      <c r="BG312">
        <f>'[1]D.4 Revenue - FY25'!$T$25</f>
        <v>0</v>
      </c>
      <c r="BH312">
        <v>502</v>
      </c>
    </row>
    <row r="313" spans="1:60">
      <c r="A313" t="e">
        <f>#REF!</f>
        <v>#REF!</v>
      </c>
      <c r="B313">
        <v>309</v>
      </c>
      <c r="E313" t="e">
        <f>#REF!</f>
        <v>#REF!</v>
      </c>
      <c r="F313">
        <v>787</v>
      </c>
      <c r="Q313" t="e">
        <f>#REF!</f>
        <v>#REF!</v>
      </c>
      <c r="R313">
        <v>173194</v>
      </c>
      <c r="AW313">
        <f>'[1]D.3 Trial Balance - FY25'!$313:$313</f>
        <v>0</v>
      </c>
      <c r="AX313">
        <v>309</v>
      </c>
      <c r="BA313" t="str">
        <f>'[1]D.3 Trial Balance - FY25'!$D$305</f>
        <v>3209:DIVIDEND DECLARED (JV)</v>
      </c>
      <c r="BB313">
        <v>762</v>
      </c>
      <c r="BG313">
        <f>'[1]D.4 Revenue - FY25'!$U$25</f>
        <v>0</v>
      </c>
      <c r="BH313">
        <v>503</v>
      </c>
    </row>
    <row r="314" spans="1:60">
      <c r="A314" t="e">
        <f>#REF!</f>
        <v>#REF!</v>
      </c>
      <c r="B314">
        <v>310</v>
      </c>
      <c r="E314" t="e">
        <f>#REF!</f>
        <v>#REF!</v>
      </c>
      <c r="F314">
        <v>788</v>
      </c>
      <c r="Q314" t="e">
        <f>#REF!</f>
        <v>#REF!</v>
      </c>
      <c r="R314">
        <v>173195</v>
      </c>
      <c r="AW314">
        <f>'[1]D.3 Trial Balance - FY25'!$314:$314</f>
        <v>0</v>
      </c>
      <c r="AX314">
        <v>310</v>
      </c>
      <c r="BA314" t="str">
        <f>'[1]D.3 Trial Balance - FY25'!$D$306</f>
        <v>4300:EQUITY ACCOUNTED PROFITS</v>
      </c>
      <c r="BB314">
        <v>763</v>
      </c>
      <c r="BG314">
        <f>'[1]D.4 Revenue - FY25'!$V$25</f>
        <v>0</v>
      </c>
      <c r="BH314">
        <v>504</v>
      </c>
    </row>
    <row r="315" spans="1:60">
      <c r="A315" t="e">
        <f>#REF!</f>
        <v>#REF!</v>
      </c>
      <c r="B315">
        <v>311</v>
      </c>
      <c r="E315" t="e">
        <f>#REF!</f>
        <v>#REF!</v>
      </c>
      <c r="F315">
        <v>789</v>
      </c>
      <c r="Q315" t="e">
        <f>#REF!</f>
        <v>#REF!</v>
      </c>
      <c r="R315">
        <v>173196</v>
      </c>
      <c r="AW315">
        <f>'[1]D.3 Trial Balance - FY25'!$315:$315</f>
        <v>0</v>
      </c>
      <c r="AX315">
        <v>311</v>
      </c>
      <c r="BA315" t="str">
        <f>'[1]D.3 Trial Balance - FY25'!$D$307</f>
        <v>4090:HAULAGE REVENUE</v>
      </c>
      <c r="BB315">
        <v>764</v>
      </c>
      <c r="BG315">
        <f>'[1]D.4 Revenue - FY25'!$I$26</f>
        <v>0</v>
      </c>
      <c r="BH315">
        <v>505</v>
      </c>
    </row>
    <row r="316" spans="1:60">
      <c r="A316" t="e">
        <f>#REF!</f>
        <v>#REF!</v>
      </c>
      <c r="B316">
        <v>312</v>
      </c>
      <c r="E316" t="e">
        <f>#REF!</f>
        <v>#REF!</v>
      </c>
      <c r="F316">
        <v>790</v>
      </c>
      <c r="Q316" t="e">
        <f>#REF!</f>
        <v>#REF!</v>
      </c>
      <c r="R316">
        <v>173197</v>
      </c>
      <c r="AW316">
        <f>'[1]D.3 Trial Balance - FY25'!$316:$316</f>
        <v>0</v>
      </c>
      <c r="AX316">
        <v>312</v>
      </c>
      <c r="BA316" t="str">
        <f>'[1]D.3 Trial Balance - FY25'!$D$308</f>
        <v>4091:NETWORKS FRC REVENUE</v>
      </c>
      <c r="BB316">
        <v>765</v>
      </c>
      <c r="BG316">
        <f>'[1]D.4 Revenue - FY25'!$J$26</f>
        <v>0</v>
      </c>
      <c r="BH316">
        <v>506</v>
      </c>
    </row>
    <row r="317" spans="1:60">
      <c r="A317" t="e">
        <f>#REF!</f>
        <v>#REF!</v>
      </c>
      <c r="B317">
        <v>313</v>
      </c>
      <c r="E317" t="e">
        <f>#REF!</f>
        <v>#REF!</v>
      </c>
      <c r="F317">
        <v>791</v>
      </c>
      <c r="Q317" t="e">
        <f>#REF!</f>
        <v>#REF!</v>
      </c>
      <c r="R317">
        <v>173198</v>
      </c>
      <c r="AW317">
        <f>'[1]D.3 Trial Balance - FY25'!$317:$317</f>
        <v>0</v>
      </c>
      <c r="AX317">
        <v>313</v>
      </c>
      <c r="BA317" t="str">
        <f>'[1]D.3 Trial Balance - FY25'!$D$309</f>
        <v>4092:OTHER NETWORKS REVENUE</v>
      </c>
      <c r="BB317">
        <v>766</v>
      </c>
      <c r="BG317">
        <f>'[1]D.4 Revenue - FY25'!$K$26</f>
        <v>0</v>
      </c>
      <c r="BH317">
        <v>507</v>
      </c>
    </row>
    <row r="318" spans="1:60">
      <c r="A318" t="e">
        <f>#REF!</f>
        <v>#REF!</v>
      </c>
      <c r="B318">
        <v>314</v>
      </c>
      <c r="E318" t="e">
        <f>#REF!</f>
        <v>#REF!</v>
      </c>
      <c r="F318">
        <v>792</v>
      </c>
      <c r="Q318" t="e">
        <f>#REF!</f>
        <v>#REF!</v>
      </c>
      <c r="R318">
        <v>173199</v>
      </c>
      <c r="AW318">
        <f>'[1]D.3 Trial Balance - FY25'!$318:$318</f>
        <v>0</v>
      </c>
      <c r="AX318">
        <v>314</v>
      </c>
      <c r="BA318" t="str">
        <f>'[1]D.3 Trial Balance - FY25'!$D$310</f>
        <v>4000:OPERATING REVENUE</v>
      </c>
      <c r="BB318">
        <v>767</v>
      </c>
      <c r="BG318">
        <f>'[1]D.4 Revenue - FY25'!$L$26</f>
        <v>0</v>
      </c>
      <c r="BH318">
        <v>508</v>
      </c>
    </row>
    <row r="319" spans="1:60">
      <c r="A319" t="e">
        <f>#REF!</f>
        <v>#REF!</v>
      </c>
      <c r="B319">
        <v>315</v>
      </c>
      <c r="E319" t="e">
        <f>#REF!</f>
        <v>#REF!</v>
      </c>
      <c r="F319">
        <v>793</v>
      </c>
      <c r="Q319" t="e">
        <f>#REF!</f>
        <v>#REF!</v>
      </c>
      <c r="R319">
        <v>173200</v>
      </c>
      <c r="AW319">
        <f>'[1]D.3 Trial Balance - FY25'!$319:$319</f>
        <v>0</v>
      </c>
      <c r="AX319">
        <v>315</v>
      </c>
      <c r="BA319" t="str">
        <f>'[1]D.3 Trial Balance - FY25'!$D$311</f>
        <v>4001:REVENUE FROM ASSOCIATE</v>
      </c>
      <c r="BB319">
        <v>768</v>
      </c>
      <c r="BG319">
        <f>'[1]D.4 Revenue - FY25'!$M$26</f>
        <v>0</v>
      </c>
      <c r="BH319">
        <v>509</v>
      </c>
    </row>
    <row r="320" spans="1:60">
      <c r="A320" t="e">
        <f>#REF!</f>
        <v>#REF!</v>
      </c>
      <c r="B320">
        <v>316</v>
      </c>
      <c r="E320" t="e">
        <f>#REF!</f>
        <v>#REF!</v>
      </c>
      <c r="F320">
        <v>794</v>
      </c>
      <c r="Q320" t="e">
        <f>#REF!</f>
        <v>#REF!</v>
      </c>
      <c r="R320">
        <v>173201</v>
      </c>
      <c r="AW320">
        <f>'[1]D.3 Trial Balance - FY25'!$320:$320</f>
        <v>0</v>
      </c>
      <c r="AX320">
        <v>316</v>
      </c>
      <c r="BA320" t="str">
        <f>'[1]D.3 Trial Balance - FY25'!$D$312</f>
        <v>4002:OTHER REVENUE</v>
      </c>
      <c r="BB320">
        <v>769</v>
      </c>
      <c r="BG320">
        <f>'[1]D.4 Revenue - FY25'!$N$26</f>
        <v>0</v>
      </c>
      <c r="BH320">
        <v>510</v>
      </c>
    </row>
    <row r="321" spans="1:60">
      <c r="A321" t="e">
        <f>#REF!</f>
        <v>#REF!</v>
      </c>
      <c r="B321">
        <v>317</v>
      </c>
      <c r="E321" t="e">
        <f>#REF!</f>
        <v>#REF!</v>
      </c>
      <c r="F321">
        <v>795</v>
      </c>
      <c r="Q321" t="e">
        <f>#REF!</f>
        <v>#REF!</v>
      </c>
      <c r="R321">
        <v>173202</v>
      </c>
      <c r="AW321">
        <f>'[1]D.3 Trial Balance - FY25'!$321:$321</f>
        <v>0</v>
      </c>
      <c r="AX321">
        <v>317</v>
      </c>
      <c r="BA321" t="str">
        <f>'[1]D.3 Trial Balance - FY25'!$D$313</f>
        <v>4003:DIVIDENDS INCOME</v>
      </c>
      <c r="BB321">
        <v>770</v>
      </c>
      <c r="BG321">
        <f>'[1]D.4 Revenue - FY25'!$O$26</f>
        <v>0</v>
      </c>
      <c r="BH321">
        <v>511</v>
      </c>
    </row>
    <row r="322" spans="1:60">
      <c r="A322" t="e">
        <f>#REF!</f>
        <v>#REF!</v>
      </c>
      <c r="B322">
        <v>318</v>
      </c>
      <c r="E322" t="e">
        <f>#REF!</f>
        <v>#REF!</v>
      </c>
      <c r="F322">
        <v>796</v>
      </c>
      <c r="Q322" t="e">
        <f>#REF!</f>
        <v>#REF!</v>
      </c>
      <c r="R322">
        <v>173203</v>
      </c>
      <c r="AW322">
        <f>'[1]D.3 Trial Balance - FY25'!$322:$322</f>
        <v>0</v>
      </c>
      <c r="AX322">
        <v>318</v>
      </c>
      <c r="BA322" t="str">
        <f>'[1]D.3 Trial Balance - FY25'!$D$314</f>
        <v>4004:INTER-ENTITY SALES</v>
      </c>
      <c r="BB322">
        <v>771</v>
      </c>
      <c r="BG322">
        <f>'[1]D.4 Revenue - FY25'!$P$26</f>
        <v>0</v>
      </c>
      <c r="BH322">
        <v>512</v>
      </c>
    </row>
    <row r="323" spans="1:60">
      <c r="A323" t="e">
        <f>#REF!</f>
        <v>#REF!</v>
      </c>
      <c r="B323">
        <v>319</v>
      </c>
      <c r="E323" t="e">
        <f>#REF!</f>
        <v>#REF!</v>
      </c>
      <c r="F323">
        <v>797</v>
      </c>
      <c r="Q323" t="e">
        <f>#REF!</f>
        <v>#REF!</v>
      </c>
      <c r="R323">
        <v>173204</v>
      </c>
      <c r="AW323">
        <f>'[1]D.3 Trial Balance - FY25'!$323:$323</f>
        <v>0</v>
      </c>
      <c r="AX323">
        <v>319</v>
      </c>
      <c r="BA323" t="str">
        <f>'[1]D.3 Trial Balance - FY25'!$D$315</f>
        <v>4005:REALISED FX GAINS/LOSSES (CUSTOMER RECEIPTS)</v>
      </c>
      <c r="BB323">
        <v>772</v>
      </c>
      <c r="BG323">
        <f>'[1]D.4 Revenue - FY25'!$Q$26</f>
        <v>0</v>
      </c>
      <c r="BH323">
        <v>513</v>
      </c>
    </row>
    <row r="324" spans="1:60">
      <c r="A324" t="e">
        <f>#REF!</f>
        <v>#REF!</v>
      </c>
      <c r="B324">
        <v>320</v>
      </c>
      <c r="E324" t="e">
        <f>#REF!</f>
        <v>#REF!</v>
      </c>
      <c r="F324">
        <v>798</v>
      </c>
      <c r="Q324" t="e">
        <f>#REF!</f>
        <v>#REF!</v>
      </c>
      <c r="R324">
        <v>173205</v>
      </c>
      <c r="AW324">
        <f>'[1]D.3 Trial Balance - FY25'!$324:$324</f>
        <v>0</v>
      </c>
      <c r="AX324">
        <v>320</v>
      </c>
      <c r="BA324" t="str">
        <f>'[1]D.3 Trial Balance - FY25'!$D$316</f>
        <v>4006:UNREALISED FX GAINS/LOSSES (CUSTOMER RECEIPTS)</v>
      </c>
      <c r="BB324">
        <v>773</v>
      </c>
      <c r="BG324">
        <f>'[1]D.4 Revenue - FY25'!$R$26</f>
        <v>0</v>
      </c>
      <c r="BH324">
        <v>514</v>
      </c>
    </row>
    <row r="325" spans="1:60">
      <c r="A325" t="e">
        <f>#REF!</f>
        <v>#REF!</v>
      </c>
      <c r="B325">
        <v>321</v>
      </c>
      <c r="E325" t="e">
        <f>#REF!</f>
        <v>#REF!</v>
      </c>
      <c r="F325">
        <v>799</v>
      </c>
      <c r="Q325" t="e">
        <f>#REF!</f>
        <v>#REF!</v>
      </c>
      <c r="R325">
        <v>173206</v>
      </c>
      <c r="AW325">
        <f>'[1]D.3 Trial Balance - FY25'!$325:$325</f>
        <v>0</v>
      </c>
      <c r="AX325">
        <v>321</v>
      </c>
      <c r="BA325" t="str">
        <f>'[1]D.3 Trial Balance - FY25'!$D$317</f>
        <v>4007:INTER-ENTITY DIVIDEND</v>
      </c>
      <c r="BB325">
        <v>774</v>
      </c>
      <c r="BG325">
        <f>'[1]D.4 Revenue - FY25'!$S$26</f>
        <v>0</v>
      </c>
      <c r="BH325">
        <v>515</v>
      </c>
    </row>
    <row r="326" spans="1:60">
      <c r="A326" t="e">
        <f>#REF!</f>
        <v>#REF!</v>
      </c>
      <c r="B326">
        <v>322</v>
      </c>
      <c r="E326" t="e">
        <f>#REF!</f>
        <v>#REF!</v>
      </c>
      <c r="F326">
        <v>800</v>
      </c>
      <c r="Q326" t="e">
        <f>#REF!</f>
        <v>#REF!</v>
      </c>
      <c r="R326">
        <v>173207</v>
      </c>
      <c r="AW326">
        <f>'[1]D.3 Trial Balance - FY25'!$326:$326</f>
        <v>0</v>
      </c>
      <c r="AX326">
        <v>322</v>
      </c>
      <c r="BA326" t="str">
        <f>'[1]D.3 Trial Balance - FY25'!$D$318</f>
        <v>4008:FX REALISED GAIN/LOSS (REVENUE HEDGING)</v>
      </c>
      <c r="BB326">
        <v>775</v>
      </c>
      <c r="BG326">
        <f>'[1]D.4 Revenue - FY25'!$T$26</f>
        <v>0</v>
      </c>
      <c r="BH326">
        <v>516</v>
      </c>
    </row>
    <row r="327" spans="1:60">
      <c r="A327" t="e">
        <f>#REF!</f>
        <v>#REF!</v>
      </c>
      <c r="B327">
        <v>323</v>
      </c>
      <c r="E327" t="e">
        <f>#REF!</f>
        <v>#REF!</v>
      </c>
      <c r="F327">
        <v>801</v>
      </c>
      <c r="Q327" t="e">
        <f>#REF!</f>
        <v>#REF!</v>
      </c>
      <c r="R327">
        <v>173208</v>
      </c>
      <c r="AW327">
        <f>'[1]D.3 Trial Balance - FY25'!$327:$327</f>
        <v>0</v>
      </c>
      <c r="AX327">
        <v>323</v>
      </c>
      <c r="BA327" t="str">
        <f>'[1]D.3 Trial Balance - FY25'!$D$319</f>
        <v>4009:FX UNREALISED GAIN/LOSS (REVENUE HEDGING)</v>
      </c>
      <c r="BB327">
        <v>776</v>
      </c>
      <c r="BG327">
        <f>'[1]D.4 Revenue - FY25'!$U$26</f>
        <v>0</v>
      </c>
      <c r="BH327">
        <v>517</v>
      </c>
    </row>
    <row r="328" spans="1:60">
      <c r="A328" t="e">
        <f>#REF!</f>
        <v>#REF!</v>
      </c>
      <c r="B328">
        <v>324</v>
      </c>
      <c r="E328" t="e">
        <f>#REF!</f>
        <v>#REF!</v>
      </c>
      <c r="F328">
        <v>802</v>
      </c>
      <c r="Q328" t="e">
        <f>#REF!</f>
        <v>#REF!</v>
      </c>
      <c r="R328">
        <v>173209</v>
      </c>
      <c r="AW328">
        <f>'[1]D.3 Trial Balance - FY25'!$328:$328</f>
        <v>0</v>
      </c>
      <c r="AX328">
        <v>324</v>
      </c>
      <c r="BA328" t="str">
        <f>'[1]D.3 Trial Balance - FY25'!$D$320</f>
        <v>4010:WGP REVENUE UNWIND DUE TO DE-DESIGNATION</v>
      </c>
      <c r="BB328">
        <v>777</v>
      </c>
      <c r="BG328">
        <f>'[1]D.4 Revenue - FY25'!$V$26</f>
        <v>0</v>
      </c>
      <c r="BH328">
        <v>518</v>
      </c>
    </row>
    <row r="329" spans="1:60">
      <c r="A329" t="e">
        <f>#REF!</f>
        <v>#REF!</v>
      </c>
      <c r="B329">
        <v>325</v>
      </c>
      <c r="E329" t="e">
        <f>#REF!</f>
        <v>#REF!</v>
      </c>
      <c r="F329">
        <v>803</v>
      </c>
      <c r="Q329" t="e">
        <f>#REF!</f>
        <v>#REF!</v>
      </c>
      <c r="R329">
        <v>173210</v>
      </c>
      <c r="AW329">
        <f>'[1]D.3 Trial Balance - FY25'!$329:$329</f>
        <v>0</v>
      </c>
      <c r="AX329">
        <v>325</v>
      </c>
      <c r="BA329" t="str">
        <f>'[1]D.3 Trial Balance - FY25'!$D$321</f>
        <v>4100:PASSTHROUGH REVENUE</v>
      </c>
      <c r="BB329">
        <v>778</v>
      </c>
      <c r="BG329">
        <f>'[1]D.4 Revenue - FY25'!$I$27</f>
        <v>0</v>
      </c>
      <c r="BH329">
        <v>519</v>
      </c>
    </row>
    <row r="330" spans="1:60">
      <c r="A330" t="e">
        <f>#REF!</f>
        <v>#REF!</v>
      </c>
      <c r="B330">
        <v>326</v>
      </c>
      <c r="E330" t="e">
        <f>#REF!</f>
        <v>#REF!</v>
      </c>
      <c r="F330">
        <v>804</v>
      </c>
      <c r="Q330" t="e">
        <f>#REF!</f>
        <v>#REF!</v>
      </c>
      <c r="R330">
        <v>173211</v>
      </c>
      <c r="AW330">
        <f>'[1]D.3 Trial Balance - FY25'!$330:$330</f>
        <v>0</v>
      </c>
      <c r="AX330">
        <v>326</v>
      </c>
      <c r="BA330" t="str">
        <f>'[1]D.3 Trial Balance - FY25'!$D$322</f>
        <v>4200:FINANCE LEASE INCOME</v>
      </c>
      <c r="BB330">
        <v>779</v>
      </c>
      <c r="BG330">
        <f>'[1]D.4 Revenue - FY25'!$J$27</f>
        <v>0</v>
      </c>
      <c r="BH330">
        <v>520</v>
      </c>
    </row>
    <row r="331" spans="1:60">
      <c r="A331" t="e">
        <f>#REF!</f>
        <v>#REF!</v>
      </c>
      <c r="B331">
        <v>327</v>
      </c>
      <c r="E331" t="e">
        <f>#REF!</f>
        <v>#REF!</v>
      </c>
      <c r="F331">
        <v>805</v>
      </c>
      <c r="Q331" t="e">
        <f>#REF!</f>
        <v>#REF!</v>
      </c>
      <c r="R331">
        <v>173212</v>
      </c>
      <c r="AW331">
        <f>'[1]D.3 Trial Balance - FY25'!$331:$331</f>
        <v>0</v>
      </c>
      <c r="AX331">
        <v>327</v>
      </c>
      <c r="BA331" t="str">
        <f>'[1]D.3 Trial Balance - FY25'!$D$323</f>
        <v>4201:INTEREST INCOME ON GDI REDEEMBALE PREFERANCE SHARES</v>
      </c>
      <c r="BB331">
        <v>780</v>
      </c>
      <c r="BG331">
        <f>'[1]D.4 Revenue - FY25'!$K$27</f>
        <v>0</v>
      </c>
      <c r="BH331">
        <v>521</v>
      </c>
    </row>
    <row r="332" spans="1:60">
      <c r="A332" t="e">
        <f>#REF!</f>
        <v>#REF!</v>
      </c>
      <c r="B332">
        <v>328</v>
      </c>
      <c r="E332" t="e">
        <f>#REF!</f>
        <v>#REF!</v>
      </c>
      <c r="F332">
        <v>806</v>
      </c>
      <c r="Q332" t="e">
        <f>#REF!</f>
        <v>#REF!</v>
      </c>
      <c r="R332">
        <v>173213</v>
      </c>
      <c r="AW332">
        <f>'[1]D.3 Trial Balance - FY25'!$332:$332</f>
        <v>0</v>
      </c>
      <c r="AX332">
        <v>328</v>
      </c>
      <c r="BA332" t="str">
        <f>'[1]D.3 Trial Balance - FY25'!$D$324</f>
        <v>4202:INTEREST INCOME - OTHER INVESTMENTS</v>
      </c>
      <c r="BB332">
        <v>781</v>
      </c>
      <c r="BG332">
        <f>'[1]D.4 Revenue - FY25'!$L$27</f>
        <v>0</v>
      </c>
      <c r="BH332">
        <v>522</v>
      </c>
    </row>
    <row r="333" spans="1:60">
      <c r="A333" t="e">
        <f>#REF!</f>
        <v>#REF!</v>
      </c>
      <c r="B333">
        <v>329</v>
      </c>
      <c r="E333" t="e">
        <f>#REF!</f>
        <v>#REF!</v>
      </c>
      <c r="F333">
        <v>807</v>
      </c>
      <c r="Q333" t="e">
        <f>#REF!</f>
        <v>#REF!</v>
      </c>
      <c r="R333">
        <v>173214</v>
      </c>
      <c r="AW333">
        <f>'[1]D.3 Trial Balance - FY25'!$333:$333</f>
        <v>0</v>
      </c>
      <c r="AX333">
        <v>329</v>
      </c>
      <c r="BA333" t="str">
        <f>'[1]D.3 Trial Balance - FY25'!$D$325</f>
        <v>4203:INTEREST INCOME - 3RD PARTY / BANK</v>
      </c>
      <c r="BB333">
        <v>782</v>
      </c>
      <c r="BG333">
        <f>'[1]D.4 Revenue - FY25'!$M$27</f>
        <v>0</v>
      </c>
      <c r="BH333">
        <v>523</v>
      </c>
    </row>
    <row r="334" spans="1:60">
      <c r="A334" t="e">
        <f>#REF!</f>
        <v>#REF!</v>
      </c>
      <c r="B334">
        <v>330</v>
      </c>
      <c r="E334" t="e">
        <f>#REF!</f>
        <v>#REF!</v>
      </c>
      <c r="F334">
        <v>808</v>
      </c>
      <c r="Q334" t="e">
        <f>#REF!</f>
        <v>#REF!</v>
      </c>
      <c r="R334">
        <v>173215</v>
      </c>
      <c r="AW334">
        <f>'[1]D.3 Trial Balance - FY25'!$334:$334</f>
        <v>0</v>
      </c>
      <c r="AX334">
        <v>330</v>
      </c>
      <c r="BA334" t="str">
        <f>'[1]D.3 Trial Balance - FY25'!$D$326</f>
        <v>4204:REALISED FX GAINS/LOSSES - INTEREST INCOME</v>
      </c>
      <c r="BB334">
        <v>783</v>
      </c>
      <c r="BG334">
        <f>'[1]D.4 Revenue - FY25'!$N$27</f>
        <v>0</v>
      </c>
      <c r="BH334">
        <v>524</v>
      </c>
    </row>
    <row r="335" spans="1:60">
      <c r="A335" t="e">
        <f>#REF!</f>
        <v>#REF!</v>
      </c>
      <c r="B335">
        <v>331</v>
      </c>
      <c r="E335" t="e">
        <f>#REF!</f>
        <v>#REF!</v>
      </c>
      <c r="F335">
        <v>809</v>
      </c>
      <c r="Q335" t="e">
        <f>#REF!</f>
        <v>#REF!</v>
      </c>
      <c r="R335">
        <v>173216</v>
      </c>
      <c r="AW335">
        <f>'[1]D.3 Trial Balance - FY25'!$335:$335</f>
        <v>0</v>
      </c>
      <c r="AX335">
        <v>331</v>
      </c>
      <c r="BA335" t="str">
        <f>'[1]D.3 Trial Balance - FY25'!$D$327</f>
        <v>4205:UNREALISED FX GAINS/LOSSES - INTEREST INCOME</v>
      </c>
      <c r="BB335">
        <v>784</v>
      </c>
      <c r="BG335">
        <f>'[1]D.4 Revenue - FY25'!$O$27</f>
        <v>0</v>
      </c>
      <c r="BH335">
        <v>525</v>
      </c>
    </row>
    <row r="336" spans="1:60">
      <c r="A336" t="e">
        <f>#REF!</f>
        <v>#REF!</v>
      </c>
      <c r="B336">
        <v>332</v>
      </c>
      <c r="E336" t="e">
        <f>#REF!</f>
        <v>#REF!</v>
      </c>
      <c r="F336">
        <v>810</v>
      </c>
      <c r="Q336" t="e">
        <f>#REF!</f>
        <v>#REF!</v>
      </c>
      <c r="R336">
        <v>173217</v>
      </c>
      <c r="AW336">
        <f>'[1]D.3 Trial Balance - FY25'!$336:$336</f>
        <v>0</v>
      </c>
      <c r="AX336">
        <v>332</v>
      </c>
      <c r="BA336" t="str">
        <f>'[1]D.3 Trial Balance - FY25'!$D$328</f>
        <v>5100:TIME SHEET COSTS - OPEX</v>
      </c>
      <c r="BB336">
        <v>785</v>
      </c>
      <c r="BG336">
        <f>'[1]D.4 Revenue - FY25'!$P$27</f>
        <v>0</v>
      </c>
      <c r="BH336">
        <v>526</v>
      </c>
    </row>
    <row r="337" spans="1:60">
      <c r="A337" t="e">
        <f>#REF!</f>
        <v>#REF!</v>
      </c>
      <c r="B337">
        <v>333</v>
      </c>
      <c r="E337" t="e">
        <f>#REF!</f>
        <v>#REF!</v>
      </c>
      <c r="F337">
        <v>811</v>
      </c>
      <c r="Q337" t="e">
        <f>#REF!</f>
        <v>#REF!</v>
      </c>
      <c r="R337">
        <v>173218</v>
      </c>
      <c r="AW337">
        <f>'[1]D.3 Trial Balance - FY25'!$337:$337</f>
        <v>0</v>
      </c>
      <c r="AX337">
        <v>333</v>
      </c>
      <c r="BA337" t="str">
        <f>'[1]D.3 Trial Balance - FY25'!$D$329</f>
        <v>5101:EMPLOYEE TIMESHEET COST RECOVERIES - OPEX BAU</v>
      </c>
      <c r="BB337">
        <v>786</v>
      </c>
      <c r="BG337">
        <f>'[1]D.4 Revenue - FY25'!$Q$27</f>
        <v>0</v>
      </c>
      <c r="BH337">
        <v>527</v>
      </c>
    </row>
    <row r="338" spans="1:60">
      <c r="A338" t="e">
        <f>#REF!</f>
        <v>#REF!</v>
      </c>
      <c r="B338">
        <v>334</v>
      </c>
      <c r="E338" t="e">
        <f>#REF!</f>
        <v>#REF!</v>
      </c>
      <c r="F338">
        <v>812</v>
      </c>
      <c r="Q338" t="e">
        <f>#REF!</f>
        <v>#REF!</v>
      </c>
      <c r="R338">
        <v>173219</v>
      </c>
      <c r="AW338">
        <f>'[1]D.3 Trial Balance - FY25'!$338:$338</f>
        <v>0</v>
      </c>
      <c r="AX338">
        <v>334</v>
      </c>
      <c r="BA338" t="str">
        <f>'[1]D.3 Trial Balance - FY25'!$D$330</f>
        <v>5102:CONTRACT/TEMP STAFF</v>
      </c>
      <c r="BB338">
        <v>787</v>
      </c>
      <c r="BG338">
        <f>'[1]D.4 Revenue - FY25'!$R$27</f>
        <v>0</v>
      </c>
      <c r="BH338">
        <v>528</v>
      </c>
    </row>
    <row r="339" spans="1:60">
      <c r="A339" t="e">
        <f>#REF!</f>
        <v>#REF!</v>
      </c>
      <c r="B339">
        <v>335</v>
      </c>
      <c r="E339" t="e">
        <f>#REF!</f>
        <v>#REF!</v>
      </c>
      <c r="F339">
        <v>813</v>
      </c>
      <c r="Q339" t="e">
        <f>#REF!</f>
        <v>#REF!</v>
      </c>
      <c r="R339">
        <v>173220</v>
      </c>
      <c r="AW339">
        <f>'[1]D.3 Trial Balance - FY25'!$339:$339</f>
        <v>0</v>
      </c>
      <c r="AX339">
        <v>335</v>
      </c>
      <c r="BA339" t="str">
        <f>'[1]D.3 Trial Balance - FY25'!$D$331</f>
        <v>5103:CONTINGENT LABOUR</v>
      </c>
      <c r="BB339">
        <v>788</v>
      </c>
      <c r="BG339">
        <f>'[1]D.4 Revenue - FY25'!$S$27</f>
        <v>0</v>
      </c>
      <c r="BH339">
        <v>529</v>
      </c>
    </row>
    <row r="340" spans="1:60">
      <c r="A340" t="e">
        <f>#REF!</f>
        <v>#REF!</v>
      </c>
      <c r="B340">
        <v>336</v>
      </c>
      <c r="E340" t="e">
        <f>#REF!</f>
        <v>#REF!</v>
      </c>
      <c r="F340">
        <v>814</v>
      </c>
      <c r="Q340" t="e">
        <f>#REF!</f>
        <v>#REF!</v>
      </c>
      <c r="R340">
        <v>173221</v>
      </c>
      <c r="AW340">
        <f>'[1]D.3 Trial Balance - FY25'!$340:$340</f>
        <v>0</v>
      </c>
      <c r="AX340">
        <v>336</v>
      </c>
      <c r="BA340" t="str">
        <f>'[1]D.3 Trial Balance - FY25'!$D$332</f>
        <v>5104:FACILITIES CHARGE</v>
      </c>
      <c r="BB340">
        <v>789</v>
      </c>
      <c r="BG340">
        <f>'[1]D.4 Revenue - FY25'!$T$27</f>
        <v>0</v>
      </c>
      <c r="BH340">
        <v>530</v>
      </c>
    </row>
    <row r="341" spans="1:60">
      <c r="A341" t="e">
        <f>#REF!</f>
        <v>#REF!</v>
      </c>
      <c r="B341">
        <v>337</v>
      </c>
      <c r="E341" t="e">
        <f>#REF!</f>
        <v>#REF!</v>
      </c>
      <c r="F341">
        <v>815</v>
      </c>
      <c r="Q341" t="e">
        <f>#REF!</f>
        <v>#REF!</v>
      </c>
      <c r="R341">
        <v>173222</v>
      </c>
      <c r="AW341">
        <f>'[1]D.3 Trial Balance - FY25'!$341:$341</f>
        <v>0</v>
      </c>
      <c r="AX341">
        <v>337</v>
      </c>
      <c r="BA341" t="str">
        <f>'[1]D.3 Trial Balance - FY25'!$D$333</f>
        <v>5105:CONTRACTORS - O&amp;M</v>
      </c>
      <c r="BB341">
        <v>790</v>
      </c>
      <c r="BG341">
        <f>'[1]D.4 Revenue - FY25'!$U$27</f>
        <v>0</v>
      </c>
      <c r="BH341">
        <v>531</v>
      </c>
    </row>
    <row r="342" spans="1:60">
      <c r="A342" t="e">
        <f>#REF!</f>
        <v>#REF!</v>
      </c>
      <c r="B342">
        <v>338</v>
      </c>
      <c r="E342" t="e">
        <f>#REF!</f>
        <v>#REF!</v>
      </c>
      <c r="F342">
        <v>816</v>
      </c>
      <c r="Q342" t="e">
        <f>#REF!</f>
        <v>#REF!</v>
      </c>
      <c r="R342">
        <v>173223</v>
      </c>
      <c r="AW342">
        <f>'[1]D.3 Trial Balance - FY25'!$342:$342</f>
        <v>0</v>
      </c>
      <c r="AX342">
        <v>338</v>
      </c>
      <c r="BA342" t="str">
        <f>'[1]D.3 Trial Balance - FY25'!$D$334</f>
        <v>5106:REPAIRS &amp; MAINTENANCE</v>
      </c>
      <c r="BB342">
        <v>791</v>
      </c>
      <c r="BG342">
        <f>'[1]D.4 Revenue - FY25'!$V$27</f>
        <v>0</v>
      </c>
      <c r="BH342">
        <v>532</v>
      </c>
    </row>
    <row r="343" spans="1:60">
      <c r="A343" t="e">
        <f>#REF!</f>
        <v>#REF!</v>
      </c>
      <c r="B343">
        <v>339</v>
      </c>
      <c r="E343" t="e">
        <f>#REF!</f>
        <v>#REF!</v>
      </c>
      <c r="F343">
        <v>817</v>
      </c>
      <c r="Q343" t="e">
        <f>#REF!</f>
        <v>#REF!</v>
      </c>
      <c r="R343">
        <v>173224</v>
      </c>
      <c r="AW343">
        <f>'[1]D.3 Trial Balance - FY25'!$343:$343</f>
        <v>0</v>
      </c>
      <c r="AX343">
        <v>339</v>
      </c>
      <c r="BA343" t="str">
        <f>'[1]D.3 Trial Balance - FY25'!$D$335</f>
        <v>5107:COGS - ENERGY COSTS</v>
      </c>
      <c r="BB343">
        <v>792</v>
      </c>
      <c r="BG343">
        <f>'[1]D.4 Revenue - FY25'!$I$28</f>
        <v>0</v>
      </c>
      <c r="BH343">
        <v>533</v>
      </c>
    </row>
    <row r="344" spans="1:60">
      <c r="A344" t="e">
        <f>#REF!</f>
        <v>#REF!</v>
      </c>
      <c r="B344">
        <v>340</v>
      </c>
      <c r="E344" t="e">
        <f>#REF!</f>
        <v>#REF!</v>
      </c>
      <c r="F344">
        <v>818</v>
      </c>
      <c r="Q344" t="e">
        <f>#REF!</f>
        <v>#REF!</v>
      </c>
      <c r="R344">
        <v>173225</v>
      </c>
      <c r="AW344">
        <f>'[1]D.3 Trial Balance - FY25'!$344:$344</f>
        <v>0</v>
      </c>
      <c r="AX344">
        <v>340</v>
      </c>
      <c r="BA344" t="str">
        <f>'[1]D.3 Trial Balance - FY25'!$D$336</f>
        <v>5108:COGS - OTHERS</v>
      </c>
      <c r="BB344">
        <v>793</v>
      </c>
      <c r="BG344">
        <f>'[1]D.4 Revenue - FY25'!$J$28</f>
        <v>0</v>
      </c>
      <c r="BH344">
        <v>534</v>
      </c>
    </row>
    <row r="345" spans="1:60">
      <c r="A345" t="e">
        <f>#REF!</f>
        <v>#REF!</v>
      </c>
      <c r="B345">
        <v>341</v>
      </c>
      <c r="E345" t="e">
        <f>#REF!</f>
        <v>#REF!</v>
      </c>
      <c r="F345">
        <v>819</v>
      </c>
      <c r="Q345" t="e">
        <f>#REF!</f>
        <v>#REF!</v>
      </c>
      <c r="R345">
        <v>173226</v>
      </c>
      <c r="AW345">
        <f>'[1]D.3 Trial Balance - FY25'!$345:$345</f>
        <v>0</v>
      </c>
      <c r="AX345">
        <v>341</v>
      </c>
      <c r="BA345" t="str">
        <f>'[1]D.3 Trial Balance - FY25'!$D$337</f>
        <v>5109:PLANT &amp; EQUIPMENT HIRE</v>
      </c>
      <c r="BB345">
        <v>794</v>
      </c>
      <c r="BG345">
        <f>'[1]D.4 Revenue - FY25'!$K$28</f>
        <v>0</v>
      </c>
      <c r="BH345">
        <v>535</v>
      </c>
    </row>
    <row r="346" spans="1:60">
      <c r="A346" t="e">
        <f>#REF!</f>
        <v>#REF!</v>
      </c>
      <c r="B346">
        <v>342</v>
      </c>
      <c r="E346" t="e">
        <f>#REF!</f>
        <v>#REF!</v>
      </c>
      <c r="F346">
        <v>820</v>
      </c>
      <c r="Q346" t="e">
        <f>#REF!</f>
        <v>#REF!</v>
      </c>
      <c r="R346">
        <v>173227</v>
      </c>
      <c r="AW346">
        <f>'[1]D.3 Trial Balance - FY25'!$346:$346</f>
        <v>0</v>
      </c>
      <c r="AX346">
        <v>342</v>
      </c>
      <c r="BA346" t="str">
        <f>'[1]D.3 Trial Balance - FY25'!$D$338</f>
        <v>5110:TRAVEL &amp; ENTERTAINMENT</v>
      </c>
      <c r="BB346">
        <v>795</v>
      </c>
      <c r="BG346">
        <f>'[1]D.4 Revenue - FY25'!$L$28</f>
        <v>0</v>
      </c>
      <c r="BH346">
        <v>536</v>
      </c>
    </row>
    <row r="347" spans="1:60">
      <c r="A347" t="e">
        <f>#REF!</f>
        <v>#REF!</v>
      </c>
      <c r="B347">
        <v>343</v>
      </c>
      <c r="E347" t="e">
        <f>#REF!</f>
        <v>#REF!</v>
      </c>
      <c r="F347">
        <v>821</v>
      </c>
      <c r="Q347" t="e">
        <f>#REF!</f>
        <v>#REF!</v>
      </c>
      <c r="R347">
        <v>173228</v>
      </c>
      <c r="AW347">
        <f>'[1]D.3 Trial Balance - FY25'!$347:$347</f>
        <v>0</v>
      </c>
      <c r="AX347">
        <v>343</v>
      </c>
      <c r="BA347" t="str">
        <f>'[1]D.3 Trial Balance - FY25'!$D$339</f>
        <v>5111:TRAVEL &amp; ENTERTAINMENT - CLIENT</v>
      </c>
      <c r="BB347">
        <v>796</v>
      </c>
      <c r="BG347">
        <f>'[1]D.4 Revenue - FY25'!$M$28</f>
        <v>0</v>
      </c>
      <c r="BH347">
        <v>537</v>
      </c>
    </row>
    <row r="348" spans="1:60">
      <c r="A348" t="e">
        <f>#REF!</f>
        <v>#REF!</v>
      </c>
      <c r="B348">
        <v>344</v>
      </c>
      <c r="E348" t="e">
        <f>#REF!</f>
        <v>#REF!</v>
      </c>
      <c r="F348">
        <v>822</v>
      </c>
      <c r="Q348" t="e">
        <f>#REF!</f>
        <v>#REF!</v>
      </c>
      <c r="R348">
        <v>173229</v>
      </c>
      <c r="AW348">
        <f>'[1]D.3 Trial Balance - FY25'!$348:$348</f>
        <v>0</v>
      </c>
      <c r="AX348">
        <v>344</v>
      </c>
      <c r="BA348" t="str">
        <f>'[1]D.3 Trial Balance - FY25'!$D$340</f>
        <v>5112:MANAGEMENT FEES</v>
      </c>
      <c r="BB348">
        <v>797</v>
      </c>
      <c r="BG348">
        <f>'[1]D.4 Revenue - FY25'!$N$28</f>
        <v>0</v>
      </c>
      <c r="BH348">
        <v>538</v>
      </c>
    </row>
    <row r="349" spans="1:60">
      <c r="A349" t="e">
        <f>#REF!</f>
        <v>#REF!</v>
      </c>
      <c r="B349">
        <v>345</v>
      </c>
      <c r="E349" t="e">
        <f>#REF!</f>
        <v>#REF!</v>
      </c>
      <c r="F349">
        <v>823</v>
      </c>
      <c r="Q349" t="e">
        <f>#REF!</f>
        <v>#REF!</v>
      </c>
      <c r="R349">
        <v>173230</v>
      </c>
      <c r="AW349">
        <f>'[1]D.3 Trial Balance - FY25'!$349:$349</f>
        <v>0</v>
      </c>
      <c r="AX349">
        <v>345</v>
      </c>
      <c r="BA349" t="str">
        <f>'[1]D.3 Trial Balance - FY25'!$D$341</f>
        <v>5113:MATERIALS</v>
      </c>
      <c r="BB349">
        <v>798</v>
      </c>
      <c r="BG349">
        <f>'[1]D.4 Revenue - FY25'!$O$28</f>
        <v>0</v>
      </c>
      <c r="BH349">
        <v>539</v>
      </c>
    </row>
    <row r="350" spans="1:60">
      <c r="A350" t="e">
        <f>#REF!</f>
        <v>#REF!</v>
      </c>
      <c r="B350">
        <v>346</v>
      </c>
      <c r="E350" t="e">
        <f>#REF!</f>
        <v>#REF!</v>
      </c>
      <c r="F350">
        <v>824</v>
      </c>
      <c r="Q350" t="e">
        <f>#REF!</f>
        <v>#REF!</v>
      </c>
      <c r="R350">
        <v>173231</v>
      </c>
      <c r="AW350">
        <f>'[1]D.3 Trial Balance - FY25'!$350:$350</f>
        <v>0</v>
      </c>
      <c r="AX350">
        <v>346</v>
      </c>
      <c r="BA350" t="str">
        <f>'[1]D.3 Trial Balance - FY25'!$D$342</f>
        <v>5114:MOTOR VEHICLES</v>
      </c>
      <c r="BB350">
        <v>799</v>
      </c>
      <c r="BG350">
        <f>'[1]D.4 Revenue - FY25'!$P$28</f>
        <v>0</v>
      </c>
      <c r="BH350">
        <v>540</v>
      </c>
    </row>
    <row r="351" spans="1:60">
      <c r="A351" t="e">
        <f>#REF!</f>
        <v>#REF!</v>
      </c>
      <c r="B351">
        <v>347</v>
      </c>
      <c r="E351" t="e">
        <f>#REF!</f>
        <v>#REF!</v>
      </c>
      <c r="F351">
        <v>825</v>
      </c>
      <c r="Q351" t="e">
        <f>#REF!</f>
        <v>#REF!</v>
      </c>
      <c r="R351">
        <v>173232</v>
      </c>
      <c r="AW351">
        <f>'[1]D.3 Trial Balance - FY25'!$351:$351</f>
        <v>0</v>
      </c>
      <c r="AX351">
        <v>347</v>
      </c>
      <c r="BA351" t="str">
        <f>'[1]D.3 Trial Balance - FY25'!$D$343</f>
        <v>5115:COMMUNICATIONS</v>
      </c>
      <c r="BB351">
        <v>800</v>
      </c>
      <c r="BG351">
        <f>'[1]D.4 Revenue - FY25'!$Q$28</f>
        <v>0</v>
      </c>
      <c r="BH351">
        <v>541</v>
      </c>
    </row>
    <row r="352" spans="1:60">
      <c r="A352" t="e">
        <f>#REF!</f>
        <v>#REF!</v>
      </c>
      <c r="B352">
        <v>348</v>
      </c>
      <c r="E352" t="e">
        <f>#REF!</f>
        <v>#REF!</v>
      </c>
      <c r="F352">
        <v>826</v>
      </c>
      <c r="Q352" t="e">
        <f>#REF!</f>
        <v>#REF!</v>
      </c>
      <c r="R352">
        <v>173233</v>
      </c>
      <c r="AW352">
        <f>'[1]D.3 Trial Balance - FY25'!$352:$352</f>
        <v>0</v>
      </c>
      <c r="AX352">
        <v>348</v>
      </c>
      <c r="BA352" t="str">
        <f>'[1]D.3 Trial Balance - FY25'!$D$344</f>
        <v>5116:IT/COMPUTER COSTS</v>
      </c>
      <c r="BB352">
        <v>801</v>
      </c>
      <c r="BG352">
        <f>'[1]D.4 Revenue - FY25'!$R$28</f>
        <v>0</v>
      </c>
      <c r="BH352">
        <v>542</v>
      </c>
    </row>
    <row r="353" spans="1:60">
      <c r="A353" t="e">
        <f>#REF!</f>
        <v>#REF!</v>
      </c>
      <c r="B353">
        <v>349</v>
      </c>
      <c r="E353" t="e">
        <f>#REF!</f>
        <v>#REF!</v>
      </c>
      <c r="F353">
        <v>827</v>
      </c>
      <c r="Q353" t="e">
        <f>#REF!</f>
        <v>#REF!</v>
      </c>
      <c r="R353">
        <v>173234</v>
      </c>
      <c r="AW353">
        <f>'[1]D.3 Trial Balance - FY25'!$353:$353</f>
        <v>0</v>
      </c>
      <c r="AX353">
        <v>349</v>
      </c>
      <c r="BA353" t="str">
        <f>'[1]D.3 Trial Balance - FY25'!$D$345</f>
        <v>5117:RENT &amp; PROPERTY OUTGOINGS</v>
      </c>
      <c r="BB353">
        <v>802</v>
      </c>
      <c r="BG353">
        <f>'[1]D.4 Revenue - FY25'!$S$28</f>
        <v>0</v>
      </c>
      <c r="BH353">
        <v>543</v>
      </c>
    </row>
    <row r="354" spans="1:60">
      <c r="A354" t="e">
        <f>#REF!</f>
        <v>#REF!</v>
      </c>
      <c r="B354">
        <v>350</v>
      </c>
      <c r="E354" t="e">
        <f>#REF!</f>
        <v>#REF!</v>
      </c>
      <c r="F354">
        <v>828</v>
      </c>
      <c r="Q354" t="e">
        <f>#REF!</f>
        <v>#REF!</v>
      </c>
      <c r="R354">
        <v>173235</v>
      </c>
      <c r="AW354">
        <f>'[1]D.3 Trial Balance - FY25'!$354:$354</f>
        <v>0</v>
      </c>
      <c r="AX354">
        <v>350</v>
      </c>
      <c r="BA354" t="str">
        <f>'[1]D.3 Trial Balance - FY25'!$D$346</f>
        <v>5118:OTHER OPERATING COSTS</v>
      </c>
      <c r="BB354">
        <v>803</v>
      </c>
      <c r="BG354">
        <f>'[1]D.4 Revenue - FY25'!$T$28</f>
        <v>0</v>
      </c>
      <c r="BH354">
        <v>544</v>
      </c>
    </row>
    <row r="355" spans="1:60">
      <c r="A355" t="e">
        <f>#REF!</f>
        <v>#REF!</v>
      </c>
      <c r="B355">
        <v>351</v>
      </c>
      <c r="E355" t="e">
        <f>#REF!</f>
        <v>#REF!</v>
      </c>
      <c r="F355">
        <v>829</v>
      </c>
      <c r="Q355" t="e">
        <f>#REF!</f>
        <v>#REF!</v>
      </c>
      <c r="R355">
        <v>173236</v>
      </c>
      <c r="AW355">
        <f>'[1]D.3 Trial Balance - FY25'!$355:$355</f>
        <v>0</v>
      </c>
      <c r="AX355">
        <v>351</v>
      </c>
      <c r="BA355" t="str">
        <f>'[1]D.3 Trial Balance - FY25'!$D$347</f>
        <v>5119:PROFESSIONAL &amp; CONSULTING</v>
      </c>
      <c r="BB355">
        <v>804</v>
      </c>
      <c r="BG355">
        <f>'[1]D.4 Revenue - FY25'!$U$28</f>
        <v>0</v>
      </c>
      <c r="BH355">
        <v>545</v>
      </c>
    </row>
    <row r="356" spans="1:60">
      <c r="A356" t="e">
        <f>#REF!</f>
        <v>#REF!</v>
      </c>
      <c r="B356">
        <v>352</v>
      </c>
      <c r="E356" t="e">
        <f>#REF!</f>
        <v>#REF!</v>
      </c>
      <c r="F356">
        <v>830</v>
      </c>
      <c r="Q356" t="e">
        <f>#REF!</f>
        <v>#REF!</v>
      </c>
      <c r="R356">
        <v>173237</v>
      </c>
      <c r="AW356">
        <f>'[1]D.3 Trial Balance - FY25'!$356:$356</f>
        <v>0</v>
      </c>
      <c r="AX356">
        <v>352</v>
      </c>
      <c r="BA356" t="str">
        <f>'[1]D.3 Trial Balance - FY25'!$D$348</f>
        <v>5120:TRAINING</v>
      </c>
      <c r="BB356">
        <v>805</v>
      </c>
      <c r="BG356">
        <f>'[1]D.4 Revenue - FY25'!$V$28</f>
        <v>0</v>
      </c>
      <c r="BH356">
        <v>546</v>
      </c>
    </row>
    <row r="357" spans="1:60">
      <c r="A357" t="e">
        <f>#REF!</f>
        <v>#REF!</v>
      </c>
      <c r="B357">
        <v>353</v>
      </c>
      <c r="E357" t="e">
        <f>#REF!</f>
        <v>#REF!</v>
      </c>
      <c r="F357">
        <v>831</v>
      </c>
      <c r="Q357" t="e">
        <f>#REF!</f>
        <v>#REF!</v>
      </c>
      <c r="R357">
        <v>173238</v>
      </c>
      <c r="AW357">
        <f>'[1]D.3 Trial Balance - FY25'!$357:$357</f>
        <v>0</v>
      </c>
      <c r="AX357">
        <v>353</v>
      </c>
      <c r="BA357" t="str">
        <f>'[1]D.3 Trial Balance - FY25'!$D$349</f>
        <v>5121:ADVERTISING &amp; PUBLIC RELATIONS</v>
      </c>
      <c r="BB357">
        <v>806</v>
      </c>
      <c r="BG357">
        <f>'[1]D.4 Revenue - FY25'!$I$29</f>
        <v>0</v>
      </c>
      <c r="BH357">
        <v>547</v>
      </c>
    </row>
    <row r="358" spans="1:60">
      <c r="A358" t="e">
        <f>#REF!</f>
        <v>#REF!</v>
      </c>
      <c r="B358">
        <v>354</v>
      </c>
      <c r="E358" t="e">
        <f>#REF!</f>
        <v>#REF!</v>
      </c>
      <c r="F358">
        <v>832</v>
      </c>
      <c r="Q358" t="e">
        <f>#REF!</f>
        <v>#REF!</v>
      </c>
      <c r="R358">
        <v>173239</v>
      </c>
      <c r="AW358">
        <f>'[1]D.3 Trial Balance - FY25'!$358:$358</f>
        <v>0</v>
      </c>
      <c r="AX358">
        <v>354</v>
      </c>
      <c r="BA358" t="str">
        <f>'[1]D.3 Trial Balance - FY25'!$D$350</f>
        <v>5122:INTER-ENTITY COSTS</v>
      </c>
      <c r="BB358">
        <v>807</v>
      </c>
      <c r="BG358">
        <f>'[1]D.4 Revenue - FY25'!$J$29</f>
        <v>0</v>
      </c>
      <c r="BH358">
        <v>548</v>
      </c>
    </row>
    <row r="359" spans="1:60">
      <c r="A359" t="e">
        <f>#REF!</f>
        <v>#REF!</v>
      </c>
      <c r="B359">
        <v>355</v>
      </c>
      <c r="E359" t="e">
        <f>#REF!</f>
        <v>#REF!</v>
      </c>
      <c r="F359">
        <v>833</v>
      </c>
      <c r="Q359" t="e">
        <f>#REF!</f>
        <v>#REF!</v>
      </c>
      <c r="R359">
        <v>173240</v>
      </c>
      <c r="AW359">
        <f>'[1]D.3 Trial Balance - FY25'!$359:$359</f>
        <v>0</v>
      </c>
      <c r="AX359">
        <v>355</v>
      </c>
      <c r="BA359" t="str">
        <f>'[1]D.3 Trial Balance - FY25'!$D$351</f>
        <v>5123:OFFICE ADMINISTRATION</v>
      </c>
      <c r="BB359">
        <v>808</v>
      </c>
      <c r="BG359">
        <f>'[1]D.4 Revenue - FY25'!$K$29</f>
        <v>0</v>
      </c>
      <c r="BH359">
        <v>549</v>
      </c>
    </row>
    <row r="360" spans="1:60">
      <c r="A360" t="e">
        <f>#REF!</f>
        <v>#REF!</v>
      </c>
      <c r="B360">
        <v>356</v>
      </c>
      <c r="E360" t="e">
        <f>#REF!</f>
        <v>#REF!</v>
      </c>
      <c r="F360">
        <v>834</v>
      </c>
      <c r="Q360" t="e">
        <f>#REF!</f>
        <v>#REF!</v>
      </c>
      <c r="R360">
        <v>173241</v>
      </c>
      <c r="AW360">
        <f>'[1]D.3 Trial Balance - FY25'!$360:$360</f>
        <v>0</v>
      </c>
      <c r="AX360">
        <v>356</v>
      </c>
      <c r="BA360" t="str">
        <f>'[1]D.3 Trial Balance - FY25'!$D$352</f>
        <v>5124:CORPORATE AFFAIRS</v>
      </c>
      <c r="BB360">
        <v>809</v>
      </c>
      <c r="BG360">
        <f>'[1]D.4 Revenue - FY25'!$L$29</f>
        <v>0</v>
      </c>
      <c r="BH360">
        <v>550</v>
      </c>
    </row>
    <row r="361" spans="1:60">
      <c r="A361" t="e">
        <f>#REF!</f>
        <v>#REF!</v>
      </c>
      <c r="B361">
        <v>357</v>
      </c>
      <c r="E361" t="e">
        <f>#REF!</f>
        <v>#REF!</v>
      </c>
      <c r="F361">
        <v>835</v>
      </c>
      <c r="Q361" t="e">
        <f>#REF!</f>
        <v>#REF!</v>
      </c>
      <c r="R361">
        <v>173242</v>
      </c>
      <c r="AW361">
        <f>'[1]D.3 Trial Balance - FY25'!$361:$361</f>
        <v>0</v>
      </c>
      <c r="AX361">
        <v>357</v>
      </c>
      <c r="BA361" t="str">
        <f>'[1]D.3 Trial Balance - FY25'!$D$353</f>
        <v>5125:PROFIT/LOSS ON DIVESTMENT</v>
      </c>
      <c r="BB361">
        <v>810</v>
      </c>
      <c r="BG361">
        <f>'[1]D.4 Revenue - FY25'!$M$29</f>
        <v>0</v>
      </c>
      <c r="BH361">
        <v>551</v>
      </c>
    </row>
    <row r="362" spans="1:60">
      <c r="A362" t="e">
        <f>#REF!</f>
        <v>#REF!</v>
      </c>
      <c r="B362">
        <v>358</v>
      </c>
      <c r="E362" t="e">
        <f>#REF!</f>
        <v>#REF!</v>
      </c>
      <c r="F362">
        <v>836</v>
      </c>
      <c r="Q362" t="e">
        <f>#REF!</f>
        <v>#REF!</v>
      </c>
      <c r="R362">
        <v>173243</v>
      </c>
      <c r="AW362">
        <f>'[1]D.3 Trial Balance - FY25'!$362:$362</f>
        <v>0</v>
      </c>
      <c r="AX362">
        <v>358</v>
      </c>
      <c r="BA362" t="str">
        <f>'[1]D.3 Trial Balance - FY25'!$D$354</f>
        <v>5126:CATHODIC PROTECTION</v>
      </c>
      <c r="BB362">
        <v>811</v>
      </c>
      <c r="BG362">
        <f>'[1]D.4 Revenue - FY25'!$N$29</f>
        <v>0</v>
      </c>
      <c r="BH362">
        <v>552</v>
      </c>
    </row>
    <row r="363" spans="1:60">
      <c r="A363" t="e">
        <f>#REF!</f>
        <v>#REF!</v>
      </c>
      <c r="B363">
        <v>359</v>
      </c>
      <c r="E363" t="e">
        <f>#REF!</f>
        <v>#REF!</v>
      </c>
      <c r="F363">
        <v>837</v>
      </c>
      <c r="Q363" t="e">
        <f>#REF!</f>
        <v>#REF!</v>
      </c>
      <c r="R363">
        <v>173244</v>
      </c>
      <c r="AW363">
        <f>'[1]D.3 Trial Balance - FY25'!$364:$364</f>
        <v>0</v>
      </c>
      <c r="AX363">
        <v>359</v>
      </c>
      <c r="BA363" t="str">
        <f>'[1]D.3 Trial Balance - FY25'!$D$355</f>
        <v>5127:CONTRACTED WORKS</v>
      </c>
      <c r="BB363">
        <v>812</v>
      </c>
      <c r="BG363">
        <f>'[1]D.4 Revenue - FY25'!$O$29</f>
        <v>0</v>
      </c>
      <c r="BH363">
        <v>553</v>
      </c>
    </row>
    <row r="364" spans="1:60">
      <c r="A364" t="e">
        <f>#REF!</f>
        <v>#REF!</v>
      </c>
      <c r="B364">
        <v>360</v>
      </c>
      <c r="E364" t="e">
        <f>#REF!</f>
        <v>#REF!</v>
      </c>
      <c r="F364">
        <v>838</v>
      </c>
      <c r="Q364" t="e">
        <f>#REF!</f>
        <v>#REF!</v>
      </c>
      <c r="R364">
        <v>173245</v>
      </c>
      <c r="AW364">
        <f>'[1]D.3 Trial Balance - FY25'!$365:$365</f>
        <v>0</v>
      </c>
      <c r="AX364">
        <v>360</v>
      </c>
      <c r="BA364" t="str">
        <f>'[1]D.3 Trial Balance - FY25'!$D$356</f>
        <v>5128:SITE SERVICES</v>
      </c>
      <c r="BB364">
        <v>813</v>
      </c>
      <c r="BG364">
        <f>'[1]D.4 Revenue - FY25'!$P$29</f>
        <v>0</v>
      </c>
      <c r="BH364">
        <v>554</v>
      </c>
    </row>
    <row r="365" spans="1:60">
      <c r="A365" t="e">
        <f>#REF!</f>
        <v>#REF!</v>
      </c>
      <c r="B365">
        <v>361</v>
      </c>
      <c r="E365" t="e">
        <f>#REF!</f>
        <v>#REF!</v>
      </c>
      <c r="F365">
        <v>839</v>
      </c>
      <c r="Q365" t="e">
        <f>#REF!</f>
        <v>#REF!</v>
      </c>
      <c r="R365">
        <v>173246</v>
      </c>
      <c r="AW365">
        <f>'[1]D.3 Trial Balance - FY25'!$366:$366</f>
        <v>0</v>
      </c>
      <c r="AX365">
        <v>361</v>
      </c>
      <c r="BA365" t="str">
        <f>'[1]D.3 Trial Balance - FY25'!$D$357</f>
        <v>5129:EXPENSES NON-TAX DEDUCTIBLE</v>
      </c>
      <c r="BB365">
        <v>814</v>
      </c>
      <c r="BG365">
        <f>'[1]D.4 Revenue - FY25'!$Q$29</f>
        <v>0</v>
      </c>
      <c r="BH365">
        <v>555</v>
      </c>
    </row>
    <row r="366" spans="1:60">
      <c r="A366" t="e">
        <f>#REF!</f>
        <v>#REF!</v>
      </c>
      <c r="B366">
        <v>362</v>
      </c>
      <c r="E366" t="e">
        <f>#REF!</f>
        <v>#REF!</v>
      </c>
      <c r="F366">
        <v>840</v>
      </c>
      <c r="Q366" t="e">
        <f>#REF!</f>
        <v>#REF!</v>
      </c>
      <c r="R366">
        <v>173247</v>
      </c>
      <c r="AW366">
        <f>'[1]D.3 Trial Balance - FY25'!$367:$367</f>
        <v>0</v>
      </c>
      <c r="AX366">
        <v>362</v>
      </c>
      <c r="BA366" t="str">
        <f>'[1]D.3 Trial Balance - FY25'!$D$358</f>
        <v>5130:BANK CHARGE</v>
      </c>
      <c r="BB366">
        <v>815</v>
      </c>
      <c r="BG366">
        <f>'[1]D.4 Revenue - FY25'!$R$29</f>
        <v>0</v>
      </c>
      <c r="BH366">
        <v>556</v>
      </c>
    </row>
    <row r="367" spans="1:60">
      <c r="A367" t="e">
        <f>#REF!</f>
        <v>#REF!</v>
      </c>
      <c r="B367">
        <v>363</v>
      </c>
      <c r="E367" t="e">
        <f>#REF!</f>
        <v>#REF!</v>
      </c>
      <c r="F367">
        <v>841</v>
      </c>
      <c r="Q367" t="e">
        <f>#REF!</f>
        <v>#REF!</v>
      </c>
      <c r="R367">
        <v>173248</v>
      </c>
      <c r="AW367">
        <f>'[1]D.3 Trial Balance - FY25'!$368:$368</f>
        <v>0</v>
      </c>
      <c r="AX367">
        <v>363</v>
      </c>
      <c r="BA367" t="str">
        <f>'[1]D.3 Trial Balance - FY25'!$D$359</f>
        <v>5131:NET ZERO - EMISSION REDUCTION COSTS</v>
      </c>
      <c r="BB367">
        <v>816</v>
      </c>
      <c r="BG367">
        <f>'[1]D.4 Revenue - FY25'!$S$29</f>
        <v>0</v>
      </c>
      <c r="BH367">
        <v>557</v>
      </c>
    </row>
    <row r="368" spans="1:60">
      <c r="A368" t="e">
        <f>#REF!</f>
        <v>#REF!</v>
      </c>
      <c r="B368">
        <v>364</v>
      </c>
      <c r="E368" t="e">
        <f>#REF!</f>
        <v>#REF!</v>
      </c>
      <c r="F368">
        <v>842</v>
      </c>
      <c r="Q368" t="e">
        <f>#REF!</f>
        <v>#REF!</v>
      </c>
      <c r="R368">
        <v>173249</v>
      </c>
      <c r="AW368">
        <f>'[1]D.3 Trial Balance - FY25'!$369:$369</f>
        <v>0</v>
      </c>
      <c r="AX368">
        <v>364</v>
      </c>
      <c r="BA368" t="str">
        <f>'[1]D.3 Trial Balance - FY25'!$D$360</f>
        <v>5210:ALLOCATION COST RECOVERIES - RESIDUAL</v>
      </c>
      <c r="BB368">
        <v>817</v>
      </c>
      <c r="BG368">
        <f>'[1]D.4 Revenue - FY25'!$T$29</f>
        <v>0</v>
      </c>
      <c r="BH368">
        <v>558</v>
      </c>
    </row>
    <row r="369" spans="1:60">
      <c r="A369" t="e">
        <f>#REF!</f>
        <v>#REF!</v>
      </c>
      <c r="B369">
        <v>365</v>
      </c>
      <c r="E369" t="e">
        <f>#REF!</f>
        <v>#REF!</v>
      </c>
      <c r="F369">
        <v>843</v>
      </c>
      <c r="Q369" t="e">
        <f>#REF!</f>
        <v>#REF!</v>
      </c>
      <c r="R369">
        <v>173250</v>
      </c>
      <c r="AW369">
        <f>'[1]D.3 Trial Balance - FY25'!$370:$370</f>
        <v>0</v>
      </c>
      <c r="AX369">
        <v>365</v>
      </c>
      <c r="BA369" t="str">
        <f>'[1]D.3 Trial Balance - FY25'!$D$361</f>
        <v>5211:MANUAL HCC NON-TIMESHEET RECOVERIES - OPEX</v>
      </c>
      <c r="BB369">
        <v>818</v>
      </c>
      <c r="BG369">
        <f>'[1]D.4 Revenue - FY25'!$U$29</f>
        <v>0</v>
      </c>
      <c r="BH369">
        <v>559</v>
      </c>
    </row>
    <row r="370" spans="1:60">
      <c r="A370" t="e">
        <f>#REF!</f>
        <v>#REF!</v>
      </c>
      <c r="B370">
        <v>366</v>
      </c>
      <c r="E370" t="e">
        <f>#REF!</f>
        <v>#REF!</v>
      </c>
      <c r="F370">
        <v>844</v>
      </c>
      <c r="Q370" t="e">
        <f>#REF!</f>
        <v>#REF!</v>
      </c>
      <c r="R370">
        <v>173251</v>
      </c>
      <c r="AW370">
        <f>'[1]D.3 Trial Balance - FY25'!$371:$371</f>
        <v>0</v>
      </c>
      <c r="AX370">
        <v>366</v>
      </c>
      <c r="BA370" t="str">
        <f>'[1]D.3 Trial Balance - FY25'!$D$362</f>
        <v>5212:MANUAL HCC NON-TIMESHEET RECOVERIES - CAPEX</v>
      </c>
      <c r="BB370">
        <v>819</v>
      </c>
      <c r="BG370">
        <f>'[1]D.4 Revenue - FY25'!$V$29</f>
        <v>0</v>
      </c>
      <c r="BH370">
        <v>560</v>
      </c>
    </row>
    <row r="371" spans="1:60">
      <c r="A371" t="e">
        <f>#REF!</f>
        <v>#REF!</v>
      </c>
      <c r="B371">
        <v>367</v>
      </c>
      <c r="E371" t="e">
        <f>#REF!</f>
        <v>#REF!</v>
      </c>
      <c r="F371">
        <v>845</v>
      </c>
      <c r="Q371" t="e">
        <f>#REF!</f>
        <v>#REF!</v>
      </c>
      <c r="R371">
        <v>173252</v>
      </c>
      <c r="AW371">
        <f>'[1]D.3 Trial Balance - FY25'!$372:$372</f>
        <v>0</v>
      </c>
      <c r="AX371">
        <v>367</v>
      </c>
      <c r="BA371" t="str">
        <f>'[1]D.3 Trial Balance - FY25'!$D$364</f>
        <v>5214:ASSET LICENCES</v>
      </c>
      <c r="BB371">
        <v>820</v>
      </c>
      <c r="BG371">
        <f>'[1]D.4 Revenue - FY25'!$I$30</f>
        <v>0</v>
      </c>
      <c r="BH371">
        <v>561</v>
      </c>
    </row>
    <row r="372" spans="1:60">
      <c r="A372" t="e">
        <f>#REF!</f>
        <v>#REF!</v>
      </c>
      <c r="B372">
        <v>368</v>
      </c>
      <c r="E372" t="e">
        <f>#REF!</f>
        <v>#REF!</v>
      </c>
      <c r="F372">
        <v>846</v>
      </c>
      <c r="Q372" t="e">
        <f>#REF!</f>
        <v>#REF!</v>
      </c>
      <c r="R372">
        <v>173253</v>
      </c>
      <c r="AW372">
        <f>'[1]D.3 Trial Balance - FY25'!$373:$373</f>
        <v>0</v>
      </c>
      <c r="AX372">
        <v>368</v>
      </c>
      <c r="BA372" t="str">
        <f>'[1]D.3 Trial Balance - FY25'!$D$365</f>
        <v>5220:INSURANCE</v>
      </c>
      <c r="BB372">
        <v>821</v>
      </c>
      <c r="BG372">
        <f>'[1]D.4 Revenue - FY25'!$J$30</f>
        <v>0</v>
      </c>
      <c r="BH372">
        <v>562</v>
      </c>
    </row>
    <row r="373" spans="1:60">
      <c r="A373" t="e">
        <f>#REF!</f>
        <v>#REF!</v>
      </c>
      <c r="B373">
        <v>369</v>
      </c>
      <c r="E373" t="e">
        <f>#REF!</f>
        <v>#REF!</v>
      </c>
      <c r="F373">
        <v>847</v>
      </c>
      <c r="Q373" t="e">
        <f>#REF!</f>
        <v>#REF!</v>
      </c>
      <c r="R373">
        <v>173254</v>
      </c>
      <c r="AW373">
        <f>'[1]D.3 Trial Balance - FY25'!$374:$374</f>
        <v>0</v>
      </c>
      <c r="AX373">
        <v>369</v>
      </c>
      <c r="BA373" t="str">
        <f>'[1]D.3 Trial Balance - FY25'!$D$366</f>
        <v>5221:FEES &amp; TAXES</v>
      </c>
      <c r="BB373">
        <v>822</v>
      </c>
      <c r="BG373">
        <f>'[1]D.4 Revenue - FY25'!$K$30</f>
        <v>0</v>
      </c>
      <c r="BH373">
        <v>563</v>
      </c>
    </row>
    <row r="374" spans="1:60">
      <c r="A374" t="e">
        <f>#REF!</f>
        <v>#REF!</v>
      </c>
      <c r="B374">
        <v>370</v>
      </c>
      <c r="E374" t="e">
        <f>#REF!</f>
        <v>#REF!</v>
      </c>
      <c r="F374">
        <v>848</v>
      </c>
      <c r="Q374" t="e">
        <f>#REF!</f>
        <v>#REF!</v>
      </c>
      <c r="R374">
        <v>173255</v>
      </c>
      <c r="AW374">
        <f>'[1]D.3 Trial Balance - FY25'!$375:$375</f>
        <v>0</v>
      </c>
      <c r="AX374">
        <v>370</v>
      </c>
      <c r="BA374" t="str">
        <f>'[1]D.3 Trial Balance - FY25'!$D$367</f>
        <v>5222:LOAN FORGIVENESS</v>
      </c>
      <c r="BB374">
        <v>823</v>
      </c>
      <c r="BG374">
        <f>'[1]D.4 Revenue - FY25'!$L$30</f>
        <v>0</v>
      </c>
      <c r="BH374">
        <v>564</v>
      </c>
    </row>
    <row r="375" spans="1:60">
      <c r="A375" t="e">
        <f>#REF!</f>
        <v>#REF!</v>
      </c>
      <c r="B375">
        <v>371</v>
      </c>
      <c r="E375" t="e">
        <f>#REF!</f>
        <v>#REF!</v>
      </c>
      <c r="F375">
        <v>849</v>
      </c>
      <c r="Q375" t="e">
        <f>#REF!</f>
        <v>#REF!</v>
      </c>
      <c r="R375">
        <v>173256</v>
      </c>
      <c r="AW375">
        <f>'[1]D.3 Trial Balance - FY25'!$376:$376</f>
        <v>0</v>
      </c>
      <c r="AX375">
        <v>371</v>
      </c>
      <c r="BA375" t="str">
        <f>'[1]D.3 Trial Balance - FY25'!$D$368</f>
        <v>5240:NETWORKS SHARED SERVICES RECHARGES</v>
      </c>
      <c r="BB375">
        <v>824</v>
      </c>
      <c r="BG375">
        <f>'[1]D.4 Revenue - FY25'!$M$30</f>
        <v>0</v>
      </c>
      <c r="BH375">
        <v>565</v>
      </c>
    </row>
    <row r="376" spans="1:60">
      <c r="A376" t="e">
        <f>#REF!</f>
        <v>#REF!</v>
      </c>
      <c r="B376">
        <v>372</v>
      </c>
      <c r="E376" t="e">
        <f>#REF!</f>
        <v>#REF!</v>
      </c>
      <c r="F376">
        <v>850</v>
      </c>
      <c r="Q376" t="e">
        <f>#REF!</f>
        <v>#REF!</v>
      </c>
      <c r="R376">
        <v>173257</v>
      </c>
      <c r="AW376">
        <f>'[1]D.3 Trial Balance - FY25'!$377:$377</f>
        <v>0</v>
      </c>
      <c r="AX376">
        <v>372</v>
      </c>
      <c r="BA376" t="str">
        <f>'[1]D.3 Trial Balance - FY25'!$D$369</f>
        <v>5241:INTER-ENTITY COSTS CAPITALISED</v>
      </c>
      <c r="BB376">
        <v>825</v>
      </c>
      <c r="BG376">
        <f>'[1]D.4 Revenue - FY25'!$N$30</f>
        <v>0</v>
      </c>
      <c r="BH376">
        <v>566</v>
      </c>
    </row>
    <row r="377" spans="1:60">
      <c r="A377" t="e">
        <f>#REF!</f>
        <v>#REF!</v>
      </c>
      <c r="B377">
        <v>373</v>
      </c>
      <c r="E377" t="e">
        <f>#REF!</f>
        <v>#REF!</v>
      </c>
      <c r="F377">
        <v>851</v>
      </c>
      <c r="Q377" t="e">
        <f>#REF!</f>
        <v>#REF!</v>
      </c>
      <c r="R377">
        <v>173258</v>
      </c>
      <c r="AW377">
        <f>'[1]D.3 Trial Balance - FY25'!$378:$378</f>
        <v>0</v>
      </c>
      <c r="AX377">
        <v>373</v>
      </c>
      <c r="BA377" t="str">
        <f>'[1]D.3 Trial Balance - FY25'!$D$370</f>
        <v>5242:PROJECT PROVISION - EXPENSE</v>
      </c>
      <c r="BB377">
        <v>826</v>
      </c>
      <c r="BG377">
        <f>'[1]D.4 Revenue - FY25'!$O$30</f>
        <v>0</v>
      </c>
      <c r="BH377">
        <v>567</v>
      </c>
    </row>
    <row r="378" spans="1:60">
      <c r="A378" t="e">
        <f>#REF!</f>
        <v>#REF!</v>
      </c>
      <c r="B378">
        <v>374</v>
      </c>
      <c r="E378" t="e">
        <f>#REF!</f>
        <v>#REF!</v>
      </c>
      <c r="F378">
        <v>852</v>
      </c>
      <c r="Q378" t="e">
        <f>#REF!</f>
        <v>#REF!</v>
      </c>
      <c r="R378">
        <v>173259</v>
      </c>
      <c r="AW378">
        <f>'[1]D.3 Trial Balance - FY25'!$379:$379</f>
        <v>0</v>
      </c>
      <c r="AX378">
        <v>374</v>
      </c>
      <c r="BA378" t="str">
        <f>'[1]D.3 Trial Balance - FY25'!$D$371</f>
        <v>5243:UNREALISED FX GAINS/LOSSES - BANK</v>
      </c>
      <c r="BB378">
        <v>827</v>
      </c>
      <c r="BG378">
        <f>'[1]D.4 Revenue - FY25'!$P$30</f>
        <v>0</v>
      </c>
      <c r="BH378">
        <v>568</v>
      </c>
    </row>
    <row r="379" spans="1:60">
      <c r="A379" t="e">
        <f>#REF!</f>
        <v>#REF!</v>
      </c>
      <c r="B379">
        <v>375</v>
      </c>
      <c r="E379" t="e">
        <f>#REF!</f>
        <v>#REF!</v>
      </c>
      <c r="F379">
        <v>853</v>
      </c>
      <c r="Q379" t="e">
        <f>#REF!</f>
        <v>#REF!</v>
      </c>
      <c r="R379">
        <v>173260</v>
      </c>
      <c r="AW379">
        <f>'[1]D.3 Trial Balance - FY25'!$380:$380</f>
        <v>0</v>
      </c>
      <c r="AX379">
        <v>375</v>
      </c>
      <c r="BA379" t="str">
        <f>'[1]D.3 Trial Balance - FY25'!$D$372</f>
        <v>5244:OVERHEAD RECHARGE ALLGAS</v>
      </c>
      <c r="BB379">
        <v>828</v>
      </c>
      <c r="BG379">
        <f>'[1]D.4 Revenue - FY25'!$Q$30</f>
        <v>0</v>
      </c>
      <c r="BH379">
        <v>569</v>
      </c>
    </row>
    <row r="380" spans="1:60">
      <c r="A380" t="e">
        <f>#REF!</f>
        <v>#REF!</v>
      </c>
      <c r="B380">
        <v>376</v>
      </c>
      <c r="E380" t="e">
        <f>#REF!</f>
        <v>#REF!</v>
      </c>
      <c r="F380">
        <v>854</v>
      </c>
      <c r="Q380" t="e">
        <f>#REF!</f>
        <v>#REF!</v>
      </c>
      <c r="R380">
        <v>173261</v>
      </c>
      <c r="AW380">
        <f>'[1]D.3 Trial Balance - FY25'!$381:$381</f>
        <v>0</v>
      </c>
      <c r="AX380">
        <v>376</v>
      </c>
      <c r="BA380" t="str">
        <f>'[1]D.3 Trial Balance - FY25'!$D$373</f>
        <v>5250:NETWORK MANAGEMENT FEE CAPITAL - NETWORKS</v>
      </c>
      <c r="BB380">
        <v>829</v>
      </c>
      <c r="BG380">
        <f>'[1]D.4 Revenue - FY25'!$R$30</f>
        <v>0</v>
      </c>
      <c r="BH380">
        <v>570</v>
      </c>
    </row>
    <row r="381" spans="1:60">
      <c r="A381" t="e">
        <f>#REF!</f>
        <v>#REF!</v>
      </c>
      <c r="B381">
        <v>377</v>
      </c>
      <c r="E381" t="e">
        <f>#REF!</f>
        <v>#REF!</v>
      </c>
      <c r="F381">
        <v>855</v>
      </c>
      <c r="Q381" t="e">
        <f>#REF!</f>
        <v>#REF!</v>
      </c>
      <c r="R381">
        <v>173262</v>
      </c>
      <c r="AW381">
        <f>'[1]D.3 Trial Balance - FY25'!$382:$382</f>
        <v>0</v>
      </c>
      <c r="AX381">
        <v>377</v>
      </c>
      <c r="BA381" t="str">
        <f>'[1]D.3 Trial Balance - FY25'!$D$374</f>
        <v>5251:NETWORK MANAGEMENT FEE - CAP OVERHEAD SUSPENSE - NETWORKS</v>
      </c>
      <c r="BB381">
        <v>830</v>
      </c>
      <c r="BG381">
        <f>'[1]D.4 Revenue - FY25'!$S$30</f>
        <v>0</v>
      </c>
      <c r="BH381">
        <v>571</v>
      </c>
    </row>
    <row r="382" spans="1:60">
      <c r="A382" t="e">
        <f>#REF!</f>
        <v>#REF!</v>
      </c>
      <c r="B382">
        <v>378</v>
      </c>
      <c r="E382" t="e">
        <f>#REF!</f>
        <v>#REF!</v>
      </c>
      <c r="F382">
        <v>856</v>
      </c>
      <c r="Q382" t="e">
        <f>#REF!</f>
        <v>#REF!</v>
      </c>
      <c r="R382">
        <v>173263</v>
      </c>
      <c r="AW382">
        <f>'[1]D.3 Trial Balance - FY25'!$383:$383</f>
        <v>0</v>
      </c>
      <c r="AX382">
        <v>378</v>
      </c>
      <c r="BA382" t="str">
        <f>'[1]D.3 Trial Balance - FY25'!$D$375</f>
        <v>5252:RENTAL CHARGE ON ASSETS EMPLOYED CAPITAL - NETWORKS</v>
      </c>
      <c r="BB382">
        <v>831</v>
      </c>
      <c r="BG382">
        <f>'[1]D.4 Revenue - FY25'!$T$30</f>
        <v>0</v>
      </c>
      <c r="BH382">
        <v>572</v>
      </c>
    </row>
    <row r="383" spans="1:60">
      <c r="A383" t="e">
        <f>#REF!</f>
        <v>#REF!</v>
      </c>
      <c r="B383">
        <v>379</v>
      </c>
      <c r="E383" t="e">
        <f>#REF!</f>
        <v>#REF!</v>
      </c>
      <c r="F383">
        <v>857</v>
      </c>
      <c r="Q383" t="e">
        <f>#REF!</f>
        <v>#REF!</v>
      </c>
      <c r="R383">
        <v>173264</v>
      </c>
      <c r="AW383">
        <f>'[1]D.3 Trial Balance - FY25'!$384:$384</f>
        <v>0</v>
      </c>
      <c r="AX383">
        <v>379</v>
      </c>
      <c r="BA383" t="str">
        <f>'[1]D.3 Trial Balance - FY25'!$D$376</f>
        <v>5253:RENTAL CHARGE ON ASSETS EMPLOYED - CAP OVERHEAD SUSPENSE - NETWORKS</v>
      </c>
      <c r="BB383">
        <v>832</v>
      </c>
      <c r="BG383">
        <f>'[1]D.4 Revenue - FY25'!$U$30</f>
        <v>0</v>
      </c>
      <c r="BH383">
        <v>573</v>
      </c>
    </row>
    <row r="384" spans="1:60">
      <c r="A384" t="e">
        <f>#REF!</f>
        <v>#REF!</v>
      </c>
      <c r="B384">
        <v>380</v>
      </c>
      <c r="E384" t="e">
        <f>#REF!</f>
        <v>#REF!</v>
      </c>
      <c r="F384">
        <v>858</v>
      </c>
      <c r="Q384" t="e">
        <f>#REF!</f>
        <v>#REF!</v>
      </c>
      <c r="R384">
        <v>173265</v>
      </c>
      <c r="AW384">
        <f>'[1]D.3 Trial Balance - FY25'!$385:$385</f>
        <v>0</v>
      </c>
      <c r="AX384">
        <v>380</v>
      </c>
      <c r="BA384" t="str">
        <f>'[1]D.3 Trial Balance - FY25'!$D$377</f>
        <v>5254:CONTROLLABLE COST INCENTIVE FEE - NETWORKS</v>
      </c>
      <c r="BB384">
        <v>833</v>
      </c>
      <c r="BG384">
        <f>'[1]D.4 Revenue - FY25'!$V$30</f>
        <v>0</v>
      </c>
      <c r="BH384">
        <v>574</v>
      </c>
    </row>
    <row r="385" spans="1:60">
      <c r="A385" t="e">
        <f>#REF!</f>
        <v>#REF!</v>
      </c>
      <c r="B385">
        <v>381</v>
      </c>
      <c r="E385" t="e">
        <f>#REF!</f>
        <v>#REF!</v>
      </c>
      <c r="F385">
        <v>859</v>
      </c>
      <c r="Q385" t="e">
        <f>#REF!</f>
        <v>#REF!</v>
      </c>
      <c r="R385">
        <v>173266</v>
      </c>
      <c r="AW385">
        <f>'[1]D.3 Trial Balance - FY25'!$386:$386</f>
        <v>0</v>
      </c>
      <c r="AX385">
        <v>381</v>
      </c>
      <c r="BA385" t="str">
        <f>'[1]D.3 Trial Balance - FY25'!$D$378</f>
        <v>5255:CAP OH NATIONAL - NETWORKS</v>
      </c>
      <c r="BB385">
        <v>834</v>
      </c>
      <c r="BG385">
        <f>'[1]D.4 Revenue - FY25'!$I$31</f>
        <v>0</v>
      </c>
      <c r="BH385">
        <v>575</v>
      </c>
    </row>
    <row r="386" spans="1:60">
      <c r="A386" t="e">
        <f>#REF!</f>
        <v>#REF!</v>
      </c>
      <c r="B386">
        <v>382</v>
      </c>
      <c r="E386" t="e">
        <f>#REF!</f>
        <v>#REF!</v>
      </c>
      <c r="F386">
        <v>860</v>
      </c>
      <c r="Q386" t="e">
        <f>#REF!</f>
        <v>#REF!</v>
      </c>
      <c r="R386">
        <v>173267</v>
      </c>
      <c r="AW386">
        <f>'[1]D.3 Trial Balance - FY25'!$387:$387</f>
        <v>0</v>
      </c>
      <c r="AX386">
        <v>382</v>
      </c>
      <c r="BA386" t="str">
        <f>'[1]D.3 Trial Balance - FY25'!$D$379</f>
        <v>5256:CAP OH INDIRECT STATE - NETWORKS</v>
      </c>
      <c r="BB386">
        <v>835</v>
      </c>
      <c r="BG386">
        <f>'[1]D.4 Revenue - FY25'!$J$31</f>
        <v>0</v>
      </c>
      <c r="BH386">
        <v>576</v>
      </c>
    </row>
    <row r="387" spans="1:60">
      <c r="A387" t="e">
        <f>#REF!</f>
        <v>#REF!</v>
      </c>
      <c r="B387">
        <v>383</v>
      </c>
      <c r="E387" t="e">
        <f>#REF!</f>
        <v>#REF!</v>
      </c>
      <c r="F387">
        <v>861</v>
      </c>
      <c r="Q387" t="e">
        <f>#REF!</f>
        <v>#REF!</v>
      </c>
      <c r="R387">
        <v>173268</v>
      </c>
      <c r="AW387">
        <f>'[1]D.3 Trial Balance - FY25'!$388:$388</f>
        <v>0</v>
      </c>
      <c r="AX387">
        <v>383</v>
      </c>
      <c r="BA387" t="str">
        <f>'[1]D.3 Trial Balance - FY25'!$D$380</f>
        <v>5257:CAP OH DIRECT STATE OTHER - NETWORKS</v>
      </c>
      <c r="BB387">
        <v>836</v>
      </c>
      <c r="BG387">
        <f>'[1]D.4 Revenue - FY25'!$K$31</f>
        <v>0</v>
      </c>
      <c r="BH387">
        <v>577</v>
      </c>
    </row>
    <row r="388" spans="1:60">
      <c r="A388" t="e">
        <f>#REF!</f>
        <v>#REF!</v>
      </c>
      <c r="B388">
        <v>384</v>
      </c>
      <c r="E388" t="e">
        <f>#REF!</f>
        <v>#REF!</v>
      </c>
      <c r="F388">
        <v>862</v>
      </c>
      <c r="Q388" t="e">
        <f>#REF!</f>
        <v>#REF!</v>
      </c>
      <c r="R388">
        <v>173269</v>
      </c>
      <c r="AW388">
        <f>'[1]D.3 Trial Balance - FY25'!$389:$389</f>
        <v>0</v>
      </c>
      <c r="AX388">
        <v>384</v>
      </c>
      <c r="BA388" t="str">
        <f>'[1]D.3 Trial Balance - FY25'!$D$381</f>
        <v>5258:CAP OH EXPENSE - NETWORKS</v>
      </c>
      <c r="BB388">
        <v>837</v>
      </c>
      <c r="BG388">
        <f>'[1]D.4 Revenue - FY25'!$L$31</f>
        <v>0</v>
      </c>
      <c r="BH388">
        <v>578</v>
      </c>
    </row>
    <row r="389" spans="1:60">
      <c r="A389" t="e">
        <f>#REF!</f>
        <v>#REF!</v>
      </c>
      <c r="B389">
        <v>385</v>
      </c>
      <c r="E389" t="e">
        <f>#REF!</f>
        <v>#REF!</v>
      </c>
      <c r="F389">
        <v>863</v>
      </c>
      <c r="Q389" t="e">
        <f>#REF!</f>
        <v>#REF!</v>
      </c>
      <c r="R389">
        <v>173270</v>
      </c>
      <c r="AW389">
        <f>'[1]D.3 Trial Balance - FY25'!$390:$390</f>
        <v>0</v>
      </c>
      <c r="AX389">
        <v>385</v>
      </c>
      <c r="BA389" t="str">
        <f>'[1]D.3 Trial Balance - FY25'!$D$382</f>
        <v>5259:CAP OH NATIONAL SUSPENSE - NETWORKS</v>
      </c>
      <c r="BB389">
        <v>838</v>
      </c>
      <c r="BG389">
        <f>'[1]D.4 Revenue - FY25'!$M$31</f>
        <v>0</v>
      </c>
      <c r="BH389">
        <v>579</v>
      </c>
    </row>
    <row r="390" spans="1:60">
      <c r="A390" t="e">
        <f>#REF!</f>
        <v>#REF!</v>
      </c>
      <c r="B390">
        <v>386</v>
      </c>
      <c r="E390" t="e">
        <f>#REF!</f>
        <v>#REF!</v>
      </c>
      <c r="F390">
        <v>864</v>
      </c>
      <c r="Q390" t="e">
        <f>#REF!</f>
        <v>#REF!</v>
      </c>
      <c r="R390">
        <v>173271</v>
      </c>
      <c r="AW390">
        <f>'[1]D.3 Trial Balance - FY25'!$391:$391</f>
        <v>0</v>
      </c>
      <c r="AX390">
        <v>386</v>
      </c>
      <c r="BA390" t="str">
        <f>'[1]D.3 Trial Balance - FY25'!$D$383</f>
        <v>5260:CAP OH SUSPENSE - DIRECT STATE - OTHER - NETWORKS</v>
      </c>
      <c r="BB390">
        <v>839</v>
      </c>
      <c r="BG390">
        <f>'[1]D.4 Revenue - FY25'!$N$31</f>
        <v>0</v>
      </c>
      <c r="BH390">
        <v>580</v>
      </c>
    </row>
    <row r="391" spans="1:60">
      <c r="A391" t="e">
        <f>#REF!</f>
        <v>#REF!</v>
      </c>
      <c r="B391">
        <v>387</v>
      </c>
      <c r="E391" t="e">
        <f>#REF!</f>
        <v>#REF!</v>
      </c>
      <c r="F391">
        <v>865</v>
      </c>
      <c r="Q391" t="e">
        <f>#REF!</f>
        <v>#REF!</v>
      </c>
      <c r="R391">
        <v>173272</v>
      </c>
      <c r="AW391">
        <f>'[1]D.3 Trial Balance - FY25'!$392:$392</f>
        <v>0</v>
      </c>
      <c r="AX391">
        <v>387</v>
      </c>
      <c r="BA391" t="str">
        <f>'[1]D.3 Trial Balance - FY25'!$D$384</f>
        <v>5261:CAP OH INDIRECT STATE SUSPENSE - NETWORKS</v>
      </c>
      <c r="BB391">
        <v>840</v>
      </c>
      <c r="BG391">
        <f>'[1]D.4 Revenue - FY25'!$O$31</f>
        <v>0</v>
      </c>
      <c r="BH391">
        <v>581</v>
      </c>
    </row>
    <row r="392" spans="1:60">
      <c r="A392" t="e">
        <f>#REF!</f>
        <v>#REF!</v>
      </c>
      <c r="B392">
        <v>388</v>
      </c>
      <c r="E392" t="e">
        <f>#REF!</f>
        <v>#REF!</v>
      </c>
      <c r="F392">
        <v>866</v>
      </c>
      <c r="Q392" t="e">
        <f>#REF!</f>
        <v>#REF!</v>
      </c>
      <c r="R392">
        <v>173273</v>
      </c>
      <c r="AW392">
        <f>'[1]D.3 Trial Balance - FY25'!$393:$393</f>
        <v>0</v>
      </c>
      <c r="AX392">
        <v>388</v>
      </c>
      <c r="BA392" t="str">
        <f>'[1]D.3 Trial Balance - FY25'!$D$385</f>
        <v>5262:CAP OH DIRECT STATE PLANNING SUSPENSE - NETWORKS</v>
      </c>
      <c r="BB392">
        <v>841</v>
      </c>
      <c r="BG392">
        <f>'[1]D.4 Revenue - FY25'!$P$31</f>
        <v>0</v>
      </c>
      <c r="BH392">
        <v>582</v>
      </c>
    </row>
    <row r="393" spans="1:60">
      <c r="A393" t="e">
        <f>#REF!</f>
        <v>#REF!</v>
      </c>
      <c r="B393">
        <v>389</v>
      </c>
      <c r="E393" t="e">
        <f>#REF!</f>
        <v>#REF!</v>
      </c>
      <c r="F393">
        <v>867</v>
      </c>
      <c r="Q393" t="e">
        <f>#REF!</f>
        <v>#REF!</v>
      </c>
      <c r="R393">
        <v>173274</v>
      </c>
      <c r="AW393">
        <f>'[1]D.3 Trial Balance - FY25'!$394:$394</f>
        <v>0</v>
      </c>
      <c r="AX393">
        <v>389</v>
      </c>
      <c r="BA393" t="str">
        <f>'[1]D.3 Trial Balance - FY25'!$D$386</f>
        <v>5263:CAP OH DIRECT STATE PLANNING - NETWORKS</v>
      </c>
      <c r="BB393">
        <v>842</v>
      </c>
      <c r="BG393">
        <f>'[1]D.4 Revenue - FY25'!$Q$31</f>
        <v>0</v>
      </c>
      <c r="BH393">
        <v>583</v>
      </c>
    </row>
    <row r="394" spans="1:60">
      <c r="A394" t="e">
        <f>#REF!</f>
        <v>#REF!</v>
      </c>
      <c r="B394">
        <v>390</v>
      </c>
      <c r="E394" t="e">
        <f>#REF!</f>
        <v>#REF!</v>
      </c>
      <c r="F394">
        <v>868</v>
      </c>
      <c r="Q394" t="e">
        <f>#REF!</f>
        <v>#REF!</v>
      </c>
      <c r="R394">
        <v>173275</v>
      </c>
      <c r="AW394">
        <f>'[1]D.3 Trial Balance - FY25'!$395:$395</f>
        <v>0</v>
      </c>
      <c r="AX394">
        <v>390</v>
      </c>
      <c r="BA394" t="str">
        <f>'[1]D.3 Trial Balance - FY25'!$D$387</f>
        <v>5264:CAP OH PLANNING EXPENSE - NETWORKS</v>
      </c>
      <c r="BB394">
        <v>843</v>
      </c>
      <c r="BG394">
        <f>'[1]D.4 Revenue - FY25'!$R$31</f>
        <v>0</v>
      </c>
      <c r="BH394">
        <v>584</v>
      </c>
    </row>
    <row r="395" spans="1:60">
      <c r="A395" t="e">
        <f>#REF!</f>
        <v>#REF!</v>
      </c>
      <c r="B395">
        <v>391</v>
      </c>
      <c r="E395" t="e">
        <f>#REF!</f>
        <v>#REF!</v>
      </c>
      <c r="F395">
        <v>869</v>
      </c>
      <c r="Q395" t="e">
        <f>#REF!</f>
        <v>#REF!</v>
      </c>
      <c r="R395">
        <v>173276</v>
      </c>
      <c r="AW395">
        <f>'[1]D.3 Trial Balance - FY25'!$396:$396</f>
        <v>0</v>
      </c>
      <c r="AX395">
        <v>391</v>
      </c>
      <c r="BA395" t="str">
        <f>'[1]D.3 Trial Balance - FY25'!$D$388</f>
        <v>5265:CONTROLLABLE COST INCENTIVE FEE - CONTRA ACCOUNT - NETWORKS</v>
      </c>
      <c r="BB395">
        <v>844</v>
      </c>
      <c r="BG395">
        <f>'[1]D.4 Revenue - FY25'!$S$31</f>
        <v>0</v>
      </c>
      <c r="BH395">
        <v>585</v>
      </c>
    </row>
    <row r="396" spans="1:60">
      <c r="A396" t="e">
        <f>#REF!</f>
        <v>#REF!</v>
      </c>
      <c r="B396">
        <v>392</v>
      </c>
      <c r="E396" t="e">
        <f>#REF!</f>
        <v>#REF!</v>
      </c>
      <c r="F396">
        <v>870</v>
      </c>
      <c r="Q396" t="e">
        <f>#REF!</f>
        <v>#REF!</v>
      </c>
      <c r="R396">
        <v>173277</v>
      </c>
      <c r="AW396">
        <f>'[1]D.3 Trial Balance - FY25'!$397:$397</f>
        <v>0</v>
      </c>
      <c r="AX396">
        <v>392</v>
      </c>
      <c r="BA396" t="str">
        <f>'[1]D.3 Trial Balance - FY25'!$D$389</f>
        <v>5266:MARKETING COST TRANSFER STEP 1 - CONTRA - NETWORKS</v>
      </c>
      <c r="BB396">
        <v>845</v>
      </c>
      <c r="BG396">
        <f>'[1]D.4 Revenue - FY25'!$T$31</f>
        <v>0</v>
      </c>
      <c r="BH396">
        <v>586</v>
      </c>
    </row>
    <row r="397" spans="1:60">
      <c r="A397" t="e">
        <f>#REF!</f>
        <v>#REF!</v>
      </c>
      <c r="B397">
        <v>393</v>
      </c>
      <c r="E397" t="e">
        <f>#REF!</f>
        <v>#REF!</v>
      </c>
      <c r="F397">
        <v>871</v>
      </c>
      <c r="Q397" t="e">
        <f>#REF!</f>
        <v>#REF!</v>
      </c>
      <c r="R397">
        <v>173278</v>
      </c>
      <c r="AW397">
        <f>'[1]D.3 Trial Balance - FY25'!$398:$398</f>
        <v>0</v>
      </c>
      <c r="AX397">
        <v>393</v>
      </c>
      <c r="BA397" t="str">
        <f>'[1]D.3 Trial Balance - FY25'!$D$390</f>
        <v>5267:MARKETING COST TRANSFER STEP 1 - NETWORKS</v>
      </c>
      <c r="BB397">
        <v>846</v>
      </c>
      <c r="BG397">
        <f>'[1]D.4 Revenue - FY25'!$U$31</f>
        <v>0</v>
      </c>
      <c r="BH397">
        <v>587</v>
      </c>
    </row>
    <row r="398" spans="1:60">
      <c r="A398" t="e">
        <f>#REF!</f>
        <v>#REF!</v>
      </c>
      <c r="B398">
        <v>394</v>
      </c>
      <c r="E398" t="e">
        <f>#REF!</f>
        <v>#REF!</v>
      </c>
      <c r="F398">
        <v>872</v>
      </c>
      <c r="Q398" t="e">
        <f>#REF!</f>
        <v>#REF!</v>
      </c>
      <c r="R398">
        <v>173279</v>
      </c>
      <c r="AW398">
        <f>'[1]D.3 Trial Balance - FY25'!$399:$399</f>
        <v>0</v>
      </c>
      <c r="AX398">
        <v>394</v>
      </c>
      <c r="BA398" t="str">
        <f>'[1]D.3 Trial Balance - FY25'!$D$391</f>
        <v>5268:MARKETING COST TRANSFER - NETWORKS</v>
      </c>
      <c r="BB398">
        <v>847</v>
      </c>
      <c r="BG398">
        <f>'[1]D.4 Revenue - FY25'!$V$31</f>
        <v>0</v>
      </c>
      <c r="BH398">
        <v>588</v>
      </c>
    </row>
    <row r="399" spans="1:60">
      <c r="A399" t="e">
        <f>#REF!</f>
        <v>#REF!</v>
      </c>
      <c r="B399">
        <v>395</v>
      </c>
      <c r="E399" t="e">
        <f>#REF!</f>
        <v>#REF!</v>
      </c>
      <c r="F399">
        <v>873</v>
      </c>
      <c r="Q399" t="e">
        <f>#REF!</f>
        <v>#REF!</v>
      </c>
      <c r="R399">
        <v>173280</v>
      </c>
      <c r="AW399">
        <f>'[1]D.3 Trial Balance - FY25'!$400:$400</f>
        <v>0</v>
      </c>
      <c r="AX399">
        <v>395</v>
      </c>
      <c r="BA399" t="str">
        <f>'[1]D.3 Trial Balance - FY25'!$D$392</f>
        <v>5269:NETWORKS RECOVERIES MASS ALLOCATION - DR</v>
      </c>
      <c r="BB399">
        <v>848</v>
      </c>
      <c r="BG399">
        <f>'[1]D.4 Revenue - FY25'!$I$32</f>
        <v>0</v>
      </c>
      <c r="BH399">
        <v>589</v>
      </c>
    </row>
    <row r="400" spans="1:60">
      <c r="A400" t="e">
        <f>#REF!</f>
        <v>#REF!</v>
      </c>
      <c r="B400">
        <v>396</v>
      </c>
      <c r="E400" t="e">
        <f>#REF!</f>
        <v>#REF!</v>
      </c>
      <c r="F400">
        <v>874</v>
      </c>
      <c r="Q400" t="e">
        <f>#REF!</f>
        <v>#REF!</v>
      </c>
      <c r="R400">
        <v>173281</v>
      </c>
      <c r="AW400">
        <f>'[1]D.3 Trial Balance - FY25'!$401:$401</f>
        <v>0</v>
      </c>
      <c r="AX400">
        <v>396</v>
      </c>
      <c r="BA400" t="str">
        <f>'[1]D.3 Trial Balance - FY25'!$D$393</f>
        <v>5270:NETWORKS RECOVERIES MASS ALLOCATION - CR</v>
      </c>
      <c r="BB400">
        <v>849</v>
      </c>
      <c r="BG400">
        <f>'[1]D.4 Revenue - FY25'!$J$32</f>
        <v>0</v>
      </c>
      <c r="BH400">
        <v>590</v>
      </c>
    </row>
    <row r="401" spans="1:60">
      <c r="A401" t="e">
        <f>#REF!</f>
        <v>#REF!</v>
      </c>
      <c r="B401">
        <v>397</v>
      </c>
      <c r="E401" t="e">
        <f>#REF!</f>
        <v>#REF!</v>
      </c>
      <c r="F401">
        <v>875</v>
      </c>
      <c r="Q401" t="e">
        <f>#REF!</f>
        <v>#REF!</v>
      </c>
      <c r="R401">
        <v>173282</v>
      </c>
      <c r="AW401">
        <f>'[1]D.3 Trial Balance - FY25'!$402:$402</f>
        <v>0</v>
      </c>
      <c r="AX401">
        <v>397</v>
      </c>
      <c r="BA401" t="str">
        <f>'[1]D.3 Trial Balance - FY25'!$D$394</f>
        <v>5271:CAP OH NMF SUSPENSE TRUE UP CONTRA ACCOUNT - NETWORKS</v>
      </c>
      <c r="BB401">
        <v>850</v>
      </c>
      <c r="BG401">
        <f>'[1]D.4 Revenue - FY25'!$K$32</f>
        <v>0</v>
      </c>
      <c r="BH401">
        <v>591</v>
      </c>
    </row>
    <row r="402" spans="1:60">
      <c r="A402" t="e">
        <f>#REF!</f>
        <v>#REF!</v>
      </c>
      <c r="B402">
        <v>398</v>
      </c>
      <c r="E402" t="e">
        <f>#REF!</f>
        <v>#REF!</v>
      </c>
      <c r="F402">
        <v>876</v>
      </c>
      <c r="Q402" t="e">
        <f>#REF!</f>
        <v>#REF!</v>
      </c>
      <c r="R402">
        <v>173283</v>
      </c>
      <c r="AW402">
        <f>'[1]D.3 Trial Balance - FY25'!$403:$403</f>
        <v>0</v>
      </c>
      <c r="AX402">
        <v>398</v>
      </c>
      <c r="BA402" t="str">
        <f>'[1]D.3 Trial Balance - FY25'!$D$395</f>
        <v>5272:FAR SUSPENSE TRUE UP CONTRA ACCOUNT - NETWORKS</v>
      </c>
      <c r="BB402">
        <v>851</v>
      </c>
      <c r="BG402">
        <f>'[1]D.4 Revenue - FY25'!$L$32</f>
        <v>0</v>
      </c>
      <c r="BH402">
        <v>592</v>
      </c>
    </row>
    <row r="403" spans="1:60">
      <c r="A403" t="e">
        <f>#REF!</f>
        <v>#REF!</v>
      </c>
      <c r="B403">
        <v>399</v>
      </c>
      <c r="E403" t="e">
        <f>#REF!</f>
        <v>#REF!</v>
      </c>
      <c r="F403">
        <v>877</v>
      </c>
      <c r="Q403" t="e">
        <f>#REF!</f>
        <v>#REF!</v>
      </c>
      <c r="R403">
        <v>173284</v>
      </c>
      <c r="AW403">
        <f>'[1]D.3 Trial Balance - FY25'!$404:$404</f>
        <v>0</v>
      </c>
      <c r="AX403">
        <v>399</v>
      </c>
      <c r="BA403" t="str">
        <f>'[1]D.3 Trial Balance - FY25'!$D$396</f>
        <v>5273:CAP OH NATIONAL SUSPENSE TRUE UP CONTRA ACCOUNT - NETWORKS</v>
      </c>
      <c r="BB403">
        <v>852</v>
      </c>
      <c r="BG403">
        <f>'[1]D.4 Revenue - FY25'!$M$32</f>
        <v>0</v>
      </c>
      <c r="BH403">
        <v>593</v>
      </c>
    </row>
    <row r="404" spans="1:60">
      <c r="A404" t="e">
        <f>#REF!</f>
        <v>#REF!</v>
      </c>
      <c r="B404">
        <v>400</v>
      </c>
      <c r="E404" t="e">
        <f>#REF!</f>
        <v>#REF!</v>
      </c>
      <c r="F404">
        <v>878</v>
      </c>
      <c r="Q404" t="e">
        <f>#REF!</f>
        <v>#REF!</v>
      </c>
      <c r="R404">
        <v>173285</v>
      </c>
      <c r="AW404">
        <f>'[1]D.3 Trial Balance - FY25'!$405:$405</f>
        <v>0</v>
      </c>
      <c r="AX404">
        <v>400</v>
      </c>
      <c r="BA404" t="str">
        <f>'[1]D.3 Trial Balance - FY25'!$D$397</f>
        <v>5274:CAP OH DIRECT STATE PLANNING SUSPENSE TRUE UP CONTRA ACCOUNT - NETWORKS</v>
      </c>
      <c r="BB404">
        <v>853</v>
      </c>
      <c r="BG404">
        <f>'[1]D.4 Revenue - FY25'!$N$32</f>
        <v>0</v>
      </c>
      <c r="BH404">
        <v>594</v>
      </c>
    </row>
    <row r="405" spans="1:60">
      <c r="A405" t="e">
        <f>#REF!</f>
        <v>#REF!</v>
      </c>
      <c r="B405">
        <v>401</v>
      </c>
      <c r="E405" t="e">
        <f>#REF!</f>
        <v>#REF!</v>
      </c>
      <c r="F405">
        <v>879</v>
      </c>
      <c r="Q405" t="e">
        <f>#REF!</f>
        <v>#REF!</v>
      </c>
      <c r="R405">
        <v>173286</v>
      </c>
      <c r="AW405">
        <f>'[1]D.3 Trial Balance - FY25'!$406:$406</f>
        <v>0</v>
      </c>
      <c r="AX405">
        <v>401</v>
      </c>
      <c r="BA405" t="str">
        <f>'[1]D.3 Trial Balance - FY25'!$D$398</f>
        <v>5275:DIRECT STATE OTHER CAP OH SUSPENSE TRUE UP CONTRA ACCOUNT - NETWORKS</v>
      </c>
      <c r="BB405">
        <v>854</v>
      </c>
      <c r="BG405">
        <f>'[1]D.4 Revenue - FY25'!$O$32</f>
        <v>0</v>
      </c>
      <c r="BH405">
        <v>595</v>
      </c>
    </row>
    <row r="406" spans="1:60">
      <c r="A406" t="e">
        <f>#REF!</f>
        <v>#REF!</v>
      </c>
      <c r="B406">
        <v>402</v>
      </c>
      <c r="E406" t="e">
        <f>#REF!</f>
        <v>#REF!</v>
      </c>
      <c r="F406">
        <v>880</v>
      </c>
      <c r="Q406" t="e">
        <f>#REF!</f>
        <v>#REF!</v>
      </c>
      <c r="R406">
        <v>173287</v>
      </c>
      <c r="AW406">
        <f>'[1]D.3 Trial Balance - FY25'!$407:$407</f>
        <v>0</v>
      </c>
      <c r="AX406">
        <v>402</v>
      </c>
      <c r="BA406" t="str">
        <f>'[1]D.3 Trial Balance - FY25'!$D$399</f>
        <v>5276:CAP OH INDIRECT STATE SUSPENSE TRUE UP CONTRA ACCOUNT - NETWORKS</v>
      </c>
      <c r="BB406">
        <v>855</v>
      </c>
      <c r="BG406">
        <f>'[1]D.4 Revenue - FY25'!$P$32</f>
        <v>0</v>
      </c>
      <c r="BH406">
        <v>596</v>
      </c>
    </row>
    <row r="407" spans="1:60">
      <c r="A407" t="e">
        <f>#REF!</f>
        <v>#REF!</v>
      </c>
      <c r="B407">
        <v>403</v>
      </c>
      <c r="E407" t="e">
        <f>#REF!</f>
        <v>#REF!</v>
      </c>
      <c r="F407">
        <v>881</v>
      </c>
      <c r="Q407" t="e">
        <f>#REF!</f>
        <v>#REF!</v>
      </c>
      <c r="R407">
        <v>173288</v>
      </c>
      <c r="AW407">
        <f>'[1]D.3 Trial Balance - FY25'!$408:$408</f>
        <v>0</v>
      </c>
      <c r="AX407">
        <v>403</v>
      </c>
      <c r="BA407" t="str">
        <f>'[1]D.3 Trial Balance - FY25'!$D$400</f>
        <v>5277:CAPITALISED OVERHEADS EXPENSE NATIONAL - CONTRA - NETWORKS</v>
      </c>
      <c r="BB407">
        <v>856</v>
      </c>
      <c r="BG407">
        <f>'[1]D.4 Revenue - FY25'!$Q$32</f>
        <v>0</v>
      </c>
      <c r="BH407">
        <v>597</v>
      </c>
    </row>
    <row r="408" spans="1:60">
      <c r="A408" t="e">
        <f>#REF!</f>
        <v>#REF!</v>
      </c>
      <c r="B408">
        <v>404</v>
      </c>
      <c r="E408" t="e">
        <f>#REF!</f>
        <v>#REF!</v>
      </c>
      <c r="F408">
        <v>882</v>
      </c>
      <c r="Q408" t="e">
        <f>#REF!</f>
        <v>#REF!</v>
      </c>
      <c r="R408">
        <v>173289</v>
      </c>
      <c r="AW408">
        <f>'[1]D.3 Trial Balance - FY25'!$409:$409</f>
        <v>0</v>
      </c>
      <c r="AX408">
        <v>404</v>
      </c>
      <c r="BA408" t="str">
        <f>'[1]D.3 Trial Balance - FY25'!$D$401</f>
        <v>5278:CAPITALISED OVERHEADS BASE CALCULATION NWF &amp; FAR STEP 1 - NETWORKS</v>
      </c>
      <c r="BB408">
        <v>857</v>
      </c>
      <c r="BG408">
        <f>'[1]D.4 Revenue - FY25'!$R$32</f>
        <v>0</v>
      </c>
      <c r="BH408">
        <v>598</v>
      </c>
    </row>
    <row r="409" spans="1:60">
      <c r="A409" t="e">
        <f>#REF!</f>
        <v>#REF!</v>
      </c>
      <c r="B409">
        <v>405</v>
      </c>
      <c r="E409" t="e">
        <f>#REF!</f>
        <v>#REF!</v>
      </c>
      <c r="F409">
        <v>883</v>
      </c>
      <c r="Q409" t="e">
        <f>#REF!</f>
        <v>#REF!</v>
      </c>
      <c r="R409">
        <v>173290</v>
      </c>
      <c r="AW409">
        <f>'[1]D.3 Trial Balance - FY25'!$410:$410</f>
        <v>0</v>
      </c>
      <c r="AX409">
        <v>405</v>
      </c>
      <c r="BA409" t="str">
        <f>'[1]D.3 Trial Balance - FY25'!$D$402</f>
        <v>5279:CAPITALISED OVERHEADS BASE CALCULATION NMF &amp; FAR STEP 1 - CONTRA - NETWORKS</v>
      </c>
      <c r="BB409">
        <v>858</v>
      </c>
      <c r="BG409">
        <f>'[1]D.4 Revenue - FY25'!$S$32</f>
        <v>0</v>
      </c>
      <c r="BH409">
        <v>599</v>
      </c>
    </row>
    <row r="410" spans="1:60">
      <c r="A410" t="e">
        <f>#REF!</f>
        <v>#REF!</v>
      </c>
      <c r="B410">
        <v>406</v>
      </c>
      <c r="E410" t="e">
        <f>#REF!</f>
        <v>#REF!</v>
      </c>
      <c r="F410">
        <v>884</v>
      </c>
      <c r="Q410" t="e">
        <f>#REF!</f>
        <v>#REF!</v>
      </c>
      <c r="R410">
        <v>173291</v>
      </c>
      <c r="AW410">
        <f>'[1]D.3 Trial Balance - FY25'!$411:$411</f>
        <v>0</v>
      </c>
      <c r="AX410">
        <v>406</v>
      </c>
      <c r="BA410" t="str">
        <f>'[1]D.3 Trial Balance - FY25'!$D$403</f>
        <v>5280:CAPITALISED OVERHEADS EXPENSE - CONTRA -NETWORKS</v>
      </c>
      <c r="BB410">
        <v>859</v>
      </c>
      <c r="BG410">
        <f>'[1]D.4 Revenue - FY25'!$T$32</f>
        <v>0</v>
      </c>
      <c r="BH410">
        <v>600</v>
      </c>
    </row>
    <row r="411" spans="1:60">
      <c r="A411" t="e">
        <f>#REF!</f>
        <v>#REF!</v>
      </c>
      <c r="B411">
        <v>407</v>
      </c>
      <c r="E411" t="e">
        <f>#REF!</f>
        <v>#REF!</v>
      </c>
      <c r="F411">
        <v>885</v>
      </c>
      <c r="Q411" t="e">
        <f>#REF!</f>
        <v>#REF!</v>
      </c>
      <c r="R411">
        <v>173292</v>
      </c>
      <c r="AW411">
        <f>'[1]D.3 Trial Balance - FY25'!$412:$412</f>
        <v>0</v>
      </c>
      <c r="AX411">
        <v>407</v>
      </c>
      <c r="BA411" t="str">
        <f>'[1]D.3 Trial Balance - FY25'!$D$404</f>
        <v>5281:CAP OH NMF CONTRA - NETWORKS</v>
      </c>
      <c r="BB411">
        <v>860</v>
      </c>
      <c r="BG411">
        <f>'[1]D.4 Revenue - FY25'!$U$32</f>
        <v>0</v>
      </c>
      <c r="BH411">
        <v>601</v>
      </c>
    </row>
    <row r="412" spans="1:60">
      <c r="A412" t="e">
        <f>#REF!</f>
        <v>#REF!</v>
      </c>
      <c r="B412">
        <v>408</v>
      </c>
      <c r="E412" t="e">
        <f>#REF!</f>
        <v>#REF!</v>
      </c>
      <c r="F412">
        <v>886</v>
      </c>
      <c r="Q412" t="e">
        <f>#REF!</f>
        <v>#REF!</v>
      </c>
      <c r="R412">
        <v>173293</v>
      </c>
      <c r="AW412">
        <f>'[1]D.3 Trial Balance - FY25'!$413:$413</f>
        <v>0</v>
      </c>
      <c r="AX412">
        <v>408</v>
      </c>
      <c r="BA412" t="str">
        <f>'[1]D.3 Trial Balance - FY25'!$D$405</f>
        <v>5282:NETWORK MANAGEMENT FEE OPERATING EXPENSE - NETWORKS</v>
      </c>
      <c r="BB412">
        <v>861</v>
      </c>
      <c r="BG412">
        <f>'[1]D.4 Revenue - FY25'!$V$32</f>
        <v>0</v>
      </c>
      <c r="BH412">
        <v>602</v>
      </c>
    </row>
    <row r="413" spans="1:60">
      <c r="A413" t="e">
        <f>#REF!</f>
        <v>#REF!</v>
      </c>
      <c r="B413">
        <v>409</v>
      </c>
      <c r="E413" t="e">
        <f>#REF!</f>
        <v>#REF!</v>
      </c>
      <c r="F413">
        <v>887</v>
      </c>
      <c r="Q413" t="e">
        <f>#REF!</f>
        <v>#REF!</v>
      </c>
      <c r="R413">
        <v>173294</v>
      </c>
      <c r="AW413">
        <f>'[1]D.3 Trial Balance - FY25'!$414:$414</f>
        <v>0</v>
      </c>
      <c r="AX413">
        <v>409</v>
      </c>
      <c r="BA413" t="str">
        <f>'[1]D.3 Trial Balance - FY25'!$D$406</f>
        <v>5283:AASB 16 LEASE RECOVERIES - NETWORKS - CONTRA</v>
      </c>
      <c r="BB413">
        <v>862</v>
      </c>
      <c r="BG413">
        <f>'[1]D.4 Revenue - FY25'!$I$33</f>
        <v>0</v>
      </c>
      <c r="BH413">
        <v>603</v>
      </c>
    </row>
    <row r="414" spans="1:60">
      <c r="A414" t="e">
        <f>#REF!</f>
        <v>#REF!</v>
      </c>
      <c r="B414">
        <v>410</v>
      </c>
      <c r="E414" t="e">
        <f>#REF!</f>
        <v>#REF!</v>
      </c>
      <c r="F414">
        <v>888</v>
      </c>
      <c r="Q414" t="e">
        <f>#REF!</f>
        <v>#REF!</v>
      </c>
      <c r="R414">
        <v>173295</v>
      </c>
      <c r="AW414">
        <f>'[1]D.3 Trial Balance - FY25'!$415:$415</f>
        <v>0</v>
      </c>
      <c r="AX414">
        <v>410</v>
      </c>
      <c r="BA414" t="str">
        <f>'[1]D.3 Trial Balance - FY25'!$D$407</f>
        <v>5284:RENTAL CHARGE ON ASSETS EMPLOYED - NETWORKS - CONTRA</v>
      </c>
      <c r="BB414">
        <v>863</v>
      </c>
      <c r="BG414">
        <f>'[1]D.4 Revenue - FY25'!$J$33</f>
        <v>0</v>
      </c>
      <c r="BH414">
        <v>604</v>
      </c>
    </row>
    <row r="415" spans="1:60">
      <c r="A415" t="e">
        <f>#REF!</f>
        <v>#REF!</v>
      </c>
      <c r="B415">
        <v>411</v>
      </c>
      <c r="E415" t="e">
        <f>#REF!</f>
        <v>#REF!</v>
      </c>
      <c r="F415">
        <v>889</v>
      </c>
      <c r="Q415" t="e">
        <f>#REF!</f>
        <v>#REF!</v>
      </c>
      <c r="R415">
        <v>173296</v>
      </c>
      <c r="AW415">
        <f>'[1]D.3 Trial Balance - FY25'!$416:$416</f>
        <v>0</v>
      </c>
      <c r="AX415">
        <v>411</v>
      </c>
      <c r="BA415" t="str">
        <f>'[1]D.3 Trial Balance - FY25'!$D$408</f>
        <v>5285:RENTAL CHARGE ON ASSETS EMPLOYED OPERATING EXPENSE - NETWORKS</v>
      </c>
      <c r="BB415">
        <v>864</v>
      </c>
      <c r="BG415">
        <f>'[1]D.4 Revenue - FY25'!$K$33</f>
        <v>0</v>
      </c>
      <c r="BH415">
        <v>605</v>
      </c>
    </row>
    <row r="416" spans="1:60">
      <c r="A416" t="e">
        <f>#REF!</f>
        <v>#REF!</v>
      </c>
      <c r="B416">
        <v>412</v>
      </c>
      <c r="E416" t="e">
        <f>#REF!</f>
        <v>#REF!</v>
      </c>
      <c r="F416">
        <v>890</v>
      </c>
      <c r="Q416" t="e">
        <f>#REF!</f>
        <v>#REF!</v>
      </c>
      <c r="R416">
        <v>173297</v>
      </c>
      <c r="AW416">
        <f>'[1]D.3 Trial Balance - FY25'!$417:$417</f>
        <v>0</v>
      </c>
      <c r="AX416">
        <v>412</v>
      </c>
      <c r="BA416" t="str">
        <f>'[1]D.3 Trial Balance - FY25'!$D$409</f>
        <v>5286:CONTROLLABLE COST INCENTIVE FEE NETWORKS - CONTRA</v>
      </c>
      <c r="BB416">
        <v>865</v>
      </c>
      <c r="BG416">
        <f>'[1]D.4 Revenue - FY25'!$L$33</f>
        <v>0</v>
      </c>
      <c r="BH416">
        <v>606</v>
      </c>
    </row>
    <row r="417" spans="1:60">
      <c r="A417" t="e">
        <f>#REF!</f>
        <v>#REF!</v>
      </c>
      <c r="B417">
        <v>413</v>
      </c>
      <c r="E417" t="e">
        <f>#REF!</f>
        <v>#REF!</v>
      </c>
      <c r="F417">
        <v>891</v>
      </c>
      <c r="Q417" t="e">
        <f>#REF!</f>
        <v>#REF!</v>
      </c>
      <c r="R417">
        <v>173298</v>
      </c>
      <c r="AW417">
        <f>'[1]D.3 Trial Balance - FY25'!$418:$418</f>
        <v>0</v>
      </c>
      <c r="AX417">
        <v>413</v>
      </c>
      <c r="BA417" t="str">
        <f>'[1]D.3 Trial Balance - FY25'!$D$410</f>
        <v>5287:CONTROLLABLE COST INCENTIVE FEE - EXPENSE - NETWORKS</v>
      </c>
      <c r="BB417">
        <v>866</v>
      </c>
      <c r="BG417">
        <f>'[1]D.4 Revenue - FY25'!$M$33</f>
        <v>0</v>
      </c>
      <c r="BH417">
        <v>607</v>
      </c>
    </row>
    <row r="418" spans="1:60">
      <c r="A418" t="e">
        <f>#REF!</f>
        <v>#REF!</v>
      </c>
      <c r="B418">
        <v>414</v>
      </c>
      <c r="E418" t="e">
        <f>#REF!</f>
        <v>#REF!</v>
      </c>
      <c r="F418">
        <v>892</v>
      </c>
      <c r="Q418" t="e">
        <f>#REF!</f>
        <v>#REF!</v>
      </c>
      <c r="R418">
        <v>173299</v>
      </c>
      <c r="AW418">
        <f>'[1]D.3 Trial Balance - FY25'!$419:$419</f>
        <v>0</v>
      </c>
      <c r="AX418">
        <v>414</v>
      </c>
      <c r="BA418" t="str">
        <f>'[1]D.3 Trial Balance - FY25'!$D$411</f>
        <v>6100:DEPRECIATION</v>
      </c>
      <c r="BB418">
        <v>867</v>
      </c>
      <c r="BG418">
        <f>'[1]D.4 Revenue - FY25'!$N$33</f>
        <v>0</v>
      </c>
      <c r="BH418">
        <v>608</v>
      </c>
    </row>
    <row r="419" spans="1:60">
      <c r="A419" t="e">
        <f>#REF!</f>
        <v>#REF!</v>
      </c>
      <c r="B419">
        <v>415</v>
      </c>
      <c r="E419" t="e">
        <f>#REF!</f>
        <v>#REF!</v>
      </c>
      <c r="F419">
        <v>893</v>
      </c>
      <c r="Q419" t="e">
        <f>#REF!</f>
        <v>#REF!</v>
      </c>
      <c r="R419">
        <v>173300</v>
      </c>
      <c r="AW419">
        <f>'[1]D.3 Trial Balance - FY25'!$420:$420</f>
        <v>0</v>
      </c>
      <c r="AX419">
        <v>415</v>
      </c>
      <c r="BA419" t="str">
        <f>'[1]D.3 Trial Balance - FY25'!$D$412</f>
        <v>6101:AMORTISATION</v>
      </c>
      <c r="BB419">
        <v>868</v>
      </c>
      <c r="BG419">
        <f>'[1]D.4 Revenue - FY25'!$O$33</f>
        <v>0</v>
      </c>
      <c r="BH419">
        <v>609</v>
      </c>
    </row>
    <row r="420" spans="1:60">
      <c r="A420" t="e">
        <f>#REF!</f>
        <v>#REF!</v>
      </c>
      <c r="B420">
        <v>416</v>
      </c>
      <c r="E420" t="e">
        <f>#REF!</f>
        <v>#REF!</v>
      </c>
      <c r="F420">
        <v>894</v>
      </c>
      <c r="Q420" t="e">
        <f>#REF!</f>
        <v>#REF!</v>
      </c>
      <c r="R420">
        <v>173301</v>
      </c>
      <c r="AW420">
        <f>'[1]D.3 Trial Balance - FY25'!$421:$421</f>
        <v>0</v>
      </c>
      <c r="AX420">
        <v>416</v>
      </c>
      <c r="BA420" t="str">
        <f>'[1]D.3 Trial Balance - FY25'!$D$413</f>
        <v>6102:DEPRECIATION - ROU</v>
      </c>
      <c r="BB420">
        <v>869</v>
      </c>
      <c r="BG420">
        <f>'[1]D.4 Revenue - FY25'!$P$33</f>
        <v>0</v>
      </c>
      <c r="BH420">
        <v>610</v>
      </c>
    </row>
    <row r="421" spans="1:60">
      <c r="A421" t="e">
        <f>#REF!</f>
        <v>#REF!</v>
      </c>
      <c r="B421">
        <v>417</v>
      </c>
      <c r="E421" t="e">
        <f>#REF!</f>
        <v>#REF!</v>
      </c>
      <c r="F421">
        <v>895</v>
      </c>
      <c r="Q421" t="e">
        <f>#REF!</f>
        <v>#REF!</v>
      </c>
      <c r="R421">
        <v>173302</v>
      </c>
      <c r="AW421">
        <f>'[1]D.3 Trial Balance - FY25'!$422:$422</f>
        <v>0</v>
      </c>
      <c r="AX421">
        <v>417</v>
      </c>
      <c r="BA421" t="str">
        <f>'[1]D.3 Trial Balance - FY25'!$D$414</f>
        <v>6103:AMORTISATION - CONTRACT INTANGIBLE</v>
      </c>
      <c r="BB421">
        <v>870</v>
      </c>
      <c r="BG421">
        <f>'[1]D.4 Revenue - FY25'!$Q$33</f>
        <v>0</v>
      </c>
      <c r="BH421">
        <v>611</v>
      </c>
    </row>
    <row r="422" spans="1:60">
      <c r="A422" t="e">
        <f>#REF!</f>
        <v>#REF!</v>
      </c>
      <c r="B422">
        <v>418</v>
      </c>
      <c r="E422" t="e">
        <f>#REF!</f>
        <v>#REF!</v>
      </c>
      <c r="F422">
        <v>896</v>
      </c>
      <c r="Q422" t="e">
        <f>#REF!</f>
        <v>#REF!</v>
      </c>
      <c r="R422">
        <v>173303</v>
      </c>
      <c r="AW422">
        <f>'[1]D.3 Trial Balance - FY25'!$423:$423</f>
        <v>0</v>
      </c>
      <c r="AX422">
        <v>418</v>
      </c>
      <c r="BA422" t="str">
        <f>'[1]D.3 Trial Balance - FY25'!$D$415</f>
        <v>5000:PAYROLL COSTS</v>
      </c>
      <c r="BB422">
        <v>871</v>
      </c>
      <c r="BG422">
        <f>'[1]D.4 Revenue - FY25'!$R$33</f>
        <v>0</v>
      </c>
      <c r="BH422">
        <v>612</v>
      </c>
    </row>
    <row r="423" spans="1:60">
      <c r="A423" t="e">
        <f>#REF!</f>
        <v>#REF!</v>
      </c>
      <c r="B423">
        <v>419</v>
      </c>
      <c r="E423" t="e">
        <f>#REF!</f>
        <v>#REF!</v>
      </c>
      <c r="F423">
        <v>897</v>
      </c>
      <c r="Q423" t="e">
        <f>#REF!</f>
        <v>#REF!</v>
      </c>
      <c r="R423">
        <v>173304</v>
      </c>
      <c r="AW423">
        <f>'[1]D.3 Trial Balance - FY25'!$424:$424</f>
        <v>0</v>
      </c>
      <c r="AX423">
        <v>419</v>
      </c>
      <c r="BA423" t="str">
        <f>'[1]D.3 Trial Balance - FY25'!$D$416</f>
        <v>5001:PAYROLL ON-COSTS</v>
      </c>
      <c r="BB423">
        <v>872</v>
      </c>
      <c r="BG423">
        <f>'[1]D.4 Revenue - FY25'!$S$33</f>
        <v>0</v>
      </c>
      <c r="BH423">
        <v>613</v>
      </c>
    </row>
    <row r="424" spans="1:60">
      <c r="A424" t="e">
        <f>#REF!</f>
        <v>#REF!</v>
      </c>
      <c r="B424">
        <v>420</v>
      </c>
      <c r="E424" t="e">
        <f>#REF!</f>
        <v>#REF!</v>
      </c>
      <c r="F424">
        <v>898</v>
      </c>
      <c r="Q424" t="e">
        <f>#REF!</f>
        <v>#REF!</v>
      </c>
      <c r="R424">
        <v>173305</v>
      </c>
      <c r="AW424">
        <f>'[1]D.3 Trial Balance - FY25'!$425:$425</f>
        <v>0</v>
      </c>
      <c r="AX424">
        <v>420</v>
      </c>
      <c r="BA424" t="str">
        <f>'[1]D.3 Trial Balance - FY25'!$D$417</f>
        <v>5002:OTHER LABOUR COSTS</v>
      </c>
      <c r="BB424">
        <v>873</v>
      </c>
      <c r="BG424">
        <f>'[1]D.4 Revenue - FY25'!$T$33</f>
        <v>0</v>
      </c>
      <c r="BH424">
        <v>614</v>
      </c>
    </row>
    <row r="425" spans="1:60">
      <c r="A425" t="e">
        <f>#REF!</f>
        <v>#REF!</v>
      </c>
      <c r="B425">
        <v>421</v>
      </c>
      <c r="E425" t="e">
        <f>#REF!</f>
        <v>#REF!</v>
      </c>
      <c r="F425">
        <v>899</v>
      </c>
      <c r="Q425" t="e">
        <f>#REF!</f>
        <v>#REF!</v>
      </c>
      <c r="R425">
        <v>173306</v>
      </c>
      <c r="AW425">
        <f>'[1]D.3 Trial Balance - FY25'!$426:$426</f>
        <v>0</v>
      </c>
      <c r="AX425">
        <v>421</v>
      </c>
      <c r="BA425" t="str">
        <f>'[1]D.3 Trial Balance - FY25'!$D$418</f>
        <v>5099:DoNotUse_DNU_LABOUR ALLOCATIONS CONVERSION BALANCE (LEGACY)</v>
      </c>
      <c r="BB425">
        <v>874</v>
      </c>
      <c r="BG425">
        <f>'[1]D.4 Revenue - FY25'!$U$33</f>
        <v>0</v>
      </c>
      <c r="BH425">
        <v>615</v>
      </c>
    </row>
    <row r="426" spans="1:60">
      <c r="A426" t="e">
        <f>#REF!</f>
        <v>#REF!</v>
      </c>
      <c r="B426">
        <v>422</v>
      </c>
      <c r="E426" t="e">
        <f>#REF!</f>
        <v>#REF!</v>
      </c>
      <c r="F426">
        <v>900</v>
      </c>
      <c r="Q426" t="e">
        <f>#REF!</f>
        <v>#REF!</v>
      </c>
      <c r="R426">
        <v>173307</v>
      </c>
      <c r="AW426">
        <f>'[1]D.3 Trial Balance - FY25'!$427:$427</f>
        <v>0</v>
      </c>
      <c r="AX426">
        <v>422</v>
      </c>
      <c r="BA426" t="str">
        <f>'[1]D.3 Trial Balance - FY25'!$D$419</f>
        <v>6000:INTEREST EXPENSE - BORROWINGS</v>
      </c>
      <c r="BB426">
        <v>875</v>
      </c>
      <c r="BG426">
        <f>'[1]D.4 Revenue - FY25'!$V$33</f>
        <v>0</v>
      </c>
      <c r="BH426">
        <v>616</v>
      </c>
    </row>
    <row r="427" spans="1:60">
      <c r="A427" t="e">
        <f>#REF!</f>
        <v>#REF!</v>
      </c>
      <c r="B427">
        <v>423</v>
      </c>
      <c r="E427" t="e">
        <f>#REF!</f>
        <v>#REF!</v>
      </c>
      <c r="F427">
        <v>901</v>
      </c>
      <c r="Q427" t="e">
        <f>#REF!</f>
        <v>#REF!</v>
      </c>
      <c r="R427">
        <v>173308</v>
      </c>
      <c r="AW427">
        <f>'[1]D.3 Trial Balance - FY25'!$428:$428</f>
        <v>0</v>
      </c>
      <c r="AX427">
        <v>423</v>
      </c>
      <c r="BA427" t="str">
        <f>'[1]D.3 Trial Balance - FY25'!$D$420</f>
        <v>6001:INTEREST EXPENSE - OTHER</v>
      </c>
      <c r="BB427">
        <v>876</v>
      </c>
      <c r="BG427">
        <f>'[1]D.4 Revenue - FY25'!$I$34</f>
        <v>0</v>
      </c>
      <c r="BH427">
        <v>617</v>
      </c>
    </row>
    <row r="428" spans="1:60">
      <c r="A428" t="e">
        <f>#REF!</f>
        <v>#REF!</v>
      </c>
      <c r="B428">
        <v>424</v>
      </c>
      <c r="E428" t="e">
        <f>#REF!</f>
        <v>#REF!</v>
      </c>
      <c r="F428">
        <v>902</v>
      </c>
      <c r="Q428" t="e">
        <f>#REF!</f>
        <v>#REF!</v>
      </c>
      <c r="R428">
        <v>173309</v>
      </c>
      <c r="AW428">
        <f>'[1]D.3 Trial Balance - FY25'!$429:$429</f>
        <v>0</v>
      </c>
      <c r="AX428">
        <v>424</v>
      </c>
      <c r="BA428" t="str">
        <f>'[1]D.3 Trial Balance - FY25'!$D$421</f>
        <v>6002:INTEREST EXPENSE - CAPITALISED</v>
      </c>
      <c r="BB428">
        <v>877</v>
      </c>
      <c r="BG428">
        <f>'[1]D.4 Revenue - FY25'!$J$34</f>
        <v>0</v>
      </c>
      <c r="BH428">
        <v>618</v>
      </c>
    </row>
    <row r="429" spans="1:60">
      <c r="A429" t="e">
        <f>#REF!</f>
        <v>#REF!</v>
      </c>
      <c r="B429">
        <v>425</v>
      </c>
      <c r="E429" t="e">
        <f>#REF!</f>
        <v>#REF!</v>
      </c>
      <c r="F429">
        <v>903</v>
      </c>
      <c r="Q429" t="e">
        <f>#REF!</f>
        <v>#REF!</v>
      </c>
      <c r="R429">
        <v>173310</v>
      </c>
      <c r="AW429">
        <f>'[1]D.3 Trial Balance - FY25'!$430:$430</f>
        <v>0</v>
      </c>
      <c r="AX429">
        <v>425</v>
      </c>
      <c r="BA429" t="str">
        <f>'[1]D.3 Trial Balance - FY25'!$D$422</f>
        <v>6003:INTER-ENTITY INTEREST RECEIVED</v>
      </c>
      <c r="BB429">
        <v>878</v>
      </c>
      <c r="BG429">
        <f>'[1]D.4 Revenue - FY25'!$K$34</f>
        <v>0</v>
      </c>
      <c r="BH429">
        <v>619</v>
      </c>
    </row>
    <row r="430" spans="1:60">
      <c r="A430" t="e">
        <f>#REF!</f>
        <v>#REF!</v>
      </c>
      <c r="B430">
        <v>426</v>
      </c>
      <c r="E430" t="e">
        <f>#REF!</f>
        <v>#REF!</v>
      </c>
      <c r="F430">
        <v>904</v>
      </c>
      <c r="Q430" t="e">
        <f>#REF!</f>
        <v>#REF!</v>
      </c>
      <c r="R430">
        <v>173311</v>
      </c>
      <c r="AW430">
        <f>'[1]D.3 Trial Balance - FY25'!$431:$431</f>
        <v>0</v>
      </c>
      <c r="AX430">
        <v>426</v>
      </c>
      <c r="BA430" t="str">
        <f>'[1]D.3 Trial Balance - FY25'!$D$423</f>
        <v>6004:INTER-ENTITY INTEREST PAID</v>
      </c>
      <c r="BB430">
        <v>879</v>
      </c>
      <c r="BG430">
        <f>'[1]D.4 Revenue - FY25'!$L$34</f>
        <v>0</v>
      </c>
      <c r="BH430">
        <v>620</v>
      </c>
    </row>
    <row r="431" spans="1:60">
      <c r="A431" t="e">
        <f>#REF!</f>
        <v>#REF!</v>
      </c>
      <c r="B431">
        <v>427</v>
      </c>
      <c r="E431" t="e">
        <f>#REF!</f>
        <v>#REF!</v>
      </c>
      <c r="F431">
        <v>905</v>
      </c>
      <c r="Q431" t="e">
        <f>#REF!</f>
        <v>#REF!</v>
      </c>
      <c r="R431">
        <v>173312</v>
      </c>
      <c r="AW431">
        <f>'[1]D.3 Trial Balance - FY25'!$432:$432</f>
        <v>0</v>
      </c>
      <c r="AX431">
        <v>427</v>
      </c>
      <c r="BA431" t="str">
        <f>'[1]D.3 Trial Balance - FY25'!$D$424</f>
        <v>6005:BORROWING COSTS &amp; AMORTISATION OF DEFERRED BORROWING COSTS</v>
      </c>
      <c r="BB431">
        <v>880</v>
      </c>
      <c r="BG431">
        <f>'[1]D.4 Revenue - FY25'!$M$34</f>
        <v>0</v>
      </c>
      <c r="BH431">
        <v>621</v>
      </c>
    </row>
    <row r="432" spans="1:60">
      <c r="A432" t="e">
        <f>#REF!</f>
        <v>#REF!</v>
      </c>
      <c r="B432">
        <v>428</v>
      </c>
      <c r="E432" t="e">
        <f>#REF!</f>
        <v>#REF!</v>
      </c>
      <c r="F432">
        <v>906</v>
      </c>
      <c r="Q432" t="e">
        <f>#REF!</f>
        <v>#REF!</v>
      </c>
      <c r="R432">
        <v>173313</v>
      </c>
      <c r="AW432">
        <f>'[1]D.3 Trial Balance - FY25'!$433:$433</f>
        <v>0</v>
      </c>
      <c r="AX432">
        <v>428</v>
      </c>
      <c r="BA432" t="str">
        <f>'[1]D.3 Trial Balance - FY25'!$D$425</f>
        <v>6006:GAIN/LOSS ON DERIVATIVES</v>
      </c>
      <c r="BB432">
        <v>881</v>
      </c>
      <c r="BG432">
        <f>'[1]D.4 Revenue - FY25'!$N$34</f>
        <v>0</v>
      </c>
      <c r="BH432">
        <v>622</v>
      </c>
    </row>
    <row r="433" spans="1:60">
      <c r="A433" t="e">
        <f>#REF!</f>
        <v>#REF!</v>
      </c>
      <c r="B433">
        <v>429</v>
      </c>
      <c r="E433" t="e">
        <f>#REF!</f>
        <v>#REF!</v>
      </c>
      <c r="F433">
        <v>907</v>
      </c>
      <c r="Q433" t="e">
        <f>#REF!</f>
        <v>#REF!</v>
      </c>
      <c r="R433">
        <v>173314</v>
      </c>
      <c r="AW433">
        <f>'[1]D.3 Trial Balance - FY25'!$434:$434</f>
        <v>0</v>
      </c>
      <c r="AX433">
        <v>429</v>
      </c>
      <c r="BA433" t="str">
        <f>'[1]D.3 Trial Balance - FY25'!$D$426</f>
        <v>6007:REALISED FX GAINS/LOSSES</v>
      </c>
      <c r="BB433">
        <v>882</v>
      </c>
      <c r="BG433">
        <f>'[1]D.4 Revenue - FY25'!$O$34</f>
        <v>0</v>
      </c>
      <c r="BH433">
        <v>623</v>
      </c>
    </row>
    <row r="434" spans="1:60">
      <c r="A434" t="e">
        <f>#REF!</f>
        <v>#REF!</v>
      </c>
      <c r="B434">
        <v>430</v>
      </c>
      <c r="E434" t="e">
        <f>#REF!</f>
        <v>#REF!</v>
      </c>
      <c r="F434">
        <v>908</v>
      </c>
      <c r="Q434" t="e">
        <f>#REF!</f>
        <v>#REF!</v>
      </c>
      <c r="R434">
        <v>173315</v>
      </c>
      <c r="AW434">
        <f>'[1]D.3 Trial Balance - FY25'!$435:$435</f>
        <v>0</v>
      </c>
      <c r="AX434">
        <v>430</v>
      </c>
      <c r="BA434" t="str">
        <f>'[1]D.3 Trial Balance - FY25'!$D$427</f>
        <v>6008:UNREALISED FX GAINS/LOSSES</v>
      </c>
      <c r="BB434">
        <v>883</v>
      </c>
      <c r="BG434">
        <f>'[1]D.4 Revenue - FY25'!$P$34</f>
        <v>0</v>
      </c>
      <c r="BH434">
        <v>624</v>
      </c>
    </row>
    <row r="435" spans="1:60">
      <c r="A435" t="e">
        <f>#REF!</f>
        <v>#REF!</v>
      </c>
      <c r="B435">
        <v>431</v>
      </c>
      <c r="E435" t="e">
        <f>#REF!</f>
        <v>#REF!</v>
      </c>
      <c r="F435">
        <v>909</v>
      </c>
      <c r="Q435" t="e">
        <f>#REF!</f>
        <v>#REF!</v>
      </c>
      <c r="R435">
        <v>173316</v>
      </c>
      <c r="AW435">
        <f>'[1]D.3 Trial Balance - FY25'!$436:$436</f>
        <v>0</v>
      </c>
      <c r="AX435">
        <v>431</v>
      </c>
      <c r="BA435" t="str">
        <f>'[1]D.3 Trial Balance - FY25'!$D$428</f>
        <v>6009:WGP INTEREST UNWIND DUE TO DE-DESIGNATION</v>
      </c>
      <c r="BB435">
        <v>884</v>
      </c>
      <c r="BG435">
        <f>'[1]D.4 Revenue - FY25'!$Q$34</f>
        <v>0</v>
      </c>
      <c r="BH435">
        <v>625</v>
      </c>
    </row>
    <row r="436" spans="1:60">
      <c r="A436" t="e">
        <f>#REF!</f>
        <v>#REF!</v>
      </c>
      <c r="B436">
        <v>432</v>
      </c>
      <c r="E436" t="e">
        <f>#REF!</f>
        <v>#REF!</v>
      </c>
      <c r="F436">
        <v>910</v>
      </c>
      <c r="Q436" t="e">
        <f>#REF!</f>
        <v>#REF!</v>
      </c>
      <c r="R436">
        <v>173317</v>
      </c>
      <c r="AW436">
        <f>'[1]D.3 Trial Balance - FY25'!$437:$437</f>
        <v>0</v>
      </c>
      <c r="AX436">
        <v>432</v>
      </c>
      <c r="BA436" t="str">
        <f>'[1]D.3 Trial Balance - FY25'!$D$429</f>
        <v>6010:FX UNREALISED GAIN/LOSS (DEBT REVALUATION)</v>
      </c>
      <c r="BB436">
        <v>885</v>
      </c>
      <c r="BG436">
        <f>'[1]D.4 Revenue - FY25'!$R$34</f>
        <v>0</v>
      </c>
      <c r="BH436">
        <v>626</v>
      </c>
    </row>
    <row r="437" spans="1:60">
      <c r="A437" t="e">
        <f>#REF!</f>
        <v>#REF!</v>
      </c>
      <c r="B437">
        <v>433</v>
      </c>
      <c r="E437" t="e">
        <f>#REF!</f>
        <v>#REF!</v>
      </c>
      <c r="F437">
        <v>911</v>
      </c>
      <c r="Q437" t="e">
        <f>#REF!</f>
        <v>#REF!</v>
      </c>
      <c r="R437">
        <v>173318</v>
      </c>
      <c r="AW437">
        <f>'[1]D.3 Trial Balance - FY25'!$438:$438</f>
        <v>0</v>
      </c>
      <c r="AX437">
        <v>433</v>
      </c>
      <c r="BA437" t="str">
        <f>'[1]D.3 Trial Balance - FY25'!$D$430</f>
        <v>6011:INTEREST EXPENSE - UNEARNED REVENUE UNWIND</v>
      </c>
      <c r="BB437">
        <v>886</v>
      </c>
      <c r="BG437">
        <f>'[1]D.4 Revenue - FY25'!$S$34</f>
        <v>0</v>
      </c>
      <c r="BH437">
        <v>627</v>
      </c>
    </row>
    <row r="438" spans="1:60">
      <c r="A438" t="e">
        <f>#REF!</f>
        <v>#REF!</v>
      </c>
      <c r="B438">
        <v>434</v>
      </c>
      <c r="E438" t="e">
        <f>#REF!</f>
        <v>#REF!</v>
      </c>
      <c r="F438">
        <v>912</v>
      </c>
      <c r="Q438" t="e">
        <f>#REF!</f>
        <v>#REF!</v>
      </c>
      <c r="R438">
        <v>173319</v>
      </c>
      <c r="AW438">
        <f>'[1]D.3 Trial Balance - FY25'!$439:$439</f>
        <v>0</v>
      </c>
      <c r="AX438">
        <v>434</v>
      </c>
      <c r="BA438" t="str">
        <f>'[1]D.3 Trial Balance - FY25'!$D$431</f>
        <v>6012:INTEREST EXPENSE - MAKEGOOD PROVISION UNWIND</v>
      </c>
      <c r="BB438">
        <v>887</v>
      </c>
      <c r="BG438">
        <f>'[1]D.4 Revenue - FY25'!$T$34</f>
        <v>0</v>
      </c>
      <c r="BH438">
        <v>628</v>
      </c>
    </row>
    <row r="439" spans="1:60">
      <c r="A439" t="e">
        <f>#REF!</f>
        <v>#REF!</v>
      </c>
      <c r="B439">
        <v>435</v>
      </c>
      <c r="E439" t="e">
        <f>#REF!</f>
        <v>#REF!</v>
      </c>
      <c r="F439">
        <v>913</v>
      </c>
      <c r="Q439" t="e">
        <f>#REF!</f>
        <v>#REF!</v>
      </c>
      <c r="R439">
        <v>173320</v>
      </c>
      <c r="AW439">
        <f>'[1]D.3 Trial Balance - FY25'!$440:$440</f>
        <v>0</v>
      </c>
      <c r="AX439">
        <v>435</v>
      </c>
      <c r="BA439" t="str">
        <f>'[1]D.3 Trial Balance - FY25'!$D$432</f>
        <v>6013:INTEREST EXPENSE - LEASE LIABILITIES</v>
      </c>
      <c r="BB439">
        <v>888</v>
      </c>
      <c r="BG439">
        <f>'[1]D.4 Revenue - FY25'!$U$34</f>
        <v>0</v>
      </c>
      <c r="BH439">
        <v>629</v>
      </c>
    </row>
    <row r="440" spans="1:60">
      <c r="A440" t="e">
        <f>#REF!</f>
        <v>#REF!</v>
      </c>
      <c r="B440">
        <v>436</v>
      </c>
      <c r="E440" t="e">
        <f>#REF!</f>
        <v>#REF!</v>
      </c>
      <c r="F440">
        <v>914</v>
      </c>
      <c r="Q440" t="e">
        <f>#REF!</f>
        <v>#REF!</v>
      </c>
      <c r="R440">
        <v>173321</v>
      </c>
      <c r="AW440">
        <f>'[1]D.3 Trial Balance - FY25'!$441:$441</f>
        <v>0</v>
      </c>
      <c r="AX440">
        <v>436</v>
      </c>
      <c r="BA440" t="str">
        <f>'[1]D.3 Trial Balance - FY25'!$D$433</f>
        <v>6014:INTEREST EXPENSE - GIC</v>
      </c>
      <c r="BB440">
        <v>889</v>
      </c>
      <c r="BG440">
        <f>'[1]D.4 Revenue - FY25'!$V$34</f>
        <v>0</v>
      </c>
      <c r="BH440">
        <v>630</v>
      </c>
    </row>
    <row r="441" spans="1:60">
      <c r="A441" t="e">
        <f>#REF!</f>
        <v>#REF!</v>
      </c>
      <c r="B441">
        <v>437</v>
      </c>
      <c r="E441" t="e">
        <f>#REF!</f>
        <v>#REF!</v>
      </c>
      <c r="F441">
        <v>915</v>
      </c>
      <c r="Q441" t="e">
        <f>#REF!</f>
        <v>#REF!</v>
      </c>
      <c r="R441">
        <v>173322</v>
      </c>
      <c r="AW441">
        <f>'[1]D.3 Trial Balance - FY25'!$442:$442</f>
        <v>0</v>
      </c>
      <c r="AX441">
        <v>437</v>
      </c>
      <c r="BA441" t="str">
        <f>'[1]D.3 Trial Balance - FY25'!$D$434</f>
        <v>6015:INTEREST EXPENSE - REDEEMABLE PREFERENCE SHARE</v>
      </c>
      <c r="BB441">
        <v>890</v>
      </c>
      <c r="BG441">
        <f>'[1]D.4 Revenue - FY25'!$I$35</f>
        <v>-27355.91</v>
      </c>
      <c r="BH441">
        <v>631</v>
      </c>
    </row>
    <row r="442" spans="1:60">
      <c r="A442" t="e">
        <f>#REF!</f>
        <v>#REF!</v>
      </c>
      <c r="B442">
        <v>438</v>
      </c>
      <c r="E442" t="e">
        <f>#REF!</f>
        <v>#REF!</v>
      </c>
      <c r="F442">
        <v>916</v>
      </c>
      <c r="Q442" t="e">
        <f>#REF!</f>
        <v>#REF!</v>
      </c>
      <c r="R442">
        <v>173323</v>
      </c>
      <c r="AW442">
        <f>'[1]D.3 Trial Balance - FY25'!$443:$443</f>
        <v>0</v>
      </c>
      <c r="AX442">
        <v>438</v>
      </c>
      <c r="BA442" t="str">
        <f>'[1]D.3 Trial Balance - FY25'!$D$435</f>
        <v>6016:UNWINDING DISCOUNT - BORROWINGS</v>
      </c>
      <c r="BB442">
        <v>891</v>
      </c>
      <c r="BG442">
        <f>'[1]D.4 Revenue - FY25'!$J$35</f>
        <v>0</v>
      </c>
      <c r="BH442">
        <v>632</v>
      </c>
    </row>
    <row r="443" spans="1:60">
      <c r="A443" t="e">
        <f>#REF!</f>
        <v>#REF!</v>
      </c>
      <c r="B443">
        <v>439</v>
      </c>
      <c r="E443" t="e">
        <f>#REF!</f>
        <v>#REF!</v>
      </c>
      <c r="F443">
        <v>917</v>
      </c>
      <c r="Q443" t="e">
        <f>#REF!</f>
        <v>#REF!</v>
      </c>
      <c r="R443">
        <v>173324</v>
      </c>
      <c r="AW443">
        <f>'[1]D.3 Trial Balance - FY25'!$444:$444</f>
        <v>0</v>
      </c>
      <c r="AX443">
        <v>439</v>
      </c>
      <c r="BA443" t="str">
        <f>'[1]D.3 Trial Balance - FY25'!$D$436</f>
        <v>6017:FX UNREALISED GAIN/LOSS (INTEREST HEDGING)</v>
      </c>
      <c r="BB443">
        <v>892</v>
      </c>
      <c r="BG443">
        <f>'[1]D.4 Revenue - FY25'!$K$35</f>
        <v>0</v>
      </c>
      <c r="BH443">
        <v>633</v>
      </c>
    </row>
    <row r="444" spans="1:60">
      <c r="A444" t="e">
        <f>#REF!</f>
        <v>#REF!</v>
      </c>
      <c r="B444">
        <v>440</v>
      </c>
      <c r="E444" t="e">
        <f>#REF!</f>
        <v>#REF!</v>
      </c>
      <c r="F444">
        <v>918</v>
      </c>
      <c r="Q444" t="e">
        <f>#REF!</f>
        <v>#REF!</v>
      </c>
      <c r="R444">
        <v>173325</v>
      </c>
      <c r="AW444">
        <f>'[1]D.3 Trial Balance - FY25'!$445:$445</f>
        <v>0</v>
      </c>
      <c r="AX444">
        <v>440</v>
      </c>
      <c r="BA444" t="str">
        <f>'[1]D.3 Trial Balance - FY25'!$D$437</f>
        <v>6018:HEDGE CLOSE-OUT GAIN/LOSS (DEBT &amp; HEDGE BREAK COSTS)</v>
      </c>
      <c r="BB444">
        <v>893</v>
      </c>
      <c r="BG444">
        <f>'[1]D.4 Revenue - FY25'!$L$35</f>
        <v>0</v>
      </c>
      <c r="BH444">
        <v>634</v>
      </c>
    </row>
    <row r="445" spans="1:60">
      <c r="A445" t="e">
        <f>#REF!</f>
        <v>#REF!</v>
      </c>
      <c r="B445">
        <v>441</v>
      </c>
      <c r="E445" t="e">
        <f>#REF!</f>
        <v>#REF!</v>
      </c>
      <c r="F445">
        <v>919</v>
      </c>
      <c r="Q445" t="e">
        <f>#REF!</f>
        <v>#REF!</v>
      </c>
      <c r="R445">
        <v>173326</v>
      </c>
      <c r="AW445">
        <f>'[1]D.3 Trial Balance - FY25'!$446:$446</f>
        <v>0</v>
      </c>
      <c r="AX445">
        <v>441</v>
      </c>
      <c r="BA445" t="str">
        <f>'[1]D.3 Trial Balance - FY25'!$D$438</f>
        <v>5300:BAD DEBT WRITTEN OFF</v>
      </c>
      <c r="BB445">
        <v>894</v>
      </c>
      <c r="BG445">
        <f>'[1]D.4 Revenue - FY25'!$M$35</f>
        <v>0</v>
      </c>
      <c r="BH445">
        <v>635</v>
      </c>
    </row>
    <row r="446" spans="1:60">
      <c r="A446" t="e">
        <f>#REF!</f>
        <v>#REF!</v>
      </c>
      <c r="B446">
        <v>442</v>
      </c>
      <c r="E446" t="e">
        <f>#REF!</f>
        <v>#REF!</v>
      </c>
      <c r="F446">
        <v>920</v>
      </c>
      <c r="Q446" t="e">
        <f>#REF!</f>
        <v>#REF!</v>
      </c>
      <c r="R446">
        <v>173327</v>
      </c>
      <c r="AW446">
        <f>'[1]D.3 Trial Balance - FY25'!$447:$447</f>
        <v>0</v>
      </c>
      <c r="AX446">
        <v>442</v>
      </c>
      <c r="BA446" t="str">
        <f>'[1]D.3 Trial Balance - FY25'!$D$439</f>
        <v>5301:DOUBTFUL DEBT EXPENSES</v>
      </c>
      <c r="BB446">
        <v>895</v>
      </c>
      <c r="BG446">
        <f>'[1]D.4 Revenue - FY25'!$N$35</f>
        <v>0</v>
      </c>
      <c r="BH446">
        <v>636</v>
      </c>
    </row>
    <row r="447" spans="1:60">
      <c r="A447" t="e">
        <f>#REF!</f>
        <v>#REF!</v>
      </c>
      <c r="B447">
        <v>443</v>
      </c>
      <c r="E447" t="e">
        <f>#REF!</f>
        <v>#REF!</v>
      </c>
      <c r="F447">
        <v>921</v>
      </c>
      <c r="Q447" t="e">
        <f>#REF!</f>
        <v>#REF!</v>
      </c>
      <c r="R447">
        <v>173328</v>
      </c>
      <c r="AW447">
        <f>'[1]D.3 Trial Balance - FY25'!$448:$448</f>
        <v>0</v>
      </c>
      <c r="AX447">
        <v>443</v>
      </c>
      <c r="BA447" t="str">
        <f>'[1]D.3 Trial Balance - FY25'!$D$440</f>
        <v>5302:BUSINESS ACQUISITION COSTS</v>
      </c>
      <c r="BB447">
        <v>896</v>
      </c>
      <c r="BG447">
        <f>'[1]D.4 Revenue - FY25'!$O$35</f>
        <v>0</v>
      </c>
      <c r="BH447">
        <v>637</v>
      </c>
    </row>
    <row r="448" spans="1:60">
      <c r="A448" t="e">
        <f>#REF!</f>
        <v>#REF!</v>
      </c>
      <c r="B448">
        <v>444</v>
      </c>
      <c r="E448" t="e">
        <f>#REF!</f>
        <v>#REF!</v>
      </c>
      <c r="F448">
        <v>922</v>
      </c>
      <c r="Q448" t="e">
        <f>#REF!</f>
        <v>#REF!</v>
      </c>
      <c r="R448">
        <v>173329</v>
      </c>
      <c r="AW448">
        <f>'[1]D.3 Trial Balance - FY25'!$449:$449</f>
        <v>0</v>
      </c>
      <c r="AX448">
        <v>444</v>
      </c>
      <c r="BA448" t="str">
        <f>'[1]D.3 Trial Balance - FY25'!$D$441</f>
        <v>5303:IMPAIRMENT EXPENSE - PPE</v>
      </c>
      <c r="BB448">
        <v>897</v>
      </c>
      <c r="BG448">
        <f>'[1]D.4 Revenue - FY25'!$P$35</f>
        <v>0</v>
      </c>
      <c r="BH448">
        <v>638</v>
      </c>
    </row>
    <row r="449" spans="1:60">
      <c r="A449" t="e">
        <f>#REF!</f>
        <v>#REF!</v>
      </c>
      <c r="B449">
        <v>445</v>
      </c>
      <c r="E449" t="e">
        <f>#REF!</f>
        <v>#REF!</v>
      </c>
      <c r="F449">
        <v>923</v>
      </c>
      <c r="Q449" t="e">
        <f>#REF!</f>
        <v>#REF!</v>
      </c>
      <c r="R449">
        <v>173330</v>
      </c>
      <c r="AW449">
        <f>'[1]D.3 Trial Balance - FY25'!$450:$450</f>
        <v>0</v>
      </c>
      <c r="AX449">
        <v>445</v>
      </c>
      <c r="BA449" t="str">
        <f>'[1]D.3 Trial Balance - FY25'!$D$442</f>
        <v>5304:IMPAIRMENT EXPENSE - GOODWILL</v>
      </c>
      <c r="BB449">
        <v>898</v>
      </c>
      <c r="BG449">
        <f>'[1]D.4 Revenue - FY25'!$Q$35</f>
        <v>0</v>
      </c>
      <c r="BH449">
        <v>639</v>
      </c>
    </row>
    <row r="450" spans="1:60">
      <c r="A450" t="e">
        <f>#REF!</f>
        <v>#REF!</v>
      </c>
      <c r="B450">
        <v>446</v>
      </c>
      <c r="E450" t="e">
        <f>#REF!</f>
        <v>#REF!</v>
      </c>
      <c r="F450">
        <v>924</v>
      </c>
      <c r="Q450" t="e">
        <f>#REF!</f>
        <v>#REF!</v>
      </c>
      <c r="R450">
        <v>173331</v>
      </c>
      <c r="AW450">
        <f>'[1]D.3 Trial Balance - FY25'!$451:$451</f>
        <v>0</v>
      </c>
      <c r="AX450">
        <v>446</v>
      </c>
      <c r="BA450" t="str">
        <f>'[1]D.3 Trial Balance - FY25'!$D$443</f>
        <v>5500:GAIN/(LOSS) ON THE FIXED ASSETS DISPOSAL</v>
      </c>
      <c r="BB450">
        <v>899</v>
      </c>
      <c r="BG450">
        <f>'[1]D.4 Revenue - FY25'!$R$35</f>
        <v>0</v>
      </c>
      <c r="BH450">
        <v>640</v>
      </c>
    </row>
    <row r="451" spans="1:60">
      <c r="A451" t="e">
        <f>#REF!</f>
        <v>#REF!</v>
      </c>
      <c r="B451">
        <v>449931</v>
      </c>
      <c r="E451" t="e">
        <f>#REF!</f>
        <v>#REF!</v>
      </c>
      <c r="F451">
        <v>925</v>
      </c>
      <c r="Q451" t="e">
        <f>#REF!</f>
        <v>#REF!</v>
      </c>
      <c r="R451">
        <v>173332</v>
      </c>
      <c r="AW451">
        <f>'[1]D.3 Trial Balance - FY25'!$363:$363</f>
        <v>0</v>
      </c>
      <c r="AX451">
        <v>447</v>
      </c>
      <c r="BA451" t="str">
        <f>'[1]D.3 Trial Balance - FY25'!$D$444</f>
        <v>5501:GAIN/(LOSS) ON ROU ASSETS DISPOSAL</v>
      </c>
      <c r="BB451">
        <v>900</v>
      </c>
      <c r="BG451">
        <f>'[1]D.4 Revenue - FY25'!$S$35</f>
        <v>0</v>
      </c>
      <c r="BH451">
        <v>641</v>
      </c>
    </row>
    <row r="452" spans="1:60">
      <c r="E452" t="e">
        <f>#REF!</f>
        <v>#REF!</v>
      </c>
      <c r="F452">
        <v>926</v>
      </c>
      <c r="Q452" t="e">
        <f>#REF!</f>
        <v>#REF!</v>
      </c>
      <c r="R452">
        <v>173333</v>
      </c>
      <c r="BA452" t="str">
        <f>'[1]D.3 Trial Balance - FY25'!$D$445</f>
        <v>5502:GAIN/(LOSS) ON DIVESTMENT</v>
      </c>
      <c r="BB452">
        <v>901</v>
      </c>
      <c r="BG452">
        <f>'[1]D.4 Revenue - FY25'!$T$35</f>
        <v>-27355.91</v>
      </c>
      <c r="BH452">
        <v>642</v>
      </c>
    </row>
    <row r="453" spans="1:60">
      <c r="E453" t="e">
        <f>#REF!</f>
        <v>#REF!</v>
      </c>
      <c r="F453">
        <v>927</v>
      </c>
      <c r="Q453" t="e">
        <f>#REF!</f>
        <v>#REF!</v>
      </c>
      <c r="R453">
        <v>173334</v>
      </c>
      <c r="BA453" t="str">
        <f>'[1]D.3 Trial Balance - FY25'!$D$446</f>
        <v>5600:FAIR VALUE GAIN/LOSS ON CONTRACT FOR DIFFERENCE</v>
      </c>
      <c r="BB453">
        <v>902</v>
      </c>
      <c r="BG453">
        <f>'[1]D.4 Revenue - FY25'!$U$35</f>
        <v>0</v>
      </c>
      <c r="BH453">
        <v>643</v>
      </c>
    </row>
    <row r="454" spans="1:60">
      <c r="E454" t="e">
        <f>#REF!</f>
        <v>#REF!</v>
      </c>
      <c r="F454">
        <v>928</v>
      </c>
      <c r="Q454" t="e">
        <f>#REF!</f>
        <v>#REF!</v>
      </c>
      <c r="R454">
        <v>173335</v>
      </c>
      <c r="BA454" t="str">
        <f>'[1]D.3 Trial Balance - FY25'!$D$447</f>
        <v>6130:INCOME TAX EXPENSE</v>
      </c>
      <c r="BB454">
        <v>903</v>
      </c>
      <c r="BG454">
        <f>'[1]D.4 Revenue - FY25'!$V$35</f>
        <v>-27355.91</v>
      </c>
      <c r="BH454">
        <v>644</v>
      </c>
    </row>
    <row r="455" spans="1:60">
      <c r="E455" t="e">
        <f>#REF!</f>
        <v>#REF!</v>
      </c>
      <c r="F455">
        <v>929</v>
      </c>
      <c r="Q455" t="e">
        <f>#REF!</f>
        <v>#REF!</v>
      </c>
      <c r="R455">
        <v>173336</v>
      </c>
      <c r="BA455" t="str">
        <f>'[1]D.3 Trial Balance - FY25'!$D$448</f>
        <v>6131:INCOME TAX EXPENSE - OVERS &amp; UNDERS</v>
      </c>
      <c r="BB455">
        <v>904</v>
      </c>
      <c r="BG455">
        <f>'[1]D.4 Revenue - FY25'!$I$36</f>
        <v>-15263046.43</v>
      </c>
      <c r="BH455">
        <v>645</v>
      </c>
    </row>
    <row r="456" spans="1:60">
      <c r="E456" t="e">
        <f>#REF!</f>
        <v>#REF!</v>
      </c>
      <c r="F456">
        <v>930</v>
      </c>
      <c r="Q456" t="e">
        <f>#REF!</f>
        <v>#REF!</v>
      </c>
      <c r="R456">
        <v>173337</v>
      </c>
      <c r="BA456" t="str">
        <f>'[1]D.3 Trial Balance - FY25'!$D$449</f>
        <v>6132:INCOME TAX EXPENSE - IMPUTATION CREDITS</v>
      </c>
      <c r="BB456">
        <v>905</v>
      </c>
      <c r="BG456">
        <f>'[1]D.4 Revenue - FY25'!$J$36</f>
        <v>0</v>
      </c>
      <c r="BH456">
        <v>646</v>
      </c>
    </row>
    <row r="457" spans="1:60">
      <c r="E457" t="e">
        <f>#REF!</f>
        <v>#REF!</v>
      </c>
      <c r="F457">
        <v>931</v>
      </c>
      <c r="Q457" t="e">
        <f>#REF!</f>
        <v>#REF!</v>
      </c>
      <c r="R457">
        <v>173338</v>
      </c>
      <c r="BA457" t="str">
        <f>'[1]D.3 Trial Balance - FY25'!$D$450</f>
        <v>6133:INCOME TAX EXPENSE - PREV. UNBOOKED LOSSES</v>
      </c>
      <c r="BB457">
        <v>906</v>
      </c>
      <c r="BG457">
        <f>'[1]D.4 Revenue - FY25'!$K$36</f>
        <v>0</v>
      </c>
      <c r="BH457">
        <v>647</v>
      </c>
    </row>
    <row r="458" spans="1:60">
      <c r="E458" t="e">
        <f>#REF!</f>
        <v>#REF!</v>
      </c>
      <c r="F458">
        <v>932</v>
      </c>
      <c r="Q458" t="e">
        <f>#REF!</f>
        <v>#REF!</v>
      </c>
      <c r="R458">
        <v>173339</v>
      </c>
      <c r="BA458" t="str">
        <f>'[1]D.3 Trial Balance - FY25'!$D$451</f>
        <v>6150:OUTSIDE EQUITY INTERESTS</v>
      </c>
      <c r="BB458">
        <v>907</v>
      </c>
      <c r="BG458">
        <f>'[1]D.4 Revenue - FY25'!$L$36</f>
        <v>0</v>
      </c>
      <c r="BH458">
        <v>648</v>
      </c>
    </row>
    <row r="459" spans="1:60">
      <c r="E459" t="e">
        <f>#REF!</f>
        <v>#REF!</v>
      </c>
      <c r="F459">
        <v>933</v>
      </c>
      <c r="Q459" t="e">
        <f>#REF!</f>
        <v>#REF!</v>
      </c>
      <c r="R459">
        <v>173340</v>
      </c>
      <c r="BA459" t="str">
        <f>'[1]D.3 Trial Balance - FY25'!$K$2</f>
        <v>2025 - P12 Jun</v>
      </c>
      <c r="BB459">
        <v>908</v>
      </c>
      <c r="BG459">
        <f>'[1]D.4 Revenue - FY25'!$M$36</f>
        <v>0</v>
      </c>
      <c r="BH459">
        <v>649</v>
      </c>
    </row>
    <row r="460" spans="1:60">
      <c r="E460" t="e">
        <f>#REF!</f>
        <v>#REF!</v>
      </c>
      <c r="F460">
        <v>934</v>
      </c>
      <c r="Q460" t="e">
        <f>#REF!</f>
        <v>#REF!</v>
      </c>
      <c r="R460">
        <v>173341</v>
      </c>
      <c r="BA460" t="str">
        <f>'[1]D.3 Trial Balance - FY25'!$K$3</f>
        <v>C118 APA NORTHERN GOLDFIELDS INTERCONNECT PTY LTD</v>
      </c>
      <c r="BB460">
        <v>909</v>
      </c>
      <c r="BG460">
        <f>'[1]D.4 Revenue - FY25'!$N$36</f>
        <v>0</v>
      </c>
      <c r="BH460">
        <v>650</v>
      </c>
    </row>
    <row r="461" spans="1:60">
      <c r="E461" t="e">
        <f>#REF!</f>
        <v>#REF!</v>
      </c>
      <c r="F461">
        <v>1869</v>
      </c>
      <c r="Q461" t="e">
        <f>#REF!</f>
        <v>#REF!</v>
      </c>
      <c r="R461">
        <v>173342</v>
      </c>
      <c r="BA461" t="str">
        <f>'[1]D.3 Trial Balance - FY25'!$C$5</f>
        <v>1300</v>
      </c>
      <c r="BB461">
        <v>910</v>
      </c>
      <c r="BG461">
        <f>'[1]D.4 Revenue - FY25'!$O$36</f>
        <v>0</v>
      </c>
      <c r="BH461">
        <v>651</v>
      </c>
    </row>
    <row r="462" spans="1:60">
      <c r="E462" t="e">
        <f>#REF!</f>
        <v>#REF!</v>
      </c>
      <c r="F462">
        <v>1870</v>
      </c>
      <c r="Q462" t="e">
        <f>#REF!</f>
        <v>#REF!</v>
      </c>
      <c r="R462">
        <v>173343</v>
      </c>
      <c r="BA462" t="str">
        <f>'[1]D.3 Trial Balance - FY25'!$C$6</f>
        <v>1000</v>
      </c>
      <c r="BB462">
        <v>911</v>
      </c>
      <c r="BG462">
        <f>'[1]D.4 Revenue - FY25'!$P$36</f>
        <v>0</v>
      </c>
      <c r="BH462">
        <v>652</v>
      </c>
    </row>
    <row r="463" spans="1:60">
      <c r="E463" t="e">
        <f>#REF!</f>
        <v>#REF!</v>
      </c>
      <c r="F463">
        <v>1871</v>
      </c>
      <c r="Q463" t="e">
        <f>#REF!</f>
        <v>#REF!</v>
      </c>
      <c r="R463">
        <v>173344</v>
      </c>
      <c r="BA463" t="str">
        <f>'[1]D.3 Trial Balance - FY25'!$C$7</f>
        <v>1001</v>
      </c>
      <c r="BB463">
        <v>912</v>
      </c>
      <c r="BG463">
        <f>'[1]D.4 Revenue - FY25'!$Q$36</f>
        <v>0</v>
      </c>
      <c r="BH463">
        <v>653</v>
      </c>
    </row>
    <row r="464" spans="1:60">
      <c r="E464" t="e">
        <f>#REF!</f>
        <v>#REF!</v>
      </c>
      <c r="F464">
        <v>1872</v>
      </c>
      <c r="Q464" t="e">
        <f>#REF!</f>
        <v>#REF!</v>
      </c>
      <c r="R464">
        <v>173345</v>
      </c>
      <c r="BA464" t="str">
        <f>'[1]D.3 Trial Balance - FY25'!$C$8</f>
        <v>1002</v>
      </c>
      <c r="BB464">
        <v>913</v>
      </c>
      <c r="BG464">
        <f>'[1]D.4 Revenue - FY25'!$R$36</f>
        <v>0</v>
      </c>
      <c r="BH464">
        <v>654</v>
      </c>
    </row>
    <row r="465" spans="5:60">
      <c r="E465" t="e">
        <f>#REF!</f>
        <v>#REF!</v>
      </c>
      <c r="F465">
        <v>1873</v>
      </c>
      <c r="Q465" t="e">
        <f>#REF!</f>
        <v>#REF!</v>
      </c>
      <c r="R465">
        <v>173346</v>
      </c>
      <c r="BA465" t="str">
        <f>'[1]D.3 Trial Balance - FY25'!$C$9</f>
        <v>1003</v>
      </c>
      <c r="BB465">
        <v>914</v>
      </c>
      <c r="BG465">
        <f>'[1]D.4 Revenue - FY25'!$S$36</f>
        <v>0</v>
      </c>
      <c r="BH465">
        <v>655</v>
      </c>
    </row>
    <row r="466" spans="5:60">
      <c r="E466" t="e">
        <f>#REF!</f>
        <v>#REF!</v>
      </c>
      <c r="F466">
        <v>1874</v>
      </c>
      <c r="Q466" t="e">
        <f>#REF!</f>
        <v>#REF!</v>
      </c>
      <c r="R466">
        <v>173347</v>
      </c>
      <c r="BA466" t="str">
        <f>'[1]D.3 Trial Balance - FY25'!$C$10</f>
        <v>1004</v>
      </c>
      <c r="BB466">
        <v>915</v>
      </c>
      <c r="BG466">
        <f>'[1]D.4 Revenue - FY25'!$T$36</f>
        <v>-15263046.43</v>
      </c>
      <c r="BH466">
        <v>656</v>
      </c>
    </row>
    <row r="467" spans="5:60">
      <c r="E467" t="e">
        <f>#REF!</f>
        <v>#REF!</v>
      </c>
      <c r="F467">
        <v>1875</v>
      </c>
      <c r="Q467" t="e">
        <f>#REF!</f>
        <v>#REF!</v>
      </c>
      <c r="R467">
        <v>173348</v>
      </c>
      <c r="BA467" t="str">
        <f>'[1]D.3 Trial Balance - FY25'!$C$11</f>
        <v>1029</v>
      </c>
      <c r="BB467">
        <v>916</v>
      </c>
      <c r="BG467">
        <f>'[1]D.4 Revenue - FY25'!$U$36</f>
        <v>0</v>
      </c>
      <c r="BH467">
        <v>657</v>
      </c>
    </row>
    <row r="468" spans="5:60">
      <c r="E468" t="e">
        <f>#REF!</f>
        <v>#REF!</v>
      </c>
      <c r="F468">
        <v>1876</v>
      </c>
      <c r="Q468" t="e">
        <f>#REF!</f>
        <v>#REF!</v>
      </c>
      <c r="R468">
        <v>173349</v>
      </c>
      <c r="BA468" t="str">
        <f>'[1]D.3 Trial Balance - FY25'!$C$12</f>
        <v>1030</v>
      </c>
      <c r="BB468">
        <v>917</v>
      </c>
      <c r="BG468">
        <f>'[1]D.4 Revenue - FY25'!$V$36</f>
        <v>-15263046.43</v>
      </c>
      <c r="BH468">
        <v>658</v>
      </c>
    </row>
    <row r="469" spans="5:60">
      <c r="E469" t="e">
        <f>#REF!</f>
        <v>#REF!</v>
      </c>
      <c r="F469">
        <v>1877</v>
      </c>
      <c r="Q469" t="e">
        <f>#REF!</f>
        <v>#REF!</v>
      </c>
      <c r="R469">
        <v>173350</v>
      </c>
      <c r="BA469" t="str">
        <f>'[1]D.3 Trial Balance - FY25'!$C$13</f>
        <v>1031</v>
      </c>
      <c r="BB469">
        <v>918</v>
      </c>
      <c r="BG469">
        <f>'[1]D.4 Revenue - FY25'!$I$37</f>
        <v>-639180.91</v>
      </c>
      <c r="BH469">
        <v>659</v>
      </c>
    </row>
    <row r="470" spans="5:60">
      <c r="E470" t="e">
        <f>#REF!</f>
        <v>#REF!</v>
      </c>
      <c r="F470">
        <v>1878</v>
      </c>
      <c r="Q470" t="e">
        <f>#REF!</f>
        <v>#REF!</v>
      </c>
      <c r="R470">
        <v>173351</v>
      </c>
      <c r="BA470" t="str">
        <f>'[1]D.3 Trial Balance - FY25'!$C$14</f>
        <v>1060</v>
      </c>
      <c r="BB470">
        <v>919</v>
      </c>
      <c r="BG470">
        <f>'[1]D.4 Revenue - FY25'!$J$37</f>
        <v>0</v>
      </c>
      <c r="BH470">
        <v>660</v>
      </c>
    </row>
    <row r="471" spans="5:60">
      <c r="E471" t="e">
        <f>#REF!</f>
        <v>#REF!</v>
      </c>
      <c r="F471">
        <v>1879</v>
      </c>
      <c r="Q471" t="e">
        <f>#REF!</f>
        <v>#REF!</v>
      </c>
      <c r="R471">
        <v>173352</v>
      </c>
      <c r="BA471" t="str">
        <f>'[1]D.3 Trial Balance - FY25'!$C$15</f>
        <v>1061</v>
      </c>
      <c r="BB471">
        <v>920</v>
      </c>
      <c r="BG471">
        <f>'[1]D.4 Revenue - FY25'!$K$37</f>
        <v>0</v>
      </c>
      <c r="BH471">
        <v>661</v>
      </c>
    </row>
    <row r="472" spans="5:60">
      <c r="E472" t="e">
        <f>#REF!</f>
        <v>#REF!</v>
      </c>
      <c r="F472">
        <v>1880</v>
      </c>
      <c r="Q472" t="e">
        <f>#REF!</f>
        <v>#REF!</v>
      </c>
      <c r="R472">
        <v>173353</v>
      </c>
      <c r="BA472" t="str">
        <f>'[1]D.3 Trial Balance - FY25'!$C$16</f>
        <v>1050</v>
      </c>
      <c r="BB472">
        <v>921</v>
      </c>
      <c r="BG472">
        <f>'[1]D.4 Revenue - FY25'!$L$37</f>
        <v>0</v>
      </c>
      <c r="BH472">
        <v>662</v>
      </c>
    </row>
    <row r="473" spans="5:60">
      <c r="E473" t="e">
        <f>#REF!</f>
        <v>#REF!</v>
      </c>
      <c r="F473">
        <v>1881</v>
      </c>
      <c r="Q473" t="e">
        <f>#REF!</f>
        <v>#REF!</v>
      </c>
      <c r="R473">
        <v>173354</v>
      </c>
      <c r="BA473" t="str">
        <f>'[1]D.3 Trial Balance - FY25'!$C$17</f>
        <v>1051</v>
      </c>
      <c r="BB473">
        <v>922</v>
      </c>
      <c r="BG473">
        <f>'[1]D.4 Revenue - FY25'!$M$37</f>
        <v>0</v>
      </c>
      <c r="BH473">
        <v>663</v>
      </c>
    </row>
    <row r="474" spans="5:60">
      <c r="E474" t="e">
        <f>#REF!</f>
        <v>#REF!</v>
      </c>
      <c r="F474">
        <v>1882</v>
      </c>
      <c r="Q474" t="e">
        <f>#REF!</f>
        <v>#REF!</v>
      </c>
      <c r="R474">
        <v>173355</v>
      </c>
      <c r="BA474" t="str">
        <f>'[1]D.3 Trial Balance - FY25'!$C$18</f>
        <v>1306</v>
      </c>
      <c r="BB474">
        <v>923</v>
      </c>
      <c r="BG474">
        <f>'[1]D.4 Revenue - FY25'!$N$37</f>
        <v>0</v>
      </c>
      <c r="BH474">
        <v>664</v>
      </c>
    </row>
    <row r="475" spans="5:60">
      <c r="E475" t="e">
        <f>#REF!</f>
        <v>#REF!</v>
      </c>
      <c r="F475">
        <v>1883</v>
      </c>
      <c r="Q475" t="e">
        <f>#REF!</f>
        <v>#REF!</v>
      </c>
      <c r="R475">
        <v>173356</v>
      </c>
      <c r="BA475" t="str">
        <f>'[1]D.3 Trial Balance - FY25'!$C$19</f>
        <v>1240</v>
      </c>
      <c r="BB475">
        <v>924</v>
      </c>
      <c r="BG475">
        <f>'[1]D.4 Revenue - FY25'!$O$37</f>
        <v>0</v>
      </c>
      <c r="BH475">
        <v>665</v>
      </c>
    </row>
    <row r="476" spans="5:60">
      <c r="E476" t="e">
        <f>#REF!</f>
        <v>#REF!</v>
      </c>
      <c r="F476">
        <v>1884</v>
      </c>
      <c r="Q476" t="e">
        <f>#REF!</f>
        <v>#REF!</v>
      </c>
      <c r="R476">
        <v>173357</v>
      </c>
      <c r="BA476" t="str">
        <f>'[1]D.3 Trial Balance - FY25'!$C$20</f>
        <v>1200</v>
      </c>
      <c r="BB476">
        <v>925</v>
      </c>
      <c r="BG476">
        <f>'[1]D.4 Revenue - FY25'!$P$37</f>
        <v>0</v>
      </c>
      <c r="BH476">
        <v>666</v>
      </c>
    </row>
    <row r="477" spans="5:60">
      <c r="E477" t="e">
        <f>#REF!</f>
        <v>#REF!</v>
      </c>
      <c r="F477">
        <v>1885</v>
      </c>
      <c r="Q477" t="e">
        <f>#REF!</f>
        <v>#REF!</v>
      </c>
      <c r="R477">
        <v>173358</v>
      </c>
      <c r="BA477" t="str">
        <f>'[1]D.3 Trial Balance - FY25'!$C$21</f>
        <v>1201</v>
      </c>
      <c r="BB477">
        <v>926</v>
      </c>
      <c r="BG477">
        <f>'[1]D.4 Revenue - FY25'!$Q$37</f>
        <v>0</v>
      </c>
      <c r="BH477">
        <v>667</v>
      </c>
    </row>
    <row r="478" spans="5:60">
      <c r="E478" t="e">
        <f>#REF!</f>
        <v>#REF!</v>
      </c>
      <c r="F478">
        <v>1886</v>
      </c>
      <c r="Q478" t="e">
        <f>#REF!</f>
        <v>#REF!</v>
      </c>
      <c r="R478">
        <v>173359</v>
      </c>
      <c r="BA478" t="str">
        <f>'[1]D.3 Trial Balance - FY25'!$C$22</f>
        <v>1202</v>
      </c>
      <c r="BB478">
        <v>927</v>
      </c>
      <c r="BG478">
        <f>'[1]D.4 Revenue - FY25'!$R$37</f>
        <v>0</v>
      </c>
      <c r="BH478">
        <v>668</v>
      </c>
    </row>
    <row r="479" spans="5:60">
      <c r="E479" t="e">
        <f>#REF!</f>
        <v>#REF!</v>
      </c>
      <c r="F479">
        <v>1887</v>
      </c>
      <c r="Q479" t="e">
        <f>#REF!</f>
        <v>#REF!</v>
      </c>
      <c r="R479">
        <v>173360</v>
      </c>
      <c r="BA479" t="str">
        <f>'[1]D.3 Trial Balance - FY25'!$C$23</f>
        <v>1203</v>
      </c>
      <c r="BB479">
        <v>928</v>
      </c>
      <c r="BG479">
        <f>'[1]D.4 Revenue - FY25'!$S$37</f>
        <v>0</v>
      </c>
      <c r="BH479">
        <v>669</v>
      </c>
    </row>
    <row r="480" spans="5:60">
      <c r="E480" t="e">
        <f>#REF!</f>
        <v>#REF!</v>
      </c>
      <c r="F480">
        <v>1888</v>
      </c>
      <c r="Q480" t="e">
        <f>#REF!</f>
        <v>#REF!</v>
      </c>
      <c r="R480">
        <v>173361</v>
      </c>
      <c r="BA480" t="str">
        <f>'[1]D.3 Trial Balance - FY25'!$C$24</f>
        <v>1204</v>
      </c>
      <c r="BB480">
        <v>929</v>
      </c>
      <c r="BG480">
        <f>'[1]D.4 Revenue - FY25'!$T$37</f>
        <v>-639180.91</v>
      </c>
      <c r="BH480">
        <v>670</v>
      </c>
    </row>
    <row r="481" spans="5:60">
      <c r="E481" t="e">
        <f>#REF!</f>
        <v>#REF!</v>
      </c>
      <c r="F481">
        <v>1889</v>
      </c>
      <c r="Q481" t="e">
        <f>#REF!</f>
        <v>#REF!</v>
      </c>
      <c r="R481">
        <v>173362</v>
      </c>
      <c r="BA481" t="str">
        <f>'[1]D.3 Trial Balance - FY25'!$C$25</f>
        <v>1205</v>
      </c>
      <c r="BB481">
        <v>930</v>
      </c>
      <c r="BG481">
        <f>'[1]D.4 Revenue - FY25'!$U$37</f>
        <v>0</v>
      </c>
      <c r="BH481">
        <v>671</v>
      </c>
    </row>
    <row r="482" spans="5:60">
      <c r="E482" t="e">
        <f>#REF!</f>
        <v>#REF!</v>
      </c>
      <c r="F482">
        <v>1890</v>
      </c>
      <c r="Q482" t="e">
        <f>#REF!</f>
        <v>#REF!</v>
      </c>
      <c r="R482">
        <v>173363</v>
      </c>
      <c r="BA482" t="str">
        <f>'[1]D.3 Trial Balance - FY25'!$C$26</f>
        <v>1206</v>
      </c>
      <c r="BB482">
        <v>931</v>
      </c>
      <c r="BG482">
        <f>'[1]D.4 Revenue - FY25'!$V$37</f>
        <v>-639180.91</v>
      </c>
      <c r="BH482">
        <v>672</v>
      </c>
    </row>
    <row r="483" spans="5:60">
      <c r="E483" t="e">
        <f>#REF!</f>
        <v>#REF!</v>
      </c>
      <c r="F483">
        <v>1891</v>
      </c>
      <c r="Q483" t="e">
        <f>#REF!</f>
        <v>#REF!</v>
      </c>
      <c r="R483">
        <v>173364</v>
      </c>
      <c r="BA483" t="str">
        <f>'[1]D.3 Trial Balance - FY25'!$C$27</f>
        <v>1280</v>
      </c>
      <c r="BB483">
        <v>932</v>
      </c>
      <c r="BG483">
        <f>'[1]D.4 Revenue - FY25'!$I$38</f>
        <v>0</v>
      </c>
      <c r="BH483">
        <v>673</v>
      </c>
    </row>
    <row r="484" spans="5:60">
      <c r="E484" t="e">
        <f>#REF!</f>
        <v>#REF!</v>
      </c>
      <c r="F484">
        <v>1892</v>
      </c>
      <c r="Q484" t="e">
        <f>#REF!</f>
        <v>#REF!</v>
      </c>
      <c r="R484">
        <v>173365</v>
      </c>
      <c r="BA484" t="str">
        <f>'[1]D.3 Trial Balance - FY25'!$C$28</f>
        <v>1281</v>
      </c>
      <c r="BB484">
        <v>933</v>
      </c>
      <c r="BG484">
        <f>'[1]D.4 Revenue - FY25'!$J$38</f>
        <v>0</v>
      </c>
      <c r="BH484">
        <v>674</v>
      </c>
    </row>
    <row r="485" spans="5:60">
      <c r="E485" t="e">
        <f>#REF!</f>
        <v>#REF!</v>
      </c>
      <c r="F485">
        <v>1893</v>
      </c>
      <c r="Q485" t="e">
        <f>#REF!</f>
        <v>#REF!</v>
      </c>
      <c r="R485">
        <v>173366</v>
      </c>
      <c r="BA485" t="str">
        <f>'[1]D.3 Trial Balance - FY25'!$C$29</f>
        <v>1282</v>
      </c>
      <c r="BB485">
        <v>934</v>
      </c>
      <c r="BG485">
        <f>'[1]D.4 Revenue - FY25'!$K$38</f>
        <v>0</v>
      </c>
      <c r="BH485">
        <v>675</v>
      </c>
    </row>
    <row r="486" spans="5:60">
      <c r="E486" t="e">
        <f>#REF!</f>
        <v>#REF!</v>
      </c>
      <c r="F486">
        <v>1894</v>
      </c>
      <c r="Q486" t="e">
        <f>#REF!</f>
        <v>#REF!</v>
      </c>
      <c r="R486">
        <v>173367</v>
      </c>
      <c r="BA486" t="str">
        <f>'[1]D.3 Trial Balance - FY25'!$C$30</f>
        <v>1283</v>
      </c>
      <c r="BB486">
        <v>935</v>
      </c>
      <c r="BG486">
        <f>'[1]D.4 Revenue - FY25'!$L$38</f>
        <v>0</v>
      </c>
      <c r="BH486">
        <v>676</v>
      </c>
    </row>
    <row r="487" spans="5:60">
      <c r="E487" t="e">
        <f>#REF!</f>
        <v>#REF!</v>
      </c>
      <c r="F487">
        <v>1895</v>
      </c>
      <c r="Q487" t="e">
        <f>#REF!</f>
        <v>#REF!</v>
      </c>
      <c r="R487">
        <v>173368</v>
      </c>
      <c r="BA487" t="str">
        <f>'[1]D.3 Trial Balance - FY25'!$C$31</f>
        <v>1284</v>
      </c>
      <c r="BB487">
        <v>936</v>
      </c>
      <c r="BG487">
        <f>'[1]D.4 Revenue - FY25'!$M$38</f>
        <v>0</v>
      </c>
      <c r="BH487">
        <v>677</v>
      </c>
    </row>
    <row r="488" spans="5:60">
      <c r="E488" t="e">
        <f>#REF!</f>
        <v>#REF!</v>
      </c>
      <c r="F488">
        <v>1896</v>
      </c>
      <c r="Q488" t="e">
        <f>#REF!</f>
        <v>#REF!</v>
      </c>
      <c r="R488">
        <v>173369</v>
      </c>
      <c r="BA488" t="str">
        <f>'[1]D.3 Trial Balance - FY25'!$C$32</f>
        <v>1285</v>
      </c>
      <c r="BB488">
        <v>937</v>
      </c>
      <c r="BG488">
        <f>'[1]D.4 Revenue - FY25'!$N$38</f>
        <v>0</v>
      </c>
      <c r="BH488">
        <v>678</v>
      </c>
    </row>
    <row r="489" spans="5:60">
      <c r="E489" t="e">
        <f>#REF!</f>
        <v>#REF!</v>
      </c>
      <c r="F489">
        <v>1897</v>
      </c>
      <c r="Q489" t="e">
        <f>#REF!</f>
        <v>#REF!</v>
      </c>
      <c r="R489">
        <v>173370</v>
      </c>
      <c r="BA489" t="str">
        <f>'[1]D.3 Trial Balance - FY25'!$C$33</f>
        <v>1286</v>
      </c>
      <c r="BB489">
        <v>938</v>
      </c>
      <c r="BG489">
        <f>'[1]D.4 Revenue - FY25'!$O$38</f>
        <v>0</v>
      </c>
      <c r="BH489">
        <v>679</v>
      </c>
    </row>
    <row r="490" spans="5:60">
      <c r="E490" t="e">
        <f>#REF!</f>
        <v>#REF!</v>
      </c>
      <c r="F490">
        <v>1898</v>
      </c>
      <c r="Q490" t="e">
        <f>#REF!</f>
        <v>#REF!</v>
      </c>
      <c r="R490">
        <v>173371</v>
      </c>
      <c r="BA490" t="str">
        <f>'[1]D.3 Trial Balance - FY25'!$C$34</f>
        <v>1287</v>
      </c>
      <c r="BB490">
        <v>939</v>
      </c>
      <c r="BG490">
        <f>'[1]D.4 Revenue - FY25'!$P$38</f>
        <v>0</v>
      </c>
      <c r="BH490">
        <v>680</v>
      </c>
    </row>
    <row r="491" spans="5:60">
      <c r="E491" t="e">
        <f>#REF!</f>
        <v>#REF!</v>
      </c>
      <c r="F491">
        <v>1899</v>
      </c>
      <c r="Q491" t="e">
        <f>#REF!</f>
        <v>#REF!</v>
      </c>
      <c r="R491">
        <v>173372</v>
      </c>
      <c r="BA491" t="str">
        <f>'[1]D.3 Trial Balance - FY25'!$C$35</f>
        <v>1288</v>
      </c>
      <c r="BB491">
        <v>940</v>
      </c>
      <c r="BG491">
        <f>'[1]D.4 Revenue - FY25'!$Q$38</f>
        <v>0</v>
      </c>
      <c r="BH491">
        <v>681</v>
      </c>
    </row>
    <row r="492" spans="5:60">
      <c r="E492" t="e">
        <f>#REF!</f>
        <v>#REF!</v>
      </c>
      <c r="F492">
        <v>1900</v>
      </c>
      <c r="Q492" t="e">
        <f>#REF!</f>
        <v>#REF!</v>
      </c>
      <c r="R492">
        <v>173373</v>
      </c>
      <c r="BA492" t="str">
        <f>'[1]D.3 Trial Balance - FY25'!$C$36</f>
        <v>1250</v>
      </c>
      <c r="BB492">
        <v>941</v>
      </c>
      <c r="BG492">
        <f>'[1]D.4 Revenue - FY25'!$R$38</f>
        <v>0</v>
      </c>
      <c r="BH492">
        <v>682</v>
      </c>
    </row>
    <row r="493" spans="5:60">
      <c r="E493" t="e">
        <f>#REF!</f>
        <v>#REF!</v>
      </c>
      <c r="F493">
        <v>1901</v>
      </c>
      <c r="Q493" t="e">
        <f>#REF!</f>
        <v>#REF!</v>
      </c>
      <c r="R493">
        <v>173374</v>
      </c>
      <c r="BA493" t="str">
        <f>'[1]D.3 Trial Balance - FY25'!$C$37</f>
        <v>1251</v>
      </c>
      <c r="BB493">
        <v>942</v>
      </c>
      <c r="BG493">
        <f>'[1]D.4 Revenue - FY25'!$S$38</f>
        <v>0</v>
      </c>
      <c r="BH493">
        <v>683</v>
      </c>
    </row>
    <row r="494" spans="5:60">
      <c r="E494" t="e">
        <f>#REF!</f>
        <v>#REF!</v>
      </c>
      <c r="F494">
        <v>1902</v>
      </c>
      <c r="Q494" t="e">
        <f>#REF!</f>
        <v>#REF!</v>
      </c>
      <c r="R494">
        <v>173375</v>
      </c>
      <c r="BA494" t="str">
        <f>'[1]D.3 Trial Balance - FY25'!$C$38</f>
        <v>1252</v>
      </c>
      <c r="BB494">
        <v>943</v>
      </c>
      <c r="BG494">
        <f>'[1]D.4 Revenue - FY25'!$T$38</f>
        <v>0</v>
      </c>
      <c r="BH494">
        <v>684</v>
      </c>
    </row>
    <row r="495" spans="5:60">
      <c r="E495" t="e">
        <f>#REF!</f>
        <v>#REF!</v>
      </c>
      <c r="F495">
        <v>1903</v>
      </c>
      <c r="Q495" t="e">
        <f>#REF!</f>
        <v>#REF!</v>
      </c>
      <c r="R495">
        <v>173376</v>
      </c>
      <c r="BA495" t="str">
        <f>'[1]D.3 Trial Balance - FY25'!$C$39</f>
        <v>1253</v>
      </c>
      <c r="BB495">
        <v>944</v>
      </c>
      <c r="BG495">
        <f>'[1]D.4 Revenue - FY25'!$U$38</f>
        <v>0</v>
      </c>
      <c r="BH495">
        <v>685</v>
      </c>
    </row>
    <row r="496" spans="5:60">
      <c r="E496" t="e">
        <f>#REF!</f>
        <v>#REF!</v>
      </c>
      <c r="F496">
        <v>1904</v>
      </c>
      <c r="Q496" t="e">
        <f>#REF!</f>
        <v>#REF!</v>
      </c>
      <c r="R496">
        <v>173377</v>
      </c>
      <c r="BA496" t="str">
        <f>'[1]D.3 Trial Balance - FY25'!$C$40</f>
        <v>1254</v>
      </c>
      <c r="BB496">
        <v>945</v>
      </c>
      <c r="BG496">
        <f>'[1]D.4 Revenue - FY25'!$V$38</f>
        <v>0</v>
      </c>
      <c r="BH496">
        <v>686</v>
      </c>
    </row>
    <row r="497" spans="5:60">
      <c r="E497" t="e">
        <f>#REF!</f>
        <v>#REF!</v>
      </c>
      <c r="F497">
        <v>1905</v>
      </c>
      <c r="Q497" t="e">
        <f>#REF!</f>
        <v>#REF!</v>
      </c>
      <c r="R497">
        <v>173378</v>
      </c>
      <c r="BA497" t="str">
        <f>'[1]D.3 Trial Balance - FY25'!$C$41</f>
        <v>1255</v>
      </c>
      <c r="BB497">
        <v>946</v>
      </c>
      <c r="BG497">
        <f>'[1]D.4 Revenue - FY25'!$I$39</f>
        <v>0</v>
      </c>
      <c r="BH497">
        <v>687</v>
      </c>
    </row>
    <row r="498" spans="5:60">
      <c r="E498" t="e">
        <f>#REF!</f>
        <v>#REF!</v>
      </c>
      <c r="F498">
        <v>1906</v>
      </c>
      <c r="Q498" t="e">
        <f>#REF!</f>
        <v>#REF!</v>
      </c>
      <c r="R498">
        <v>173379</v>
      </c>
      <c r="BA498" t="str">
        <f>'[1]D.3 Trial Balance - FY25'!$C$42</f>
        <v>1140</v>
      </c>
      <c r="BB498">
        <v>947</v>
      </c>
      <c r="BG498">
        <f>'[1]D.4 Revenue - FY25'!$J$39</f>
        <v>0</v>
      </c>
      <c r="BH498">
        <v>688</v>
      </c>
    </row>
    <row r="499" spans="5:60">
      <c r="E499" t="e">
        <f>#REF!</f>
        <v>#REF!</v>
      </c>
      <c r="F499">
        <v>1907</v>
      </c>
      <c r="Q499" t="e">
        <f>#REF!</f>
        <v>#REF!</v>
      </c>
      <c r="R499">
        <v>173380</v>
      </c>
      <c r="BA499" t="str">
        <f>'[1]D.3 Trial Balance - FY25'!$C$43</f>
        <v>1170</v>
      </c>
      <c r="BB499">
        <v>948</v>
      </c>
      <c r="BG499">
        <f>'[1]D.4 Revenue - FY25'!$K$39</f>
        <v>0</v>
      </c>
      <c r="BH499">
        <v>689</v>
      </c>
    </row>
    <row r="500" spans="5:60">
      <c r="E500" t="e">
        <f>#REF!</f>
        <v>#REF!</v>
      </c>
      <c r="F500">
        <v>1908</v>
      </c>
      <c r="Q500" t="e">
        <f>#REF!</f>
        <v>#REF!</v>
      </c>
      <c r="R500">
        <v>173381</v>
      </c>
      <c r="BA500" t="str">
        <f>'[1]D.3 Trial Balance - FY25'!$C$44</f>
        <v>1171</v>
      </c>
      <c r="BB500">
        <v>949</v>
      </c>
      <c r="BG500">
        <f>'[1]D.4 Revenue - FY25'!$L$39</f>
        <v>0</v>
      </c>
      <c r="BH500">
        <v>690</v>
      </c>
    </row>
    <row r="501" spans="5:60">
      <c r="E501" t="e">
        <f>#REF!</f>
        <v>#REF!</v>
      </c>
      <c r="F501">
        <v>1909</v>
      </c>
      <c r="Q501" t="e">
        <f>#REF!</f>
        <v>#REF!</v>
      </c>
      <c r="R501">
        <v>173382</v>
      </c>
      <c r="BA501" t="str">
        <f>'[1]D.3 Trial Balance - FY25'!$C$45</f>
        <v>1180</v>
      </c>
      <c r="BB501">
        <v>950</v>
      </c>
      <c r="BG501">
        <f>'[1]D.4 Revenue - FY25'!$M$39</f>
        <v>0</v>
      </c>
      <c r="BH501">
        <v>691</v>
      </c>
    </row>
    <row r="502" spans="5:60">
      <c r="E502" t="e">
        <f>#REF!</f>
        <v>#REF!</v>
      </c>
      <c r="F502">
        <v>1910</v>
      </c>
      <c r="Q502" t="e">
        <f>#REF!</f>
        <v>#REF!</v>
      </c>
      <c r="R502">
        <v>173383</v>
      </c>
      <c r="BA502" t="str">
        <f>'[1]D.3 Trial Balance - FY25'!$C$46</f>
        <v>1181</v>
      </c>
      <c r="BB502">
        <v>951</v>
      </c>
      <c r="BG502">
        <f>'[1]D.4 Revenue - FY25'!$N$39</f>
        <v>0</v>
      </c>
      <c r="BH502">
        <v>692</v>
      </c>
    </row>
    <row r="503" spans="5:60">
      <c r="E503" t="e">
        <f>#REF!</f>
        <v>#REF!</v>
      </c>
      <c r="F503">
        <v>1911</v>
      </c>
      <c r="Q503" t="e">
        <f>#REF!</f>
        <v>#REF!</v>
      </c>
      <c r="R503">
        <v>173384</v>
      </c>
      <c r="BA503" t="str">
        <f>'[1]D.3 Trial Balance - FY25'!$C$47</f>
        <v>1150</v>
      </c>
      <c r="BB503">
        <v>952</v>
      </c>
      <c r="BG503">
        <f>'[1]D.4 Revenue - FY25'!$O$39</f>
        <v>0</v>
      </c>
      <c r="BH503">
        <v>693</v>
      </c>
    </row>
    <row r="504" spans="5:60">
      <c r="E504" t="e">
        <f>#REF!</f>
        <v>#REF!</v>
      </c>
      <c r="F504">
        <v>1912</v>
      </c>
      <c r="Q504" t="e">
        <f>#REF!</f>
        <v>#REF!</v>
      </c>
      <c r="R504">
        <v>173385</v>
      </c>
      <c r="BA504" t="str">
        <f>'[1]D.3 Trial Balance - FY25'!$C$48</f>
        <v>1151</v>
      </c>
      <c r="BB504">
        <v>953</v>
      </c>
      <c r="BG504">
        <f>'[1]D.4 Revenue - FY25'!$P$39</f>
        <v>0</v>
      </c>
      <c r="BH504">
        <v>694</v>
      </c>
    </row>
    <row r="505" spans="5:60">
      <c r="E505" t="e">
        <f>#REF!</f>
        <v>#REF!</v>
      </c>
      <c r="F505">
        <v>1913</v>
      </c>
      <c r="Q505" t="e">
        <f>#REF!</f>
        <v>#REF!</v>
      </c>
      <c r="R505">
        <v>173386</v>
      </c>
      <c r="BA505" t="str">
        <f>'[1]D.3 Trial Balance - FY25'!$C$49</f>
        <v>1152</v>
      </c>
      <c r="BB505">
        <v>954</v>
      </c>
      <c r="BG505">
        <f>'[1]D.4 Revenue - FY25'!$Q$39</f>
        <v>0</v>
      </c>
      <c r="BH505">
        <v>695</v>
      </c>
    </row>
    <row r="506" spans="5:60">
      <c r="E506" t="e">
        <f>#REF!</f>
        <v>#REF!</v>
      </c>
      <c r="F506">
        <v>1914</v>
      </c>
      <c r="Q506" t="e">
        <f>#REF!</f>
        <v>#REF!</v>
      </c>
      <c r="R506">
        <v>173387</v>
      </c>
      <c r="BA506" t="str">
        <f>'[1]D.3 Trial Balance - FY25'!$C$50</f>
        <v>1100</v>
      </c>
      <c r="BB506">
        <v>955</v>
      </c>
      <c r="BG506">
        <f>'[1]D.4 Revenue - FY25'!$R$39</f>
        <v>0</v>
      </c>
      <c r="BH506">
        <v>696</v>
      </c>
    </row>
    <row r="507" spans="5:60">
      <c r="E507" t="e">
        <f>#REF!</f>
        <v>#REF!</v>
      </c>
      <c r="F507">
        <v>1915</v>
      </c>
      <c r="Q507" t="e">
        <f>#REF!</f>
        <v>#REF!</v>
      </c>
      <c r="R507">
        <v>173388</v>
      </c>
      <c r="BA507" t="str">
        <f>'[1]D.3 Trial Balance - FY25'!$C$51</f>
        <v>1101</v>
      </c>
      <c r="BB507">
        <v>956</v>
      </c>
      <c r="BG507">
        <f>'[1]D.4 Revenue - FY25'!$S$39</f>
        <v>0</v>
      </c>
      <c r="BH507">
        <v>697</v>
      </c>
    </row>
    <row r="508" spans="5:60">
      <c r="E508" t="e">
        <f>#REF!</f>
        <v>#REF!</v>
      </c>
      <c r="F508">
        <v>1916</v>
      </c>
      <c r="Q508" t="e">
        <f>#REF!</f>
        <v>#REF!</v>
      </c>
      <c r="R508">
        <v>173389</v>
      </c>
      <c r="BA508" t="str">
        <f>'[1]D.3 Trial Balance - FY25'!$C$52</f>
        <v>1102</v>
      </c>
      <c r="BB508">
        <v>957</v>
      </c>
      <c r="BG508">
        <f>'[1]D.4 Revenue - FY25'!$T$39</f>
        <v>0</v>
      </c>
      <c r="BH508">
        <v>698</v>
      </c>
    </row>
    <row r="509" spans="5:60">
      <c r="E509" t="e">
        <f>#REF!</f>
        <v>#REF!</v>
      </c>
      <c r="F509">
        <v>1917</v>
      </c>
      <c r="Q509" t="e">
        <f>#REF!</f>
        <v>#REF!</v>
      </c>
      <c r="R509">
        <v>173390</v>
      </c>
      <c r="BA509" t="str">
        <f>'[1]D.3 Trial Balance - FY25'!$C$53</f>
        <v>1103</v>
      </c>
      <c r="BB509">
        <v>958</v>
      </c>
      <c r="BG509">
        <f>'[1]D.4 Revenue - FY25'!$U$39</f>
        <v>0</v>
      </c>
      <c r="BH509">
        <v>699</v>
      </c>
    </row>
    <row r="510" spans="5:60">
      <c r="E510" t="e">
        <f>#REF!</f>
        <v>#REF!</v>
      </c>
      <c r="F510">
        <v>1918</v>
      </c>
      <c r="Q510" t="e">
        <f>#REF!</f>
        <v>#REF!</v>
      </c>
      <c r="R510">
        <v>173391</v>
      </c>
      <c r="BA510" t="str">
        <f>'[1]D.3 Trial Balance - FY25'!$C$54</f>
        <v>1104</v>
      </c>
      <c r="BB510">
        <v>959</v>
      </c>
      <c r="BG510">
        <f>'[1]D.4 Revenue - FY25'!$V$39</f>
        <v>0</v>
      </c>
      <c r="BH510">
        <v>700</v>
      </c>
    </row>
    <row r="511" spans="5:60">
      <c r="E511" t="e">
        <f>#REF!</f>
        <v>#REF!</v>
      </c>
      <c r="F511">
        <v>1919</v>
      </c>
      <c r="Q511" t="e">
        <f>#REF!</f>
        <v>#REF!</v>
      </c>
      <c r="R511">
        <v>173392</v>
      </c>
      <c r="BA511" t="str">
        <f>'[1]D.3 Trial Balance - FY25'!$C$55</f>
        <v>1105</v>
      </c>
      <c r="BB511">
        <v>960</v>
      </c>
      <c r="BG511">
        <f>'[1]D.4 Revenue - FY25'!$I$40</f>
        <v>0</v>
      </c>
      <c r="BH511">
        <v>701</v>
      </c>
    </row>
    <row r="512" spans="5:60">
      <c r="E512" t="e">
        <f>#REF!</f>
        <v>#REF!</v>
      </c>
      <c r="F512">
        <v>1920</v>
      </c>
      <c r="Q512" t="e">
        <f>#REF!</f>
        <v>#REF!</v>
      </c>
      <c r="R512">
        <v>173393</v>
      </c>
      <c r="BA512" t="str">
        <f>'[1]D.3 Trial Balance - FY25'!$C$56</f>
        <v>1106</v>
      </c>
      <c r="BB512">
        <v>961</v>
      </c>
      <c r="BG512">
        <f>'[1]D.4 Revenue - FY25'!$J$40</f>
        <v>0</v>
      </c>
      <c r="BH512">
        <v>702</v>
      </c>
    </row>
    <row r="513" spans="5:60">
      <c r="E513" t="e">
        <f>#REF!</f>
        <v>#REF!</v>
      </c>
      <c r="F513">
        <v>1921</v>
      </c>
      <c r="Q513" t="e">
        <f>#REF!</f>
        <v>#REF!</v>
      </c>
      <c r="R513">
        <v>173394</v>
      </c>
      <c r="BA513" t="str">
        <f>'[1]D.3 Trial Balance - FY25'!$C$57</f>
        <v>1107</v>
      </c>
      <c r="BB513">
        <v>962</v>
      </c>
      <c r="BG513">
        <f>'[1]D.4 Revenue - FY25'!$K$40</f>
        <v>0</v>
      </c>
      <c r="BH513">
        <v>703</v>
      </c>
    </row>
    <row r="514" spans="5:60">
      <c r="E514" t="e">
        <f>#REF!</f>
        <v>#REF!</v>
      </c>
      <c r="F514">
        <v>1922</v>
      </c>
      <c r="Q514" t="e">
        <f>#REF!</f>
        <v>#REF!</v>
      </c>
      <c r="R514">
        <v>173395</v>
      </c>
      <c r="BA514" t="str">
        <f>'[1]D.3 Trial Balance - FY25'!$C$58</f>
        <v>1108</v>
      </c>
      <c r="BB514">
        <v>963</v>
      </c>
      <c r="BG514">
        <f>'[1]D.4 Revenue - FY25'!$L$40</f>
        <v>0</v>
      </c>
      <c r="BH514">
        <v>704</v>
      </c>
    </row>
    <row r="515" spans="5:60">
      <c r="E515" t="e">
        <f>#REF!</f>
        <v>#REF!</v>
      </c>
      <c r="F515">
        <v>1923</v>
      </c>
      <c r="Q515" t="e">
        <f>#REF!</f>
        <v>#REF!</v>
      </c>
      <c r="R515">
        <v>173396</v>
      </c>
      <c r="BA515" t="str">
        <f>'[1]D.3 Trial Balance - FY25'!$C$59</f>
        <v>1109</v>
      </c>
      <c r="BB515">
        <v>964</v>
      </c>
      <c r="BG515">
        <f>'[1]D.4 Revenue - FY25'!$M$40</f>
        <v>0</v>
      </c>
      <c r="BH515">
        <v>705</v>
      </c>
    </row>
    <row r="516" spans="5:60">
      <c r="E516" t="e">
        <f>#REF!</f>
        <v>#REF!</v>
      </c>
      <c r="F516">
        <v>1924</v>
      </c>
      <c r="Q516" t="e">
        <f>#REF!</f>
        <v>#REF!</v>
      </c>
      <c r="R516">
        <v>173397</v>
      </c>
      <c r="BA516" t="str">
        <f>'[1]D.3 Trial Balance - FY25'!$C$60</f>
        <v>1110</v>
      </c>
      <c r="BB516">
        <v>965</v>
      </c>
      <c r="BG516">
        <f>'[1]D.4 Revenue - FY25'!$N$40</f>
        <v>0</v>
      </c>
      <c r="BH516">
        <v>706</v>
      </c>
    </row>
    <row r="517" spans="5:60">
      <c r="E517" t="e">
        <f>#REF!</f>
        <v>#REF!</v>
      </c>
      <c r="F517">
        <v>1925</v>
      </c>
      <c r="Q517" t="e">
        <f>#REF!</f>
        <v>#REF!</v>
      </c>
      <c r="R517">
        <v>173398</v>
      </c>
      <c r="BA517" t="str">
        <f>'[1]D.3 Trial Balance - FY25'!$C$61</f>
        <v>1111</v>
      </c>
      <c r="BB517">
        <v>966</v>
      </c>
      <c r="BG517">
        <f>'[1]D.4 Revenue - FY25'!$O$40</f>
        <v>0</v>
      </c>
      <c r="BH517">
        <v>707</v>
      </c>
    </row>
    <row r="518" spans="5:60">
      <c r="E518" t="e">
        <f>#REF!</f>
        <v>#REF!</v>
      </c>
      <c r="F518">
        <v>1926</v>
      </c>
      <c r="Q518" t="e">
        <f>#REF!</f>
        <v>#REF!</v>
      </c>
      <c r="R518">
        <v>173399</v>
      </c>
      <c r="BA518" t="str">
        <f>'[1]D.3 Trial Balance - FY25'!$C$62</f>
        <v>1139</v>
      </c>
      <c r="BB518">
        <v>967</v>
      </c>
      <c r="BG518">
        <f>'[1]D.4 Revenue - FY25'!$P$40</f>
        <v>0</v>
      </c>
      <c r="BH518">
        <v>708</v>
      </c>
    </row>
    <row r="519" spans="5:60">
      <c r="E519" t="e">
        <f>#REF!</f>
        <v>#REF!</v>
      </c>
      <c r="F519">
        <v>1927</v>
      </c>
      <c r="Q519" t="e">
        <f>#REF!</f>
        <v>#REF!</v>
      </c>
      <c r="R519">
        <v>173400</v>
      </c>
      <c r="BA519" t="str">
        <f>'[1]D.3 Trial Balance - FY25'!$C$63</f>
        <v>1860</v>
      </c>
      <c r="BB519">
        <v>968</v>
      </c>
      <c r="BG519">
        <f>'[1]D.4 Revenue - FY25'!$Q$40</f>
        <v>0</v>
      </c>
      <c r="BH519">
        <v>709</v>
      </c>
    </row>
    <row r="520" spans="5:60">
      <c r="E520" t="e">
        <f>#REF!</f>
        <v>#REF!</v>
      </c>
      <c r="F520">
        <v>1928</v>
      </c>
      <c r="Q520" t="e">
        <f>#REF!</f>
        <v>#REF!</v>
      </c>
      <c r="R520">
        <v>173401</v>
      </c>
      <c r="BA520" t="str">
        <f>'[1]D.3 Trial Balance - FY25'!$C$64</f>
        <v>1861</v>
      </c>
      <c r="BB520">
        <v>969</v>
      </c>
      <c r="BG520">
        <f>'[1]D.4 Revenue - FY25'!$R$40</f>
        <v>0</v>
      </c>
      <c r="BH520">
        <v>710</v>
      </c>
    </row>
    <row r="521" spans="5:60">
      <c r="E521" t="e">
        <f>#REF!</f>
        <v>#REF!</v>
      </c>
      <c r="F521">
        <v>1929</v>
      </c>
      <c r="Q521" t="e">
        <f>#REF!</f>
        <v>#REF!</v>
      </c>
      <c r="R521">
        <v>173402</v>
      </c>
      <c r="BA521" t="str">
        <f>'[1]D.3 Trial Balance - FY25'!$C$65</f>
        <v>1850</v>
      </c>
      <c r="BB521">
        <v>970</v>
      </c>
      <c r="BG521">
        <f>'[1]D.4 Revenue - FY25'!$S$40</f>
        <v>0</v>
      </c>
      <c r="BH521">
        <v>711</v>
      </c>
    </row>
    <row r="522" spans="5:60">
      <c r="E522" t="e">
        <f>#REF!</f>
        <v>#REF!</v>
      </c>
      <c r="F522">
        <v>1930</v>
      </c>
      <c r="Q522" t="e">
        <f>#REF!</f>
        <v>#REF!</v>
      </c>
      <c r="R522">
        <v>173403</v>
      </c>
      <c r="BA522" t="str">
        <f>'[1]D.3 Trial Balance - FY25'!$C$66</f>
        <v>1851</v>
      </c>
      <c r="BB522">
        <v>971</v>
      </c>
      <c r="BG522">
        <f>'[1]D.4 Revenue - FY25'!$T$40</f>
        <v>0</v>
      </c>
      <c r="BH522">
        <v>712</v>
      </c>
    </row>
    <row r="523" spans="5:60">
      <c r="E523" t="e">
        <f>#REF!</f>
        <v>#REF!</v>
      </c>
      <c r="F523">
        <v>1931</v>
      </c>
      <c r="Q523" t="e">
        <f>#REF!</f>
        <v>#REF!</v>
      </c>
      <c r="R523">
        <v>173404</v>
      </c>
      <c r="BA523" t="str">
        <f>'[1]D.3 Trial Balance - FY25'!$C$67</f>
        <v>1610</v>
      </c>
      <c r="BB523">
        <v>972</v>
      </c>
      <c r="BG523">
        <f>'[1]D.4 Revenue - FY25'!$U$40</f>
        <v>0</v>
      </c>
      <c r="BH523">
        <v>713</v>
      </c>
    </row>
    <row r="524" spans="5:60">
      <c r="E524" t="e">
        <f>#REF!</f>
        <v>#REF!</v>
      </c>
      <c r="F524">
        <v>1932</v>
      </c>
      <c r="Q524" t="e">
        <f>#REF!</f>
        <v>#REF!</v>
      </c>
      <c r="R524">
        <v>173405</v>
      </c>
      <c r="BA524" t="str">
        <f>'[1]D.3 Trial Balance - FY25'!$C$68</f>
        <v>1611</v>
      </c>
      <c r="BB524">
        <v>973</v>
      </c>
      <c r="BG524">
        <f>'[1]D.4 Revenue - FY25'!$V$40</f>
        <v>0</v>
      </c>
      <c r="BH524">
        <v>714</v>
      </c>
    </row>
    <row r="525" spans="5:60">
      <c r="E525" t="e">
        <f>#REF!</f>
        <v>#REF!</v>
      </c>
      <c r="F525">
        <v>1933</v>
      </c>
      <c r="Q525" t="e">
        <f>#REF!</f>
        <v>#REF!</v>
      </c>
      <c r="R525">
        <v>173406</v>
      </c>
      <c r="BA525" t="str">
        <f>'[1]D.3 Trial Balance - FY25'!$C$69</f>
        <v>1612</v>
      </c>
      <c r="BB525">
        <v>974</v>
      </c>
      <c r="BG525">
        <f>'[1]D.4 Revenue - FY25'!$I$41</f>
        <v>0</v>
      </c>
      <c r="BH525">
        <v>715</v>
      </c>
    </row>
    <row r="526" spans="5:60">
      <c r="E526" t="e">
        <f>#REF!</f>
        <v>#REF!</v>
      </c>
      <c r="F526">
        <v>1934</v>
      </c>
      <c r="Q526" t="e">
        <f>#REF!</f>
        <v>#REF!</v>
      </c>
      <c r="R526">
        <v>173407</v>
      </c>
      <c r="BA526" t="str">
        <f>'[1]D.3 Trial Balance - FY25'!$C$70</f>
        <v>1613</v>
      </c>
      <c r="BB526">
        <v>975</v>
      </c>
      <c r="BG526">
        <f>'[1]D.4 Revenue - FY25'!$J$41</f>
        <v>0</v>
      </c>
      <c r="BH526">
        <v>716</v>
      </c>
    </row>
    <row r="527" spans="5:60">
      <c r="E527" t="e">
        <f>#REF!</f>
        <v>#REF!</v>
      </c>
      <c r="F527">
        <v>1935</v>
      </c>
      <c r="Q527" t="e">
        <f>#REF!</f>
        <v>#REF!</v>
      </c>
      <c r="R527">
        <v>173408</v>
      </c>
      <c r="BA527" t="str">
        <f>'[1]D.3 Trial Balance - FY25'!$C$71</f>
        <v>1614</v>
      </c>
      <c r="BB527">
        <v>976</v>
      </c>
      <c r="BG527">
        <f>'[1]D.4 Revenue - FY25'!$K$41</f>
        <v>0</v>
      </c>
      <c r="BH527">
        <v>717</v>
      </c>
    </row>
    <row r="528" spans="5:60">
      <c r="E528" t="e">
        <f>#REF!</f>
        <v>#REF!</v>
      </c>
      <c r="F528">
        <v>1936</v>
      </c>
      <c r="Q528" t="e">
        <f>#REF!</f>
        <v>#REF!</v>
      </c>
      <c r="R528">
        <v>173409</v>
      </c>
      <c r="BA528" t="str">
        <f>'[1]D.3 Trial Balance - FY25'!$C$72</f>
        <v>1615</v>
      </c>
      <c r="BB528">
        <v>977</v>
      </c>
      <c r="BG528">
        <f>'[1]D.4 Revenue - FY25'!$L$41</f>
        <v>0</v>
      </c>
      <c r="BH528">
        <v>718</v>
      </c>
    </row>
    <row r="529" spans="5:60">
      <c r="E529" t="e">
        <f>#REF!</f>
        <v>#REF!</v>
      </c>
      <c r="F529">
        <v>1937</v>
      </c>
      <c r="Q529" t="e">
        <f>#REF!</f>
        <v>#REF!</v>
      </c>
      <c r="R529">
        <v>173410</v>
      </c>
      <c r="BA529" t="str">
        <f>'[1]D.3 Trial Balance - FY25'!$C$73</f>
        <v>1616</v>
      </c>
      <c r="BB529">
        <v>978</v>
      </c>
      <c r="BG529">
        <f>'[1]D.4 Revenue - FY25'!$M$41</f>
        <v>0</v>
      </c>
      <c r="BH529">
        <v>719</v>
      </c>
    </row>
    <row r="530" spans="5:60">
      <c r="E530" t="e">
        <f>#REF!</f>
        <v>#REF!</v>
      </c>
      <c r="F530">
        <v>1938</v>
      </c>
      <c r="Q530" t="e">
        <f>#REF!</f>
        <v>#REF!</v>
      </c>
      <c r="R530">
        <v>173411</v>
      </c>
      <c r="BA530" t="str">
        <f>'[1]D.3 Trial Balance - FY25'!$C$74</f>
        <v>1500</v>
      </c>
      <c r="BB530">
        <v>979</v>
      </c>
      <c r="BG530">
        <f>'[1]D.4 Revenue - FY25'!$N$41</f>
        <v>0</v>
      </c>
      <c r="BH530">
        <v>720</v>
      </c>
    </row>
    <row r="531" spans="5:60">
      <c r="E531" t="e">
        <f>#REF!</f>
        <v>#REF!</v>
      </c>
      <c r="F531">
        <v>1939</v>
      </c>
      <c r="Q531" t="e">
        <f>#REF!</f>
        <v>#REF!</v>
      </c>
      <c r="R531">
        <v>173412</v>
      </c>
      <c r="BA531" t="str">
        <f>'[1]D.3 Trial Balance - FY25'!$C$75</f>
        <v>1530</v>
      </c>
      <c r="BB531">
        <v>980</v>
      </c>
      <c r="BG531">
        <f>'[1]D.4 Revenue - FY25'!$O$41</f>
        <v>0</v>
      </c>
      <c r="BH531">
        <v>721</v>
      </c>
    </row>
    <row r="532" spans="5:60">
      <c r="E532" t="e">
        <f>#REF!</f>
        <v>#REF!</v>
      </c>
      <c r="F532">
        <v>1940</v>
      </c>
      <c r="Q532" t="e">
        <f>#REF!</f>
        <v>#REF!</v>
      </c>
      <c r="R532">
        <v>173413</v>
      </c>
      <c r="BA532" t="str">
        <f>'[1]D.3 Trial Balance - FY25'!$C$76</f>
        <v>1531</v>
      </c>
      <c r="BB532">
        <v>981</v>
      </c>
      <c r="BG532">
        <f>'[1]D.4 Revenue - FY25'!$P$41</f>
        <v>0</v>
      </c>
      <c r="BH532">
        <v>722</v>
      </c>
    </row>
    <row r="533" spans="5:60">
      <c r="E533" t="e">
        <f>#REF!</f>
        <v>#REF!</v>
      </c>
      <c r="F533">
        <v>1941</v>
      </c>
      <c r="Q533" t="e">
        <f>#REF!</f>
        <v>#REF!</v>
      </c>
      <c r="R533">
        <v>173414</v>
      </c>
      <c r="BA533" t="str">
        <f>'[1]D.3 Trial Balance - FY25'!$C$77</f>
        <v>1532</v>
      </c>
      <c r="BB533">
        <v>982</v>
      </c>
      <c r="BG533">
        <f>'[1]D.4 Revenue - FY25'!$Q$41</f>
        <v>0</v>
      </c>
      <c r="BH533">
        <v>723</v>
      </c>
    </row>
    <row r="534" spans="5:60">
      <c r="E534" t="e">
        <f>#REF!</f>
        <v>#REF!</v>
      </c>
      <c r="F534">
        <v>1942</v>
      </c>
      <c r="Q534" t="e">
        <f>#REF!</f>
        <v>#REF!</v>
      </c>
      <c r="R534">
        <v>173415</v>
      </c>
      <c r="BA534" t="str">
        <f>'[1]D.3 Trial Balance - FY25'!$C$78</f>
        <v>1533</v>
      </c>
      <c r="BB534">
        <v>983</v>
      </c>
      <c r="BG534">
        <f>'[1]D.4 Revenue - FY25'!$R$41</f>
        <v>0</v>
      </c>
      <c r="BH534">
        <v>724</v>
      </c>
    </row>
    <row r="535" spans="5:60">
      <c r="E535" t="e">
        <f>#REF!</f>
        <v>#REF!</v>
      </c>
      <c r="F535">
        <v>1943</v>
      </c>
      <c r="Q535" t="e">
        <f>#REF!</f>
        <v>#REF!</v>
      </c>
      <c r="R535">
        <v>173416</v>
      </c>
      <c r="BA535" t="str">
        <f>'[1]D.3 Trial Balance - FY25'!$C$79</f>
        <v>1534</v>
      </c>
      <c r="BB535">
        <v>984</v>
      </c>
      <c r="BG535">
        <f>'[1]D.4 Revenue - FY25'!$S$41</f>
        <v>0</v>
      </c>
      <c r="BH535">
        <v>725</v>
      </c>
    </row>
    <row r="536" spans="5:60">
      <c r="E536" t="e">
        <f>#REF!</f>
        <v>#REF!</v>
      </c>
      <c r="F536">
        <v>1944</v>
      </c>
      <c r="Q536" t="e">
        <f>#REF!</f>
        <v>#REF!</v>
      </c>
      <c r="R536">
        <v>173417</v>
      </c>
      <c r="BA536" t="str">
        <f>'[1]D.3 Trial Balance - FY25'!$C$80</f>
        <v>1520</v>
      </c>
      <c r="BB536">
        <v>985</v>
      </c>
      <c r="BG536">
        <f>'[1]D.4 Revenue - FY25'!$T$41</f>
        <v>0</v>
      </c>
      <c r="BH536">
        <v>726</v>
      </c>
    </row>
    <row r="537" spans="5:60">
      <c r="E537" t="e">
        <f>#REF!</f>
        <v>#REF!</v>
      </c>
      <c r="F537">
        <v>1945</v>
      </c>
      <c r="Q537" t="e">
        <f>#REF!</f>
        <v>#REF!</v>
      </c>
      <c r="R537">
        <v>173418</v>
      </c>
      <c r="BA537" t="str">
        <f>'[1]D.3 Trial Balance - FY25'!$C$81</f>
        <v>1521</v>
      </c>
      <c r="BB537">
        <v>986</v>
      </c>
      <c r="BG537">
        <f>'[1]D.4 Revenue - FY25'!$U$41</f>
        <v>0</v>
      </c>
      <c r="BH537">
        <v>727</v>
      </c>
    </row>
    <row r="538" spans="5:60">
      <c r="E538" t="e">
        <f>#REF!</f>
        <v>#REF!</v>
      </c>
      <c r="F538">
        <v>1946</v>
      </c>
      <c r="Q538" t="e">
        <f>#REF!</f>
        <v>#REF!</v>
      </c>
      <c r="R538">
        <v>173419</v>
      </c>
      <c r="BA538" t="str">
        <f>'[1]D.3 Trial Balance - FY25'!$C$82</f>
        <v>1522</v>
      </c>
      <c r="BB538">
        <v>987</v>
      </c>
      <c r="BG538">
        <f>'[1]D.4 Revenue - FY25'!$V$41</f>
        <v>0</v>
      </c>
      <c r="BH538">
        <v>728</v>
      </c>
    </row>
    <row r="539" spans="5:60">
      <c r="E539" t="e">
        <f>#REF!</f>
        <v>#REF!</v>
      </c>
      <c r="F539">
        <v>1947</v>
      </c>
      <c r="Q539" t="e">
        <f>#REF!</f>
        <v>#REF!</v>
      </c>
      <c r="R539">
        <v>173420</v>
      </c>
      <c r="BA539" t="str">
        <f>'[1]D.3 Trial Balance - FY25'!$C$83</f>
        <v>1840</v>
      </c>
      <c r="BB539">
        <v>988</v>
      </c>
      <c r="BG539">
        <f>'[1]D.4 Revenue - FY25'!$I$42</f>
        <v>0</v>
      </c>
      <c r="BH539">
        <v>729</v>
      </c>
    </row>
    <row r="540" spans="5:60">
      <c r="E540" t="e">
        <f>#REF!</f>
        <v>#REF!</v>
      </c>
      <c r="F540">
        <v>1948</v>
      </c>
      <c r="Q540" t="e">
        <f>#REF!</f>
        <v>#REF!</v>
      </c>
      <c r="R540">
        <v>173421</v>
      </c>
      <c r="BA540" t="str">
        <f>'[1]D.3 Trial Balance - FY25'!$C$84</f>
        <v>1841</v>
      </c>
      <c r="BB540">
        <v>989</v>
      </c>
      <c r="BG540">
        <f>'[1]D.4 Revenue - FY25'!$J$42</f>
        <v>0</v>
      </c>
      <c r="BH540">
        <v>730</v>
      </c>
    </row>
    <row r="541" spans="5:60">
      <c r="E541" t="e">
        <f>#REF!</f>
        <v>#REF!</v>
      </c>
      <c r="F541">
        <v>1949</v>
      </c>
      <c r="Q541" t="e">
        <f>#REF!</f>
        <v>#REF!</v>
      </c>
      <c r="R541">
        <v>173422</v>
      </c>
      <c r="BA541" t="str">
        <f>'[1]D.3 Trial Balance - FY25'!$C$85</f>
        <v>1780</v>
      </c>
      <c r="BB541">
        <v>990</v>
      </c>
      <c r="BG541">
        <f>'[1]D.4 Revenue - FY25'!$K$42</f>
        <v>0</v>
      </c>
      <c r="BH541">
        <v>731</v>
      </c>
    </row>
    <row r="542" spans="5:60">
      <c r="E542" t="e">
        <f>#REF!</f>
        <v>#REF!</v>
      </c>
      <c r="F542">
        <v>1950</v>
      </c>
      <c r="Q542" t="e">
        <f>#REF!</f>
        <v>#REF!</v>
      </c>
      <c r="R542">
        <v>173423</v>
      </c>
      <c r="BA542" t="str">
        <f>'[1]D.3 Trial Balance - FY25'!$C$86</f>
        <v>1781</v>
      </c>
      <c r="BB542">
        <v>991</v>
      </c>
      <c r="BG542">
        <f>'[1]D.4 Revenue - FY25'!$L$42</f>
        <v>0</v>
      </c>
      <c r="BH542">
        <v>732</v>
      </c>
    </row>
    <row r="543" spans="5:60">
      <c r="E543" t="e">
        <f>#REF!</f>
        <v>#REF!</v>
      </c>
      <c r="F543">
        <v>1951</v>
      </c>
      <c r="Q543" t="e">
        <f>#REF!</f>
        <v>#REF!</v>
      </c>
      <c r="R543">
        <v>173424</v>
      </c>
      <c r="BA543" t="str">
        <f>'[1]D.3 Trial Balance - FY25'!$C$87</f>
        <v>1782</v>
      </c>
      <c r="BB543">
        <v>992</v>
      </c>
      <c r="BG543">
        <f>'[1]D.4 Revenue - FY25'!$M$42</f>
        <v>0</v>
      </c>
      <c r="BH543">
        <v>733</v>
      </c>
    </row>
    <row r="544" spans="5:60">
      <c r="E544" t="e">
        <f>#REF!</f>
        <v>#REF!</v>
      </c>
      <c r="F544">
        <v>1952</v>
      </c>
      <c r="Q544" t="e">
        <f>#REF!</f>
        <v>#REF!</v>
      </c>
      <c r="R544">
        <v>173425</v>
      </c>
      <c r="BA544" t="str">
        <f>'[1]D.3 Trial Balance - FY25'!$C$88</f>
        <v>1783</v>
      </c>
      <c r="BB544">
        <v>993</v>
      </c>
      <c r="BG544">
        <f>'[1]D.4 Revenue - FY25'!$N$42</f>
        <v>0</v>
      </c>
      <c r="BH544">
        <v>734</v>
      </c>
    </row>
    <row r="545" spans="5:60">
      <c r="E545" t="e">
        <f>#REF!</f>
        <v>#REF!</v>
      </c>
      <c r="F545">
        <v>1953</v>
      </c>
      <c r="Q545" t="e">
        <f>#REF!</f>
        <v>#REF!</v>
      </c>
      <c r="R545">
        <v>173426</v>
      </c>
      <c r="BA545" t="str">
        <f>'[1]D.3 Trial Balance - FY25'!$C$89</f>
        <v>1784</v>
      </c>
      <c r="BB545">
        <v>994</v>
      </c>
      <c r="BG545">
        <f>'[1]D.4 Revenue - FY25'!$O$42</f>
        <v>0</v>
      </c>
      <c r="BH545">
        <v>735</v>
      </c>
    </row>
    <row r="546" spans="5:60">
      <c r="E546" t="e">
        <f>#REF!</f>
        <v>#REF!</v>
      </c>
      <c r="F546">
        <v>1954</v>
      </c>
      <c r="Q546" t="e">
        <f>#REF!</f>
        <v>#REF!</v>
      </c>
      <c r="R546">
        <v>173427</v>
      </c>
      <c r="BA546" t="str">
        <f>'[1]D.3 Trial Balance - FY25'!$C$90</f>
        <v>1785</v>
      </c>
      <c r="BB546">
        <v>995</v>
      </c>
      <c r="BG546">
        <f>'[1]D.4 Revenue - FY25'!$P$42</f>
        <v>0</v>
      </c>
      <c r="BH546">
        <v>736</v>
      </c>
    </row>
    <row r="547" spans="5:60">
      <c r="E547" t="e">
        <f>#REF!</f>
        <v>#REF!</v>
      </c>
      <c r="F547">
        <v>1955</v>
      </c>
      <c r="Q547" t="e">
        <f>#REF!</f>
        <v>#REF!</v>
      </c>
      <c r="R547">
        <v>173428</v>
      </c>
      <c r="BA547" t="str">
        <f>'[1]D.3 Trial Balance - FY25'!$C$91</f>
        <v>1786</v>
      </c>
      <c r="BB547">
        <v>996</v>
      </c>
      <c r="BG547">
        <f>'[1]D.4 Revenue - FY25'!$Q$42</f>
        <v>0</v>
      </c>
      <c r="BH547">
        <v>737</v>
      </c>
    </row>
    <row r="548" spans="5:60">
      <c r="E548" t="e">
        <f>#REF!</f>
        <v>#REF!</v>
      </c>
      <c r="F548">
        <v>1956</v>
      </c>
      <c r="Q548" t="e">
        <f>#REF!</f>
        <v>#REF!</v>
      </c>
      <c r="R548">
        <v>173429</v>
      </c>
      <c r="BA548" t="str">
        <f>'[1]D.3 Trial Balance - FY25'!$C$92</f>
        <v>1787</v>
      </c>
      <c r="BB548">
        <v>997</v>
      </c>
      <c r="BG548">
        <f>'[1]D.4 Revenue - FY25'!$R$42</f>
        <v>0</v>
      </c>
      <c r="BH548">
        <v>738</v>
      </c>
    </row>
    <row r="549" spans="5:60">
      <c r="E549" t="e">
        <f>#REF!</f>
        <v>#REF!</v>
      </c>
      <c r="F549">
        <v>1957</v>
      </c>
      <c r="Q549" t="e">
        <f>#REF!</f>
        <v>#REF!</v>
      </c>
      <c r="R549">
        <v>173430</v>
      </c>
      <c r="BA549" t="str">
        <f>'[1]D.3 Trial Balance - FY25'!$C$93</f>
        <v>1830</v>
      </c>
      <c r="BB549">
        <v>998</v>
      </c>
      <c r="BG549">
        <f>'[1]D.4 Revenue - FY25'!$S$42</f>
        <v>0</v>
      </c>
      <c r="BH549">
        <v>739</v>
      </c>
    </row>
    <row r="550" spans="5:60">
      <c r="E550" t="e">
        <f>#REF!</f>
        <v>#REF!</v>
      </c>
      <c r="F550">
        <v>1958</v>
      </c>
      <c r="Q550" t="e">
        <f>#REF!</f>
        <v>#REF!</v>
      </c>
      <c r="R550">
        <v>173431</v>
      </c>
      <c r="BA550" t="str">
        <f>'[1]D.3 Trial Balance - FY25'!$C$94</f>
        <v>1831</v>
      </c>
      <c r="BB550">
        <v>999</v>
      </c>
      <c r="BG550">
        <f>'[1]D.4 Revenue - FY25'!$T$42</f>
        <v>0</v>
      </c>
      <c r="BH550">
        <v>740</v>
      </c>
    </row>
    <row r="551" spans="5:60">
      <c r="E551" t="e">
        <f>#REF!</f>
        <v>#REF!</v>
      </c>
      <c r="F551">
        <v>1959</v>
      </c>
      <c r="Q551" t="e">
        <f>#REF!</f>
        <v>#REF!</v>
      </c>
      <c r="R551">
        <v>173432</v>
      </c>
      <c r="BA551" t="str">
        <f>'[1]D.3 Trial Balance - FY25'!$C$95</f>
        <v>1800</v>
      </c>
      <c r="BB551">
        <v>1000</v>
      </c>
      <c r="BG551">
        <f>'[1]D.4 Revenue - FY25'!$U$42</f>
        <v>0</v>
      </c>
      <c r="BH551">
        <v>741</v>
      </c>
    </row>
    <row r="552" spans="5:60">
      <c r="E552" t="e">
        <f>#REF!</f>
        <v>#REF!</v>
      </c>
      <c r="F552">
        <v>1960</v>
      </c>
      <c r="Q552" t="e">
        <f>#REF!</f>
        <v>#REF!</v>
      </c>
      <c r="R552">
        <v>173433</v>
      </c>
      <c r="BA552" t="str">
        <f>'[1]D.3 Trial Balance - FY25'!$C$96</f>
        <v>1801</v>
      </c>
      <c r="BB552">
        <v>1001</v>
      </c>
      <c r="BG552">
        <f>'[1]D.4 Revenue - FY25'!$V$42</f>
        <v>0</v>
      </c>
      <c r="BH552">
        <v>742</v>
      </c>
    </row>
    <row r="553" spans="5:60">
      <c r="E553" t="e">
        <f>#REF!</f>
        <v>#REF!</v>
      </c>
      <c r="F553">
        <v>1961</v>
      </c>
      <c r="Q553" t="e">
        <f>#REF!</f>
        <v>#REF!</v>
      </c>
      <c r="R553">
        <v>173434</v>
      </c>
      <c r="BA553" t="str">
        <f>'[1]D.3 Trial Balance - FY25'!$C$97</f>
        <v>1802</v>
      </c>
      <c r="BB553">
        <v>1002</v>
      </c>
      <c r="BG553">
        <f>'[1]D.4 Revenue - FY25'!$I$43</f>
        <v>0</v>
      </c>
      <c r="BH553">
        <v>743</v>
      </c>
    </row>
    <row r="554" spans="5:60">
      <c r="E554" t="e">
        <f>#REF!</f>
        <v>#REF!</v>
      </c>
      <c r="F554">
        <v>1962</v>
      </c>
      <c r="Q554" t="e">
        <f>#REF!</f>
        <v>#REF!</v>
      </c>
      <c r="R554">
        <v>173435</v>
      </c>
      <c r="BA554" t="str">
        <f>'[1]D.3 Trial Balance - FY25'!$C$98</f>
        <v>1803</v>
      </c>
      <c r="BB554">
        <v>1003</v>
      </c>
      <c r="BG554">
        <f>'[1]D.4 Revenue - FY25'!$J$43</f>
        <v>0</v>
      </c>
      <c r="BH554">
        <v>744</v>
      </c>
    </row>
    <row r="555" spans="5:60">
      <c r="E555" t="e">
        <f>#REF!</f>
        <v>#REF!</v>
      </c>
      <c r="F555">
        <v>1963</v>
      </c>
      <c r="Q555" t="e">
        <f>#REF!</f>
        <v>#REF!</v>
      </c>
      <c r="R555">
        <v>173436</v>
      </c>
      <c r="BA555" t="str">
        <f>'[1]D.3 Trial Balance - FY25'!$C$99</f>
        <v>1890</v>
      </c>
      <c r="BB555">
        <v>1004</v>
      </c>
      <c r="BG555">
        <f>'[1]D.4 Revenue - FY25'!$K$43</f>
        <v>0</v>
      </c>
      <c r="BH555">
        <v>745</v>
      </c>
    </row>
    <row r="556" spans="5:60">
      <c r="E556" t="e">
        <f>#REF!</f>
        <v>#REF!</v>
      </c>
      <c r="F556">
        <v>1964</v>
      </c>
      <c r="Q556" t="e">
        <f>#REF!</f>
        <v>#REF!</v>
      </c>
      <c r="R556">
        <v>173437</v>
      </c>
      <c r="BA556" t="str">
        <f>'[1]D.3 Trial Balance - FY25'!$C$100</f>
        <v>1880</v>
      </c>
      <c r="BB556">
        <v>1005</v>
      </c>
      <c r="BG556">
        <f>'[1]D.4 Revenue - FY25'!$L$43</f>
        <v>0</v>
      </c>
      <c r="BH556">
        <v>746</v>
      </c>
    </row>
    <row r="557" spans="5:60">
      <c r="E557" t="e">
        <f>#REF!</f>
        <v>#REF!</v>
      </c>
      <c r="F557">
        <v>1965</v>
      </c>
      <c r="Q557" t="e">
        <f>#REF!</f>
        <v>#REF!</v>
      </c>
      <c r="R557">
        <v>173438</v>
      </c>
      <c r="BA557" t="str">
        <f>'[1]D.3 Trial Balance - FY25'!$C$101</f>
        <v>1870</v>
      </c>
      <c r="BB557">
        <v>1006</v>
      </c>
      <c r="BG557">
        <f>'[1]D.4 Revenue - FY25'!$M$43</f>
        <v>0</v>
      </c>
      <c r="BH557">
        <v>747</v>
      </c>
    </row>
    <row r="558" spans="5:60">
      <c r="E558" t="e">
        <f>#REF!</f>
        <v>#REF!</v>
      </c>
      <c r="F558">
        <v>1966</v>
      </c>
      <c r="Q558" t="e">
        <f>#REF!</f>
        <v>#REF!</v>
      </c>
      <c r="R558">
        <v>173439</v>
      </c>
      <c r="BA558" t="str">
        <f>'[1]D.3 Trial Balance - FY25'!$C$102</f>
        <v>1997</v>
      </c>
      <c r="BB558">
        <v>1007</v>
      </c>
      <c r="BG558">
        <f>'[1]D.4 Revenue - FY25'!$N$43</f>
        <v>0</v>
      </c>
      <c r="BH558">
        <v>748</v>
      </c>
    </row>
    <row r="559" spans="5:60">
      <c r="E559" t="e">
        <f>#REF!</f>
        <v>#REF!</v>
      </c>
      <c r="F559">
        <v>1967</v>
      </c>
      <c r="Q559" t="e">
        <f>#REF!</f>
        <v>#REF!</v>
      </c>
      <c r="R559">
        <v>173440</v>
      </c>
      <c r="BA559" t="str">
        <f>'[1]D.3 Trial Balance - FY25'!$C$103</f>
        <v>1998</v>
      </c>
      <c r="BB559">
        <v>1008</v>
      </c>
      <c r="BG559">
        <f>'[1]D.4 Revenue - FY25'!$O$43</f>
        <v>0</v>
      </c>
      <c r="BH559">
        <v>749</v>
      </c>
    </row>
    <row r="560" spans="5:60">
      <c r="E560" t="e">
        <f>#REF!</f>
        <v>#REF!</v>
      </c>
      <c r="F560">
        <v>1968</v>
      </c>
      <c r="Q560" t="e">
        <f>#REF!</f>
        <v>#REF!</v>
      </c>
      <c r="R560">
        <v>173441</v>
      </c>
      <c r="BA560" t="str">
        <f>'[1]D.3 Trial Balance - FY25'!$C$104</f>
        <v>1999</v>
      </c>
      <c r="BB560">
        <v>1009</v>
      </c>
      <c r="BG560">
        <f>'[1]D.4 Revenue - FY25'!$P$43</f>
        <v>0</v>
      </c>
      <c r="BH560">
        <v>750</v>
      </c>
    </row>
    <row r="561" spans="5:60">
      <c r="E561" t="e">
        <f>#REF!</f>
        <v>#REF!</v>
      </c>
      <c r="F561">
        <v>1969</v>
      </c>
      <c r="Q561" t="e">
        <f>#REF!</f>
        <v>#REF!</v>
      </c>
      <c r="R561">
        <v>173442</v>
      </c>
      <c r="BA561" t="str">
        <f>'[1]D.3 Trial Balance - FY25'!$C$105</f>
        <v>1876</v>
      </c>
      <c r="BB561">
        <v>1010</v>
      </c>
      <c r="BG561">
        <f>'[1]D.4 Revenue - FY25'!$Q$43</f>
        <v>0</v>
      </c>
      <c r="BH561">
        <v>751</v>
      </c>
    </row>
    <row r="562" spans="5:60">
      <c r="E562" t="e">
        <f>#REF!</f>
        <v>#REF!</v>
      </c>
      <c r="F562">
        <v>1970</v>
      </c>
      <c r="Q562" t="e">
        <f>#REF!</f>
        <v>#REF!</v>
      </c>
      <c r="R562">
        <v>173443</v>
      </c>
      <c r="BA562" t="str">
        <f>'[1]D.3 Trial Balance - FY25'!$C$106</f>
        <v>1550</v>
      </c>
      <c r="BB562">
        <v>1011</v>
      </c>
      <c r="BG562">
        <f>'[1]D.4 Revenue - FY25'!$R$43</f>
        <v>0</v>
      </c>
      <c r="BH562">
        <v>752</v>
      </c>
    </row>
    <row r="563" spans="5:60">
      <c r="E563" t="e">
        <f>#REF!</f>
        <v>#REF!</v>
      </c>
      <c r="F563">
        <v>1971</v>
      </c>
      <c r="Q563" t="e">
        <f>#REF!</f>
        <v>#REF!</v>
      </c>
      <c r="R563">
        <v>173444</v>
      </c>
      <c r="BA563" t="str">
        <f>'[1]D.3 Trial Balance - FY25'!$C$107</f>
        <v>1551</v>
      </c>
      <c r="BB563">
        <v>1012</v>
      </c>
      <c r="BG563">
        <f>'[1]D.4 Revenue - FY25'!$S$43</f>
        <v>0</v>
      </c>
      <c r="BH563">
        <v>753</v>
      </c>
    </row>
    <row r="564" spans="5:60">
      <c r="E564" t="e">
        <f>#REF!</f>
        <v>#REF!</v>
      </c>
      <c r="F564">
        <v>1972</v>
      </c>
      <c r="Q564" t="e">
        <f>#REF!</f>
        <v>#REF!</v>
      </c>
      <c r="R564">
        <v>173445</v>
      </c>
      <c r="BA564" t="str">
        <f>'[1]D.3 Trial Balance - FY25'!$C$108</f>
        <v>1552</v>
      </c>
      <c r="BB564">
        <v>1013</v>
      </c>
      <c r="BG564">
        <f>'[1]D.4 Revenue - FY25'!$T$43</f>
        <v>0</v>
      </c>
      <c r="BH564">
        <v>754</v>
      </c>
    </row>
    <row r="565" spans="5:60">
      <c r="E565" t="e">
        <f>#REF!</f>
        <v>#REF!</v>
      </c>
      <c r="F565">
        <v>1973</v>
      </c>
      <c r="Q565" t="e">
        <f>#REF!</f>
        <v>#REF!</v>
      </c>
      <c r="R565">
        <v>173446</v>
      </c>
      <c r="BA565" t="str">
        <f>'[1]D.3 Trial Balance - FY25'!$C$109</f>
        <v>1553</v>
      </c>
      <c r="BB565">
        <v>1014</v>
      </c>
      <c r="BG565">
        <f>'[1]D.4 Revenue - FY25'!$U$43</f>
        <v>0</v>
      </c>
      <c r="BH565">
        <v>755</v>
      </c>
    </row>
    <row r="566" spans="5:60">
      <c r="E566" t="e">
        <f>#REF!</f>
        <v>#REF!</v>
      </c>
      <c r="F566">
        <v>1974</v>
      </c>
      <c r="Q566" t="e">
        <f>#REF!</f>
        <v>#REF!</v>
      </c>
      <c r="R566">
        <v>173447</v>
      </c>
      <c r="BA566" t="str">
        <f>'[1]D.3 Trial Balance - FY25'!$C$110</f>
        <v>1554</v>
      </c>
      <c r="BB566">
        <v>1015</v>
      </c>
      <c r="BG566">
        <f>'[1]D.4 Revenue - FY25'!$V$43</f>
        <v>0</v>
      </c>
      <c r="BH566">
        <v>756</v>
      </c>
    </row>
    <row r="567" spans="5:60">
      <c r="E567" t="e">
        <f>#REF!</f>
        <v>#REF!</v>
      </c>
      <c r="F567">
        <v>1975</v>
      </c>
      <c r="Q567" t="e">
        <f>#REF!</f>
        <v>#REF!</v>
      </c>
      <c r="R567">
        <v>173448</v>
      </c>
      <c r="BA567" t="str">
        <f>'[1]D.3 Trial Balance - FY25'!$C$111</f>
        <v>1555</v>
      </c>
      <c r="BB567">
        <v>1016</v>
      </c>
      <c r="BG567">
        <f>'[1]D.4 Revenue - FY25'!$I$44</f>
        <v>0</v>
      </c>
      <c r="BH567">
        <v>757</v>
      </c>
    </row>
    <row r="568" spans="5:60">
      <c r="E568" t="e">
        <f>#REF!</f>
        <v>#REF!</v>
      </c>
      <c r="F568">
        <v>1976</v>
      </c>
      <c r="Q568" t="e">
        <f>#REF!</f>
        <v>#REF!</v>
      </c>
      <c r="R568">
        <v>173449</v>
      </c>
      <c r="BA568" t="str">
        <f>'[1]D.3 Trial Balance - FY25'!$C$112</f>
        <v>1556</v>
      </c>
      <c r="BB568">
        <v>1017</v>
      </c>
      <c r="BG568">
        <f>'[1]D.4 Revenue - FY25'!$J$44</f>
        <v>0</v>
      </c>
      <c r="BH568">
        <v>758</v>
      </c>
    </row>
    <row r="569" spans="5:60">
      <c r="E569" t="e">
        <f>#REF!</f>
        <v>#REF!</v>
      </c>
      <c r="F569">
        <v>1977</v>
      </c>
      <c r="Q569" t="e">
        <f>#REF!</f>
        <v>#REF!</v>
      </c>
      <c r="R569">
        <v>173450</v>
      </c>
      <c r="BA569" t="str">
        <f>'[1]D.3 Trial Balance - FY25'!$C$113</f>
        <v>1557</v>
      </c>
      <c r="BB569">
        <v>1018</v>
      </c>
      <c r="BG569">
        <f>'[1]D.4 Revenue - FY25'!$K$44</f>
        <v>0</v>
      </c>
      <c r="BH569">
        <v>759</v>
      </c>
    </row>
    <row r="570" spans="5:60">
      <c r="E570" t="e">
        <f>#REF!</f>
        <v>#REF!</v>
      </c>
      <c r="F570">
        <v>1978</v>
      </c>
      <c r="Q570" t="e">
        <f>#REF!</f>
        <v>#REF!</v>
      </c>
      <c r="R570">
        <v>173451</v>
      </c>
      <c r="BA570" t="str">
        <f>'[1]D.3 Trial Balance - FY25'!$C$114</f>
        <v>1558</v>
      </c>
      <c r="BB570">
        <v>1019</v>
      </c>
      <c r="BG570">
        <f>'[1]D.4 Revenue - FY25'!$L$44</f>
        <v>0</v>
      </c>
      <c r="BH570">
        <v>760</v>
      </c>
    </row>
    <row r="571" spans="5:60">
      <c r="E571" t="e">
        <f>#REF!</f>
        <v>#REF!</v>
      </c>
      <c r="F571">
        <v>1979</v>
      </c>
      <c r="Q571" t="e">
        <f>#REF!</f>
        <v>#REF!</v>
      </c>
      <c r="R571">
        <v>173452</v>
      </c>
      <c r="BA571" t="str">
        <f>'[1]D.3 Trial Balance - FY25'!$C$115</f>
        <v>1559</v>
      </c>
      <c r="BB571">
        <v>1020</v>
      </c>
      <c r="BG571">
        <f>'[1]D.4 Revenue - FY25'!$M$44</f>
        <v>0</v>
      </c>
      <c r="BH571">
        <v>761</v>
      </c>
    </row>
    <row r="572" spans="5:60">
      <c r="E572" t="e">
        <f>#REF!</f>
        <v>#REF!</v>
      </c>
      <c r="F572">
        <v>1980</v>
      </c>
      <c r="Q572" t="e">
        <f>#REF!</f>
        <v>#REF!</v>
      </c>
      <c r="R572">
        <v>173453</v>
      </c>
      <c r="BA572" t="str">
        <f>'[1]D.3 Trial Balance - FY25'!$C$116</f>
        <v>1560</v>
      </c>
      <c r="BB572">
        <v>1021</v>
      </c>
      <c r="BG572">
        <f>'[1]D.4 Revenue - FY25'!$N$44</f>
        <v>0</v>
      </c>
      <c r="BH572">
        <v>762</v>
      </c>
    </row>
    <row r="573" spans="5:60">
      <c r="E573" t="e">
        <f>#REF!</f>
        <v>#REF!</v>
      </c>
      <c r="F573">
        <v>1981</v>
      </c>
      <c r="Q573" t="e">
        <f>#REF!</f>
        <v>#REF!</v>
      </c>
      <c r="R573">
        <v>173454</v>
      </c>
      <c r="BA573" t="str">
        <f>'[1]D.3 Trial Balance - FY25'!$C$117</f>
        <v>1561</v>
      </c>
      <c r="BB573">
        <v>1022</v>
      </c>
      <c r="BG573">
        <f>'[1]D.4 Revenue - FY25'!$O$44</f>
        <v>0</v>
      </c>
      <c r="BH573">
        <v>763</v>
      </c>
    </row>
    <row r="574" spans="5:60">
      <c r="E574" t="e">
        <f>#REF!</f>
        <v>#REF!</v>
      </c>
      <c r="F574">
        <v>1982</v>
      </c>
      <c r="Q574" t="e">
        <f>#REF!</f>
        <v>#REF!</v>
      </c>
      <c r="R574">
        <v>173455</v>
      </c>
      <c r="BA574" t="str">
        <f>'[1]D.3 Trial Balance - FY25'!$C$118</f>
        <v>1580</v>
      </c>
      <c r="BB574">
        <v>1023</v>
      </c>
      <c r="BG574">
        <f>'[1]D.4 Revenue - FY25'!$P$44</f>
        <v>0</v>
      </c>
      <c r="BH574">
        <v>764</v>
      </c>
    </row>
    <row r="575" spans="5:60">
      <c r="E575" t="e">
        <f>#REF!</f>
        <v>#REF!</v>
      </c>
      <c r="F575">
        <v>1983</v>
      </c>
      <c r="Q575" t="e">
        <f>#REF!</f>
        <v>#REF!</v>
      </c>
      <c r="R575">
        <v>173456</v>
      </c>
      <c r="BA575" t="str">
        <f>'[1]D.3 Trial Balance - FY25'!$C$119</f>
        <v>1581</v>
      </c>
      <c r="BB575">
        <v>1024</v>
      </c>
      <c r="BG575">
        <f>'[1]D.4 Revenue - FY25'!$Q$44</f>
        <v>0</v>
      </c>
      <c r="BH575">
        <v>765</v>
      </c>
    </row>
    <row r="576" spans="5:60">
      <c r="E576" t="e">
        <f>#REF!</f>
        <v>#REF!</v>
      </c>
      <c r="F576">
        <v>1984</v>
      </c>
      <c r="Q576" t="e">
        <f>#REF!</f>
        <v>#REF!</v>
      </c>
      <c r="R576">
        <v>173457</v>
      </c>
      <c r="BA576" t="str">
        <f>'[1]D.3 Trial Balance - FY25'!$C$120</f>
        <v>1582</v>
      </c>
      <c r="BB576">
        <v>1025</v>
      </c>
      <c r="BG576">
        <f>'[1]D.4 Revenue - FY25'!$R$44</f>
        <v>0</v>
      </c>
      <c r="BH576">
        <v>766</v>
      </c>
    </row>
    <row r="577" spans="5:60">
      <c r="E577" t="e">
        <f>#REF!</f>
        <v>#REF!</v>
      </c>
      <c r="F577">
        <v>1985</v>
      </c>
      <c r="Q577" t="e">
        <f>#REF!</f>
        <v>#REF!</v>
      </c>
      <c r="R577">
        <v>173458</v>
      </c>
      <c r="BA577" t="str">
        <f>'[1]D.3 Trial Balance - FY25'!$C$121</f>
        <v>1600</v>
      </c>
      <c r="BB577">
        <v>1026</v>
      </c>
      <c r="BG577">
        <f>'[1]D.4 Revenue - FY25'!$S$44</f>
        <v>0</v>
      </c>
      <c r="BH577">
        <v>767</v>
      </c>
    </row>
    <row r="578" spans="5:60">
      <c r="E578" t="e">
        <f>#REF!</f>
        <v>#REF!</v>
      </c>
      <c r="F578">
        <v>1986</v>
      </c>
      <c r="Q578" t="e">
        <f>#REF!</f>
        <v>#REF!</v>
      </c>
      <c r="R578">
        <v>173459</v>
      </c>
      <c r="BA578" t="str">
        <f>'[1]D.3 Trial Balance - FY25'!$C$122</f>
        <v>1700</v>
      </c>
      <c r="BB578">
        <v>1027</v>
      </c>
      <c r="BG578">
        <f>'[1]D.4 Revenue - FY25'!$T$44</f>
        <v>0</v>
      </c>
      <c r="BH578">
        <v>768</v>
      </c>
    </row>
    <row r="579" spans="5:60">
      <c r="E579" t="e">
        <f>#REF!</f>
        <v>#REF!</v>
      </c>
      <c r="F579">
        <v>1987</v>
      </c>
      <c r="Q579" t="e">
        <f>#REF!</f>
        <v>#REF!</v>
      </c>
      <c r="R579">
        <v>173460</v>
      </c>
      <c r="BA579" t="str">
        <f>'[1]D.3 Trial Balance - FY25'!$C$123</f>
        <v>1701</v>
      </c>
      <c r="BB579">
        <v>1028</v>
      </c>
      <c r="BG579">
        <f>'[1]D.4 Revenue - FY25'!$U$44</f>
        <v>0</v>
      </c>
      <c r="BH579">
        <v>769</v>
      </c>
    </row>
    <row r="580" spans="5:60">
      <c r="E580" t="e">
        <f>#REF!</f>
        <v>#REF!</v>
      </c>
      <c r="F580">
        <v>1988</v>
      </c>
      <c r="Q580" t="e">
        <f>#REF!</f>
        <v>#REF!</v>
      </c>
      <c r="R580">
        <v>173461</v>
      </c>
      <c r="BA580" t="str">
        <f>'[1]D.3 Trial Balance - FY25'!$C$124</f>
        <v>1702</v>
      </c>
      <c r="BB580">
        <v>1029</v>
      </c>
      <c r="BG580">
        <f>'[1]D.4 Revenue - FY25'!$V$44</f>
        <v>0</v>
      </c>
      <c r="BH580">
        <v>770</v>
      </c>
    </row>
    <row r="581" spans="5:60">
      <c r="E581" t="e">
        <f>#REF!</f>
        <v>#REF!</v>
      </c>
      <c r="F581">
        <v>1989</v>
      </c>
      <c r="Q581" t="e">
        <f>#REF!</f>
        <v>#REF!</v>
      </c>
      <c r="R581">
        <v>173462</v>
      </c>
      <c r="BA581" t="str">
        <f>'[1]D.3 Trial Balance - FY25'!$C$125</f>
        <v>1704</v>
      </c>
      <c r="BB581">
        <v>1030</v>
      </c>
      <c r="BG581">
        <f>'[1]D.4 Revenue - FY25'!$I$45</f>
        <v>0</v>
      </c>
      <c r="BH581">
        <v>771</v>
      </c>
    </row>
    <row r="582" spans="5:60">
      <c r="E582" t="e">
        <f>#REF!</f>
        <v>#REF!</v>
      </c>
      <c r="F582">
        <v>1990</v>
      </c>
      <c r="Q582" t="e">
        <f>#REF!</f>
        <v>#REF!</v>
      </c>
      <c r="R582">
        <v>173463</v>
      </c>
      <c r="BA582" t="str">
        <f>'[1]D.3 Trial Balance - FY25'!$C$126</f>
        <v>1705</v>
      </c>
      <c r="BB582">
        <v>1031</v>
      </c>
      <c r="BG582">
        <f>'[1]D.4 Revenue - FY25'!$J$45</f>
        <v>0</v>
      </c>
      <c r="BH582">
        <v>772</v>
      </c>
    </row>
    <row r="583" spans="5:60">
      <c r="E583" t="e">
        <f>#REF!</f>
        <v>#REF!</v>
      </c>
      <c r="F583">
        <v>1991</v>
      </c>
      <c r="Q583" t="e">
        <f>#REF!</f>
        <v>#REF!</v>
      </c>
      <c r="R583">
        <v>173464</v>
      </c>
      <c r="BA583" t="str">
        <f>'[1]D.3 Trial Balance - FY25'!$C$127</f>
        <v>1706</v>
      </c>
      <c r="BB583">
        <v>1032</v>
      </c>
      <c r="BG583">
        <f>'[1]D.4 Revenue - FY25'!$K$45</f>
        <v>0</v>
      </c>
      <c r="BH583">
        <v>773</v>
      </c>
    </row>
    <row r="584" spans="5:60">
      <c r="E584" t="e">
        <f>#REF!</f>
        <v>#REF!</v>
      </c>
      <c r="F584">
        <v>1992</v>
      </c>
      <c r="Q584" t="e">
        <f>#REF!</f>
        <v>#REF!</v>
      </c>
      <c r="R584">
        <v>173465</v>
      </c>
      <c r="BA584" t="str">
        <f>'[1]D.3 Trial Balance - FY25'!$C$128</f>
        <v>1707</v>
      </c>
      <c r="BB584">
        <v>1033</v>
      </c>
      <c r="BG584">
        <f>'[1]D.4 Revenue - FY25'!$L$45</f>
        <v>0</v>
      </c>
      <c r="BH584">
        <v>774</v>
      </c>
    </row>
    <row r="585" spans="5:60">
      <c r="E585" t="e">
        <f>#REF!</f>
        <v>#REF!</v>
      </c>
      <c r="F585">
        <v>1993</v>
      </c>
      <c r="Q585" t="e">
        <f>#REF!</f>
        <v>#REF!</v>
      </c>
      <c r="R585">
        <v>173466</v>
      </c>
      <c r="BA585" t="str">
        <f>'[1]D.3 Trial Balance - FY25'!$C$129</f>
        <v>1729</v>
      </c>
      <c r="BB585">
        <v>1034</v>
      </c>
      <c r="BG585">
        <f>'[1]D.4 Revenue - FY25'!$M$45</f>
        <v>0</v>
      </c>
      <c r="BH585">
        <v>775</v>
      </c>
    </row>
    <row r="586" spans="5:60">
      <c r="E586" t="e">
        <f>#REF!</f>
        <v>#REF!</v>
      </c>
      <c r="F586">
        <v>1994</v>
      </c>
      <c r="Q586" t="e">
        <f>#REF!</f>
        <v>#REF!</v>
      </c>
      <c r="R586">
        <v>173467</v>
      </c>
      <c r="BA586" t="str">
        <f>'[1]D.3 Trial Balance - FY25'!$C$130</f>
        <v>1760</v>
      </c>
      <c r="BB586">
        <v>1035</v>
      </c>
      <c r="BG586">
        <f>'[1]D.4 Revenue - FY25'!$N$45</f>
        <v>0</v>
      </c>
      <c r="BH586">
        <v>776</v>
      </c>
    </row>
    <row r="587" spans="5:60">
      <c r="E587" t="e">
        <f>#REF!</f>
        <v>#REF!</v>
      </c>
      <c r="F587">
        <v>1995</v>
      </c>
      <c r="Q587" t="e">
        <f>#REF!</f>
        <v>#REF!</v>
      </c>
      <c r="R587">
        <v>173468</v>
      </c>
      <c r="BA587" t="str">
        <f>'[1]D.3 Trial Balance - FY25'!$C$131</f>
        <v>1761</v>
      </c>
      <c r="BB587">
        <v>1036</v>
      </c>
      <c r="BG587">
        <f>'[1]D.4 Revenue - FY25'!$O$45</f>
        <v>0</v>
      </c>
      <c r="BH587">
        <v>777</v>
      </c>
    </row>
    <row r="588" spans="5:60">
      <c r="E588" t="e">
        <f>#REF!</f>
        <v>#REF!</v>
      </c>
      <c r="F588">
        <v>1996</v>
      </c>
      <c r="Q588" t="e">
        <f>#REF!</f>
        <v>#REF!</v>
      </c>
      <c r="R588">
        <v>173469</v>
      </c>
      <c r="BA588" t="str">
        <f>'[1]D.3 Trial Balance - FY25'!$C$132</f>
        <v>1762</v>
      </c>
      <c r="BB588">
        <v>1037</v>
      </c>
      <c r="BG588">
        <f>'[1]D.4 Revenue - FY25'!$P$45</f>
        <v>0</v>
      </c>
      <c r="BH588">
        <v>778</v>
      </c>
    </row>
    <row r="589" spans="5:60">
      <c r="E589" t="e">
        <f>#REF!</f>
        <v>#REF!</v>
      </c>
      <c r="F589">
        <v>1997</v>
      </c>
      <c r="Q589" t="e">
        <f>#REF!</f>
        <v>#REF!</v>
      </c>
      <c r="R589">
        <v>173470</v>
      </c>
      <c r="BA589" t="str">
        <f>'[1]D.3 Trial Balance - FY25'!$C$133</f>
        <v>1763</v>
      </c>
      <c r="BB589">
        <v>1038</v>
      </c>
      <c r="BG589">
        <f>'[1]D.4 Revenue - FY25'!$Q$45</f>
        <v>0</v>
      </c>
      <c r="BH589">
        <v>779</v>
      </c>
    </row>
    <row r="590" spans="5:60">
      <c r="E590" t="e">
        <f>#REF!</f>
        <v>#REF!</v>
      </c>
      <c r="F590">
        <v>1998</v>
      </c>
      <c r="Q590" t="e">
        <f>#REF!</f>
        <v>#REF!</v>
      </c>
      <c r="R590">
        <v>173471</v>
      </c>
      <c r="BA590" t="str">
        <f>'[1]D.3 Trial Balance - FY25'!$C$134</f>
        <v>1764</v>
      </c>
      <c r="BB590">
        <v>1039</v>
      </c>
      <c r="BG590">
        <f>'[1]D.4 Revenue - FY25'!$R$45</f>
        <v>0</v>
      </c>
      <c r="BH590">
        <v>780</v>
      </c>
    </row>
    <row r="591" spans="5:60">
      <c r="E591" t="e">
        <f>#REF!</f>
        <v>#REF!</v>
      </c>
      <c r="F591">
        <v>1999</v>
      </c>
      <c r="Q591" t="e">
        <f>#REF!</f>
        <v>#REF!</v>
      </c>
      <c r="R591">
        <v>173472</v>
      </c>
      <c r="BA591" t="str">
        <f>'[1]D.3 Trial Balance - FY25'!$C$135</f>
        <v>1740</v>
      </c>
      <c r="BB591">
        <v>1040</v>
      </c>
      <c r="BG591">
        <f>'[1]D.4 Revenue - FY25'!$S$45</f>
        <v>0</v>
      </c>
      <c r="BH591">
        <v>781</v>
      </c>
    </row>
    <row r="592" spans="5:60">
      <c r="E592" t="e">
        <f>#REF!</f>
        <v>#REF!</v>
      </c>
      <c r="F592">
        <v>2000</v>
      </c>
      <c r="Q592" t="e">
        <f>#REF!</f>
        <v>#REF!</v>
      </c>
      <c r="R592">
        <v>173473</v>
      </c>
      <c r="BA592" t="str">
        <f>'[1]D.3 Trial Balance - FY25'!$C$136</f>
        <v>1741</v>
      </c>
      <c r="BB592">
        <v>1041</v>
      </c>
      <c r="BG592">
        <f>'[1]D.4 Revenue - FY25'!$T$45</f>
        <v>0</v>
      </c>
      <c r="BH592">
        <v>782</v>
      </c>
    </row>
    <row r="593" spans="5:60">
      <c r="E593" t="e">
        <f>#REF!</f>
        <v>#REF!</v>
      </c>
      <c r="F593">
        <v>2001</v>
      </c>
      <c r="Q593" t="e">
        <f>#REF!</f>
        <v>#REF!</v>
      </c>
      <c r="R593">
        <v>173474</v>
      </c>
      <c r="BA593" t="str">
        <f>'[1]D.3 Trial Balance - FY25'!$C$137</f>
        <v>1742</v>
      </c>
      <c r="BB593">
        <v>1042</v>
      </c>
      <c r="BG593">
        <f>'[1]D.4 Revenue - FY25'!$U$45</f>
        <v>0</v>
      </c>
      <c r="BH593">
        <v>783</v>
      </c>
    </row>
    <row r="594" spans="5:60">
      <c r="E594" t="e">
        <f>#REF!</f>
        <v>#REF!</v>
      </c>
      <c r="F594">
        <v>2002</v>
      </c>
      <c r="Q594" t="e">
        <f>#REF!</f>
        <v>#REF!</v>
      </c>
      <c r="R594">
        <v>173475</v>
      </c>
      <c r="BA594" t="str">
        <f>'[1]D.3 Trial Balance - FY25'!$C$138</f>
        <v>1743</v>
      </c>
      <c r="BB594">
        <v>1043</v>
      </c>
      <c r="BG594">
        <f>'[1]D.4 Revenue - FY25'!$V$45</f>
        <v>0</v>
      </c>
      <c r="BH594">
        <v>784</v>
      </c>
    </row>
    <row r="595" spans="5:60">
      <c r="E595" t="e">
        <f>#REF!</f>
        <v>#REF!</v>
      </c>
      <c r="F595">
        <v>2003</v>
      </c>
      <c r="Q595" t="e">
        <f>#REF!</f>
        <v>#REF!</v>
      </c>
      <c r="R595">
        <v>173476</v>
      </c>
      <c r="BA595" t="str">
        <f>'[1]D.3 Trial Balance - FY25'!$C$139</f>
        <v>1744</v>
      </c>
      <c r="BB595">
        <v>1044</v>
      </c>
      <c r="BG595">
        <f>'[1]D.4 Revenue - FY25'!$I$46</f>
        <v>0</v>
      </c>
      <c r="BH595">
        <v>785</v>
      </c>
    </row>
    <row r="596" spans="5:60">
      <c r="E596" t="e">
        <f>#REF!</f>
        <v>#REF!</v>
      </c>
      <c r="F596">
        <v>2004</v>
      </c>
      <c r="Q596" t="e">
        <f>#REF!</f>
        <v>#REF!</v>
      </c>
      <c r="R596">
        <v>173477</v>
      </c>
      <c r="BA596" t="str">
        <f>'[1]D.3 Trial Balance - FY25'!$C$140</f>
        <v>1730</v>
      </c>
      <c r="BB596">
        <v>1045</v>
      </c>
      <c r="BG596">
        <f>'[1]D.4 Revenue - FY25'!$J$46</f>
        <v>0</v>
      </c>
      <c r="BH596">
        <v>786</v>
      </c>
    </row>
    <row r="597" spans="5:60">
      <c r="E597" t="e">
        <f>#REF!</f>
        <v>#REF!</v>
      </c>
      <c r="F597">
        <v>2005</v>
      </c>
      <c r="Q597" t="e">
        <f>#REF!</f>
        <v>#REF!</v>
      </c>
      <c r="R597">
        <v>173478</v>
      </c>
      <c r="BA597" t="str">
        <f>'[1]D.3 Trial Balance - FY25'!$C$141</f>
        <v>1731</v>
      </c>
      <c r="BB597">
        <v>1046</v>
      </c>
      <c r="BG597">
        <f>'[1]D.4 Revenue - FY25'!$K$46</f>
        <v>0</v>
      </c>
      <c r="BH597">
        <v>787</v>
      </c>
    </row>
    <row r="598" spans="5:60">
      <c r="E598" t="e">
        <f>#REF!</f>
        <v>#REF!</v>
      </c>
      <c r="F598">
        <v>2006</v>
      </c>
      <c r="Q598" t="e">
        <f>#REF!</f>
        <v>#REF!</v>
      </c>
      <c r="R598">
        <v>173479</v>
      </c>
      <c r="BA598" t="str">
        <f>'[1]D.3 Trial Balance - FY25'!$C$142</f>
        <v>2130</v>
      </c>
      <c r="BB598">
        <v>1047</v>
      </c>
      <c r="BG598">
        <f>'[1]D.4 Revenue - FY25'!$L$46</f>
        <v>0</v>
      </c>
      <c r="BH598">
        <v>788</v>
      </c>
    </row>
    <row r="599" spans="5:60">
      <c r="E599" t="e">
        <f>#REF!</f>
        <v>#REF!</v>
      </c>
      <c r="F599">
        <v>2007</v>
      </c>
      <c r="Q599" t="e">
        <f>#REF!</f>
        <v>#REF!</v>
      </c>
      <c r="R599">
        <v>173480</v>
      </c>
      <c r="BA599" t="str">
        <f>'[1]D.3 Trial Balance - FY25'!$C$143</f>
        <v>2131</v>
      </c>
      <c r="BB599">
        <v>1048</v>
      </c>
      <c r="BG599">
        <f>'[1]D.4 Revenue - FY25'!$M$46</f>
        <v>0</v>
      </c>
      <c r="BH599">
        <v>789</v>
      </c>
    </row>
    <row r="600" spans="5:60">
      <c r="E600" t="e">
        <f>#REF!</f>
        <v>#REF!</v>
      </c>
      <c r="F600">
        <v>2008</v>
      </c>
      <c r="Q600" t="e">
        <f>#REF!</f>
        <v>#REF!</v>
      </c>
      <c r="R600">
        <v>173481</v>
      </c>
      <c r="BA600" t="str">
        <f>'[1]D.3 Trial Balance - FY25'!$C$144</f>
        <v>2132</v>
      </c>
      <c r="BB600">
        <v>1049</v>
      </c>
      <c r="BG600">
        <f>'[1]D.4 Revenue - FY25'!$N$46</f>
        <v>0</v>
      </c>
      <c r="BH600">
        <v>790</v>
      </c>
    </row>
    <row r="601" spans="5:60">
      <c r="E601" t="e">
        <f>#REF!</f>
        <v>#REF!</v>
      </c>
      <c r="F601">
        <v>2009</v>
      </c>
      <c r="Q601" t="e">
        <f>#REF!</f>
        <v>#REF!</v>
      </c>
      <c r="R601">
        <v>173482</v>
      </c>
      <c r="BA601" t="str">
        <f>'[1]D.3 Trial Balance - FY25'!$C$145</f>
        <v>2200</v>
      </c>
      <c r="BB601">
        <v>1050</v>
      </c>
      <c r="BG601">
        <f>'[1]D.4 Revenue - FY25'!$O$46</f>
        <v>0</v>
      </c>
      <c r="BH601">
        <v>791</v>
      </c>
    </row>
    <row r="602" spans="5:60">
      <c r="E602" t="e">
        <f>#REF!</f>
        <v>#REF!</v>
      </c>
      <c r="F602">
        <v>2010</v>
      </c>
      <c r="Q602" t="e">
        <f>#REF!</f>
        <v>#REF!</v>
      </c>
      <c r="R602">
        <v>173483</v>
      </c>
      <c r="BA602" t="str">
        <f>'[1]D.3 Trial Balance - FY25'!$C$146</f>
        <v>2201</v>
      </c>
      <c r="BB602">
        <v>1051</v>
      </c>
      <c r="BG602">
        <f>'[1]D.4 Revenue - FY25'!$P$46</f>
        <v>0</v>
      </c>
      <c r="BH602">
        <v>792</v>
      </c>
    </row>
    <row r="603" spans="5:60">
      <c r="E603" t="e">
        <f>#REF!</f>
        <v>#REF!</v>
      </c>
      <c r="F603">
        <v>2011</v>
      </c>
      <c r="Q603" t="e">
        <f>#REF!</f>
        <v>#REF!</v>
      </c>
      <c r="R603">
        <v>173484</v>
      </c>
      <c r="BA603" t="str">
        <f>'[1]D.3 Trial Balance - FY25'!$C$147</f>
        <v>2202</v>
      </c>
      <c r="BB603">
        <v>1052</v>
      </c>
      <c r="BG603">
        <f>'[1]D.4 Revenue - FY25'!$Q$46</f>
        <v>0</v>
      </c>
      <c r="BH603">
        <v>793</v>
      </c>
    </row>
    <row r="604" spans="5:60">
      <c r="E604" t="e">
        <f>#REF!</f>
        <v>#REF!</v>
      </c>
      <c r="F604">
        <v>2012</v>
      </c>
      <c r="Q604" t="e">
        <f>#REF!</f>
        <v>#REF!</v>
      </c>
      <c r="R604">
        <v>173485</v>
      </c>
      <c r="BA604" t="str">
        <f>'[1]D.3 Trial Balance - FY25'!$C$148</f>
        <v>2203</v>
      </c>
      <c r="BB604">
        <v>1053</v>
      </c>
      <c r="BG604">
        <f>'[1]D.4 Revenue - FY25'!$R$46</f>
        <v>0</v>
      </c>
      <c r="BH604">
        <v>794</v>
      </c>
    </row>
    <row r="605" spans="5:60">
      <c r="E605" t="e">
        <f>#REF!</f>
        <v>#REF!</v>
      </c>
      <c r="F605">
        <v>2013</v>
      </c>
      <c r="Q605" t="e">
        <f>#REF!</f>
        <v>#REF!</v>
      </c>
      <c r="R605">
        <v>173486</v>
      </c>
      <c r="BA605" t="str">
        <f>'[1]D.3 Trial Balance - FY25'!$C$149</f>
        <v>2204</v>
      </c>
      <c r="BB605">
        <v>1054</v>
      </c>
      <c r="BG605">
        <f>'[1]D.4 Revenue - FY25'!$S$46</f>
        <v>0</v>
      </c>
      <c r="BH605">
        <v>795</v>
      </c>
    </row>
    <row r="606" spans="5:60">
      <c r="E606" t="e">
        <f>#REF!</f>
        <v>#REF!</v>
      </c>
      <c r="F606">
        <v>2014</v>
      </c>
      <c r="Q606" t="e">
        <f>#REF!</f>
        <v>#REF!</v>
      </c>
      <c r="R606">
        <v>173487</v>
      </c>
      <c r="BA606" t="str">
        <f>'[1]D.3 Trial Balance - FY25'!$C$150</f>
        <v>2205</v>
      </c>
      <c r="BB606">
        <v>1055</v>
      </c>
      <c r="BG606">
        <f>'[1]D.4 Revenue - FY25'!$T$46</f>
        <v>0</v>
      </c>
      <c r="BH606">
        <v>796</v>
      </c>
    </row>
    <row r="607" spans="5:60">
      <c r="E607" t="e">
        <f>#REF!</f>
        <v>#REF!</v>
      </c>
      <c r="F607">
        <v>2015</v>
      </c>
      <c r="Q607" t="e">
        <f>#REF!</f>
        <v>#REF!</v>
      </c>
      <c r="R607">
        <v>173488</v>
      </c>
      <c r="BA607" t="str">
        <f>'[1]D.3 Trial Balance - FY25'!$C$151</f>
        <v>2206</v>
      </c>
      <c r="BB607">
        <v>1056</v>
      </c>
      <c r="BG607">
        <f>'[1]D.4 Revenue - FY25'!$U$46</f>
        <v>0</v>
      </c>
      <c r="BH607">
        <v>797</v>
      </c>
    </row>
    <row r="608" spans="5:60">
      <c r="E608" t="e">
        <f>#REF!</f>
        <v>#REF!</v>
      </c>
      <c r="F608">
        <v>2016</v>
      </c>
      <c r="Q608" t="e">
        <f>#REF!</f>
        <v>#REF!</v>
      </c>
      <c r="R608">
        <v>173489</v>
      </c>
      <c r="BA608" t="str">
        <f>'[1]D.3 Trial Balance - FY25'!$C$152</f>
        <v>2207</v>
      </c>
      <c r="BB608">
        <v>1057</v>
      </c>
      <c r="BG608">
        <f>'[1]D.4 Revenue - FY25'!$V$46</f>
        <v>0</v>
      </c>
      <c r="BH608">
        <v>798</v>
      </c>
    </row>
    <row r="609" spans="5:60">
      <c r="E609" t="e">
        <f>#REF!</f>
        <v>#REF!</v>
      </c>
      <c r="F609">
        <v>2017</v>
      </c>
      <c r="Q609" t="e">
        <f>#REF!</f>
        <v>#REF!</v>
      </c>
      <c r="R609">
        <v>173490</v>
      </c>
      <c r="BA609" t="str">
        <f>'[1]D.3 Trial Balance - FY25'!$C$153</f>
        <v>2208</v>
      </c>
      <c r="BB609">
        <v>1058</v>
      </c>
      <c r="BG609">
        <f>'[1]D.4 Revenue - FY25'!$I$47</f>
        <v>0</v>
      </c>
      <c r="BH609">
        <v>799</v>
      </c>
    </row>
    <row r="610" spans="5:60">
      <c r="E610" t="e">
        <f>#REF!</f>
        <v>#REF!</v>
      </c>
      <c r="F610">
        <v>2018</v>
      </c>
      <c r="Q610" t="e">
        <f>#REF!</f>
        <v>#REF!</v>
      </c>
      <c r="R610">
        <v>173491</v>
      </c>
      <c r="BA610" t="str">
        <f>'[1]D.3 Trial Balance - FY25'!$C$154</f>
        <v>2250</v>
      </c>
      <c r="BB610">
        <v>1059</v>
      </c>
      <c r="BG610">
        <f>'[1]D.4 Revenue - FY25'!$J$47</f>
        <v>0</v>
      </c>
      <c r="BH610">
        <v>800</v>
      </c>
    </row>
    <row r="611" spans="5:60">
      <c r="E611" t="e">
        <f>#REF!</f>
        <v>#REF!</v>
      </c>
      <c r="F611">
        <v>2019</v>
      </c>
      <c r="Q611" t="e">
        <f>#REF!</f>
        <v>#REF!</v>
      </c>
      <c r="R611">
        <v>173492</v>
      </c>
      <c r="BA611" t="str">
        <f>'[1]D.3 Trial Balance - FY25'!$C$155</f>
        <v>2150</v>
      </c>
      <c r="BB611">
        <v>1060</v>
      </c>
      <c r="BG611">
        <f>'[1]D.4 Revenue - FY25'!$K$47</f>
        <v>0</v>
      </c>
      <c r="BH611">
        <v>801</v>
      </c>
    </row>
    <row r="612" spans="5:60">
      <c r="E612" t="e">
        <f>#REF!</f>
        <v>#REF!</v>
      </c>
      <c r="F612">
        <v>2020</v>
      </c>
      <c r="Q612" t="e">
        <f>#REF!</f>
        <v>#REF!</v>
      </c>
      <c r="R612">
        <v>173493</v>
      </c>
      <c r="BA612" t="str">
        <f>'[1]D.3 Trial Balance - FY25'!$C$156</f>
        <v>2151</v>
      </c>
      <c r="BB612">
        <v>1061</v>
      </c>
      <c r="BG612">
        <f>'[1]D.4 Revenue - FY25'!$L$47</f>
        <v>0</v>
      </c>
      <c r="BH612">
        <v>802</v>
      </c>
    </row>
    <row r="613" spans="5:60">
      <c r="E613" t="e">
        <f>#REF!</f>
        <v>#REF!</v>
      </c>
      <c r="F613">
        <v>2021</v>
      </c>
      <c r="Q613" t="e">
        <f>#REF!</f>
        <v>#REF!</v>
      </c>
      <c r="R613">
        <v>173494</v>
      </c>
      <c r="BA613" t="str">
        <f>'[1]D.3 Trial Balance - FY25'!$C$157</f>
        <v>2152</v>
      </c>
      <c r="BB613">
        <v>1062</v>
      </c>
      <c r="BG613">
        <f>'[1]D.4 Revenue - FY25'!$M$47</f>
        <v>0</v>
      </c>
      <c r="BH613">
        <v>803</v>
      </c>
    </row>
    <row r="614" spans="5:60">
      <c r="E614" t="e">
        <f>#REF!</f>
        <v>#REF!</v>
      </c>
      <c r="F614">
        <v>2022</v>
      </c>
      <c r="Q614" t="e">
        <f>#REF!</f>
        <v>#REF!</v>
      </c>
      <c r="R614">
        <v>173495</v>
      </c>
      <c r="BA614" t="str">
        <f>'[1]D.3 Trial Balance - FY25'!$C$158</f>
        <v>2153</v>
      </c>
      <c r="BB614">
        <v>1063</v>
      </c>
      <c r="BG614">
        <f>'[1]D.4 Revenue - FY25'!$N$47</f>
        <v>0</v>
      </c>
      <c r="BH614">
        <v>804</v>
      </c>
    </row>
    <row r="615" spans="5:60">
      <c r="E615" t="e">
        <f>#REF!</f>
        <v>#REF!</v>
      </c>
      <c r="F615">
        <v>2023</v>
      </c>
      <c r="Q615" t="e">
        <f>#REF!</f>
        <v>#REF!</v>
      </c>
      <c r="R615">
        <v>173496</v>
      </c>
      <c r="BA615" t="str">
        <f>'[1]D.3 Trial Balance - FY25'!$C$159</f>
        <v>2180</v>
      </c>
      <c r="BB615">
        <v>1064</v>
      </c>
      <c r="BG615">
        <f>'[1]D.4 Revenue - FY25'!$O$47</f>
        <v>0</v>
      </c>
      <c r="BH615">
        <v>805</v>
      </c>
    </row>
    <row r="616" spans="5:60">
      <c r="E616" t="e">
        <f>#REF!</f>
        <v>#REF!</v>
      </c>
      <c r="F616">
        <v>2024</v>
      </c>
      <c r="Q616" t="e">
        <f>#REF!</f>
        <v>#REF!</v>
      </c>
      <c r="R616">
        <v>173497</v>
      </c>
      <c r="BA616" t="str">
        <f>'[1]D.3 Trial Balance - FY25'!$C$160</f>
        <v>2170</v>
      </c>
      <c r="BB616">
        <v>1065</v>
      </c>
      <c r="BG616">
        <f>'[1]D.4 Revenue - FY25'!$P$47</f>
        <v>0</v>
      </c>
      <c r="BH616">
        <v>806</v>
      </c>
    </row>
    <row r="617" spans="5:60">
      <c r="E617" t="e">
        <f>#REF!</f>
        <v>#REF!</v>
      </c>
      <c r="F617">
        <v>2025</v>
      </c>
      <c r="Q617" t="e">
        <f>#REF!</f>
        <v>#REF!</v>
      </c>
      <c r="R617">
        <v>173498</v>
      </c>
      <c r="BA617" t="str">
        <f>'[1]D.3 Trial Balance - FY25'!$C$161</f>
        <v>2230</v>
      </c>
      <c r="BB617">
        <v>1066</v>
      </c>
      <c r="BG617">
        <f>'[1]D.4 Revenue - FY25'!$Q$47</f>
        <v>0</v>
      </c>
      <c r="BH617">
        <v>807</v>
      </c>
    </row>
    <row r="618" spans="5:60">
      <c r="E618" t="e">
        <f>#REF!</f>
        <v>#REF!</v>
      </c>
      <c r="F618">
        <v>2026</v>
      </c>
      <c r="Q618" t="e">
        <f>#REF!</f>
        <v>#REF!</v>
      </c>
      <c r="R618">
        <v>173499</v>
      </c>
      <c r="BA618" t="str">
        <f>'[1]D.3 Trial Balance - FY25'!$C$162</f>
        <v>2110</v>
      </c>
      <c r="BB618">
        <v>1067</v>
      </c>
      <c r="BG618">
        <f>'[1]D.4 Revenue - FY25'!$R$47</f>
        <v>0</v>
      </c>
      <c r="BH618">
        <v>808</v>
      </c>
    </row>
    <row r="619" spans="5:60">
      <c r="E619" t="e">
        <f>#REF!</f>
        <v>#REF!</v>
      </c>
      <c r="F619">
        <v>2027</v>
      </c>
      <c r="Q619" t="e">
        <f>#REF!</f>
        <v>#REF!</v>
      </c>
      <c r="R619">
        <v>173500</v>
      </c>
      <c r="BA619" t="str">
        <f>'[1]D.3 Trial Balance - FY25'!$C$163</f>
        <v>2111</v>
      </c>
      <c r="BB619">
        <v>1068</v>
      </c>
      <c r="BG619">
        <f>'[1]D.4 Revenue - FY25'!$S$47</f>
        <v>0</v>
      </c>
      <c r="BH619">
        <v>809</v>
      </c>
    </row>
    <row r="620" spans="5:60">
      <c r="E620" t="e">
        <f>#REF!</f>
        <v>#REF!</v>
      </c>
      <c r="F620">
        <v>2028</v>
      </c>
      <c r="Q620" t="e">
        <f>#REF!</f>
        <v>#REF!</v>
      </c>
      <c r="R620">
        <v>173501</v>
      </c>
      <c r="BA620" t="str">
        <f>'[1]D.3 Trial Balance - FY25'!$C$164</f>
        <v>2100</v>
      </c>
      <c r="BB620">
        <v>1069</v>
      </c>
      <c r="BG620">
        <f>'[1]D.4 Revenue - FY25'!$T$47</f>
        <v>0</v>
      </c>
      <c r="BH620">
        <v>810</v>
      </c>
    </row>
    <row r="621" spans="5:60">
      <c r="E621" t="e">
        <f>#REF!</f>
        <v>#REF!</v>
      </c>
      <c r="F621">
        <v>2029</v>
      </c>
      <c r="Q621" t="e">
        <f>#REF!</f>
        <v>#REF!</v>
      </c>
      <c r="R621">
        <v>173502</v>
      </c>
      <c r="BA621" t="str">
        <f>'[1]D.3 Trial Balance - FY25'!$C$165</f>
        <v>2030</v>
      </c>
      <c r="BB621">
        <v>1070</v>
      </c>
      <c r="BG621">
        <f>'[1]D.4 Revenue - FY25'!$U$47</f>
        <v>0</v>
      </c>
      <c r="BH621">
        <v>811</v>
      </c>
    </row>
    <row r="622" spans="5:60">
      <c r="E622" t="e">
        <f>#REF!</f>
        <v>#REF!</v>
      </c>
      <c r="F622">
        <v>2030</v>
      </c>
      <c r="Q622" t="e">
        <f>#REF!</f>
        <v>#REF!</v>
      </c>
      <c r="R622">
        <v>173503</v>
      </c>
      <c r="BA622" t="str">
        <f>'[1]D.3 Trial Balance - FY25'!$C$166</f>
        <v>2031</v>
      </c>
      <c r="BB622">
        <v>1071</v>
      </c>
      <c r="BG622">
        <f>'[1]D.4 Revenue - FY25'!$V$47</f>
        <v>0</v>
      </c>
      <c r="BH622">
        <v>812</v>
      </c>
    </row>
    <row r="623" spans="5:60">
      <c r="E623" t="e">
        <f>#REF!</f>
        <v>#REF!</v>
      </c>
      <c r="F623">
        <v>2031</v>
      </c>
      <c r="Q623" t="e">
        <f>#REF!</f>
        <v>#REF!</v>
      </c>
      <c r="R623">
        <v>173504</v>
      </c>
      <c r="BA623" t="str">
        <f>'[1]D.3 Trial Balance - FY25'!$C$167</f>
        <v>2032</v>
      </c>
      <c r="BB623">
        <v>1072</v>
      </c>
      <c r="BG623">
        <f>'[1]D.4 Revenue - FY25'!$I$48</f>
        <v>0</v>
      </c>
      <c r="BH623">
        <v>813</v>
      </c>
    </row>
    <row r="624" spans="5:60">
      <c r="E624" t="e">
        <f>#REF!</f>
        <v>#REF!</v>
      </c>
      <c r="F624">
        <v>2032</v>
      </c>
      <c r="Q624" t="e">
        <f>#REF!</f>
        <v>#REF!</v>
      </c>
      <c r="R624">
        <v>173505</v>
      </c>
      <c r="BA624" t="str">
        <f>'[1]D.3 Trial Balance - FY25'!$C$168</f>
        <v>2033</v>
      </c>
      <c r="BB624">
        <v>1073</v>
      </c>
      <c r="BG624">
        <f>'[1]D.4 Revenue - FY25'!$J$48</f>
        <v>0</v>
      </c>
      <c r="BH624">
        <v>814</v>
      </c>
    </row>
    <row r="625" spans="5:60">
      <c r="E625" t="e">
        <f>#REF!</f>
        <v>#REF!</v>
      </c>
      <c r="F625">
        <v>2033</v>
      </c>
      <c r="Q625" t="e">
        <f>#REF!</f>
        <v>#REF!</v>
      </c>
      <c r="R625">
        <v>173506</v>
      </c>
      <c r="BA625" t="str">
        <f>'[1]D.3 Trial Balance - FY25'!$C$169</f>
        <v>2034</v>
      </c>
      <c r="BB625">
        <v>1074</v>
      </c>
      <c r="BG625">
        <f>'[1]D.4 Revenue - FY25'!$K$48</f>
        <v>0</v>
      </c>
      <c r="BH625">
        <v>815</v>
      </c>
    </row>
    <row r="626" spans="5:60">
      <c r="E626" t="e">
        <f>#REF!</f>
        <v>#REF!</v>
      </c>
      <c r="F626">
        <v>2034</v>
      </c>
      <c r="Q626" t="e">
        <f>#REF!</f>
        <v>#REF!</v>
      </c>
      <c r="R626">
        <v>173507</v>
      </c>
      <c r="BA626" t="str">
        <f>'[1]D.3 Trial Balance - FY25'!$C$170</f>
        <v>2035</v>
      </c>
      <c r="BB626">
        <v>1075</v>
      </c>
      <c r="BG626">
        <f>'[1]D.4 Revenue - FY25'!$L$48</f>
        <v>0</v>
      </c>
      <c r="BH626">
        <v>816</v>
      </c>
    </row>
    <row r="627" spans="5:60">
      <c r="E627" t="e">
        <f>#REF!</f>
        <v>#REF!</v>
      </c>
      <c r="F627">
        <v>2035</v>
      </c>
      <c r="Q627" t="e">
        <f>#REF!</f>
        <v>#REF!</v>
      </c>
      <c r="R627">
        <v>173508</v>
      </c>
      <c r="BA627" t="str">
        <f>'[1]D.3 Trial Balance - FY25'!$C$171</f>
        <v>2036</v>
      </c>
      <c r="BB627">
        <v>1076</v>
      </c>
      <c r="BG627">
        <f>'[1]D.4 Revenue - FY25'!$M$48</f>
        <v>0</v>
      </c>
      <c r="BH627">
        <v>817</v>
      </c>
    </row>
    <row r="628" spans="5:60">
      <c r="E628" t="e">
        <f>#REF!</f>
        <v>#REF!</v>
      </c>
      <c r="F628">
        <v>2036</v>
      </c>
      <c r="Q628" t="e">
        <f>#REF!</f>
        <v>#REF!</v>
      </c>
      <c r="R628">
        <v>173509</v>
      </c>
      <c r="BA628" t="str">
        <f>'[1]D.3 Trial Balance - FY25'!$C$172</f>
        <v>2037</v>
      </c>
      <c r="BB628">
        <v>1077</v>
      </c>
      <c r="BG628">
        <f>'[1]D.4 Revenue - FY25'!$N$48</f>
        <v>0</v>
      </c>
      <c r="BH628">
        <v>818</v>
      </c>
    </row>
    <row r="629" spans="5:60">
      <c r="E629" t="e">
        <f>#REF!</f>
        <v>#REF!</v>
      </c>
      <c r="F629">
        <v>2037</v>
      </c>
      <c r="Q629" t="e">
        <f>#REF!</f>
        <v>#REF!</v>
      </c>
      <c r="R629">
        <v>173510</v>
      </c>
      <c r="BA629" t="str">
        <f>'[1]D.3 Trial Balance - FY25'!$C$173</f>
        <v>2038</v>
      </c>
      <c r="BB629">
        <v>1078</v>
      </c>
      <c r="BG629">
        <f>'[1]D.4 Revenue - FY25'!$O$48</f>
        <v>0</v>
      </c>
      <c r="BH629">
        <v>819</v>
      </c>
    </row>
    <row r="630" spans="5:60">
      <c r="E630" t="e">
        <f>#REF!</f>
        <v>#REF!</v>
      </c>
      <c r="F630">
        <v>2038</v>
      </c>
      <c r="Q630" t="e">
        <f>#REF!</f>
        <v>#REF!</v>
      </c>
      <c r="R630">
        <v>173511</v>
      </c>
      <c r="BA630" t="str">
        <f>'[1]D.3 Trial Balance - FY25'!$C$174</f>
        <v>2039</v>
      </c>
      <c r="BB630">
        <v>1079</v>
      </c>
      <c r="BG630">
        <f>'[1]D.4 Revenue - FY25'!$P$48</f>
        <v>0</v>
      </c>
      <c r="BH630">
        <v>820</v>
      </c>
    </row>
    <row r="631" spans="5:60">
      <c r="E631" t="e">
        <f>#REF!</f>
        <v>#REF!</v>
      </c>
      <c r="F631">
        <v>2039</v>
      </c>
      <c r="Q631" t="e">
        <f>#REF!</f>
        <v>#REF!</v>
      </c>
      <c r="R631">
        <v>173512</v>
      </c>
      <c r="BA631" t="str">
        <f>'[1]D.3 Trial Balance - FY25'!$C$175</f>
        <v>2040</v>
      </c>
      <c r="BB631">
        <v>1080</v>
      </c>
      <c r="BG631">
        <f>'[1]D.4 Revenue - FY25'!$Q$48</f>
        <v>0</v>
      </c>
      <c r="BH631">
        <v>821</v>
      </c>
    </row>
    <row r="632" spans="5:60">
      <c r="E632" t="e">
        <f>#REF!</f>
        <v>#REF!</v>
      </c>
      <c r="F632">
        <v>2040</v>
      </c>
      <c r="Q632" t="e">
        <f>#REF!</f>
        <v>#REF!</v>
      </c>
      <c r="R632">
        <v>173513</v>
      </c>
      <c r="BA632" t="str">
        <f>'[1]D.3 Trial Balance - FY25'!$C$176</f>
        <v>2041</v>
      </c>
      <c r="BB632">
        <v>1081</v>
      </c>
      <c r="BG632">
        <f>'[1]D.4 Revenue - FY25'!$R$48</f>
        <v>0</v>
      </c>
      <c r="BH632">
        <v>822</v>
      </c>
    </row>
    <row r="633" spans="5:60">
      <c r="E633" t="e">
        <f>#REF!</f>
        <v>#REF!</v>
      </c>
      <c r="F633">
        <v>2041</v>
      </c>
      <c r="Q633" t="e">
        <f>#REF!</f>
        <v>#REF!</v>
      </c>
      <c r="R633">
        <v>173514</v>
      </c>
      <c r="BA633" t="str">
        <f>'[1]D.3 Trial Balance - FY25'!$C$177</f>
        <v>2042</v>
      </c>
      <c r="BB633">
        <v>1082</v>
      </c>
      <c r="BG633">
        <f>'[1]D.4 Revenue - FY25'!$S$48</f>
        <v>0</v>
      </c>
      <c r="BH633">
        <v>823</v>
      </c>
    </row>
    <row r="634" spans="5:60">
      <c r="E634" t="e">
        <f>#REF!</f>
        <v>#REF!</v>
      </c>
      <c r="F634">
        <v>2042</v>
      </c>
      <c r="Q634" t="e">
        <f>#REF!</f>
        <v>#REF!</v>
      </c>
      <c r="R634">
        <v>173515</v>
      </c>
      <c r="BA634" t="str">
        <f>'[1]D.3 Trial Balance - FY25'!$C$178</f>
        <v>2043</v>
      </c>
      <c r="BB634">
        <v>1083</v>
      </c>
      <c r="BG634">
        <f>'[1]D.4 Revenue - FY25'!$T$48</f>
        <v>0</v>
      </c>
      <c r="BH634">
        <v>824</v>
      </c>
    </row>
    <row r="635" spans="5:60">
      <c r="E635" t="e">
        <f>#REF!</f>
        <v>#REF!</v>
      </c>
      <c r="F635">
        <v>2043</v>
      </c>
      <c r="Q635" t="e">
        <f>#REF!</f>
        <v>#REF!</v>
      </c>
      <c r="R635">
        <v>173516</v>
      </c>
      <c r="BA635" t="str">
        <f>'[1]D.3 Trial Balance - FY25'!$C$179</f>
        <v>2044</v>
      </c>
      <c r="BB635">
        <v>1084</v>
      </c>
      <c r="BG635">
        <f>'[1]D.4 Revenue - FY25'!$U$48</f>
        <v>0</v>
      </c>
      <c r="BH635">
        <v>825</v>
      </c>
    </row>
    <row r="636" spans="5:60">
      <c r="E636" t="e">
        <f>#REF!</f>
        <v>#REF!</v>
      </c>
      <c r="F636">
        <v>2044</v>
      </c>
      <c r="Q636" t="e">
        <f>#REF!</f>
        <v>#REF!</v>
      </c>
      <c r="R636">
        <v>173517</v>
      </c>
      <c r="BA636" t="str">
        <f>'[1]D.3 Trial Balance - FY25'!$C$180</f>
        <v>2045</v>
      </c>
      <c r="BB636">
        <v>1085</v>
      </c>
      <c r="BG636">
        <f>'[1]D.4 Revenue - FY25'!$V$48</f>
        <v>0</v>
      </c>
      <c r="BH636">
        <v>826</v>
      </c>
    </row>
    <row r="637" spans="5:60">
      <c r="E637" t="e">
        <f>#REF!</f>
        <v>#REF!</v>
      </c>
      <c r="F637">
        <v>2045</v>
      </c>
      <c r="Q637" t="e">
        <f>#REF!</f>
        <v>#REF!</v>
      </c>
      <c r="R637">
        <v>173518</v>
      </c>
      <c r="BA637" t="str">
        <f>'[1]D.3 Trial Balance - FY25'!$C$181</f>
        <v>2046</v>
      </c>
      <c r="BB637">
        <v>1086</v>
      </c>
      <c r="BG637">
        <f>'[1]D.4 Revenue - FY25'!$I$49</f>
        <v>0</v>
      </c>
      <c r="BH637">
        <v>827</v>
      </c>
    </row>
    <row r="638" spans="5:60">
      <c r="E638" t="e">
        <f>#REF!</f>
        <v>#REF!</v>
      </c>
      <c r="F638">
        <v>2046</v>
      </c>
      <c r="Q638" t="e">
        <f>#REF!</f>
        <v>#REF!</v>
      </c>
      <c r="R638">
        <v>173519</v>
      </c>
      <c r="BA638" t="str">
        <f>'[1]D.3 Trial Balance - FY25'!$C$182</f>
        <v>2047</v>
      </c>
      <c r="BB638">
        <v>1087</v>
      </c>
      <c r="BG638">
        <f>'[1]D.4 Revenue - FY25'!$J$49</f>
        <v>0</v>
      </c>
      <c r="BH638">
        <v>828</v>
      </c>
    </row>
    <row r="639" spans="5:60">
      <c r="E639" t="e">
        <f>#REF!</f>
        <v>#REF!</v>
      </c>
      <c r="F639">
        <v>2047</v>
      </c>
      <c r="Q639" t="e">
        <f>#REF!</f>
        <v>#REF!</v>
      </c>
      <c r="R639">
        <v>173520</v>
      </c>
      <c r="BA639" t="str">
        <f>'[1]D.3 Trial Balance - FY25'!$C$183</f>
        <v>2048</v>
      </c>
      <c r="BB639">
        <v>1088</v>
      </c>
      <c r="BG639">
        <f>'[1]D.4 Revenue - FY25'!$K$49</f>
        <v>0</v>
      </c>
      <c r="BH639">
        <v>829</v>
      </c>
    </row>
    <row r="640" spans="5:60">
      <c r="E640" t="e">
        <f>#REF!</f>
        <v>#REF!</v>
      </c>
      <c r="F640">
        <v>2048</v>
      </c>
      <c r="Q640" t="e">
        <f>#REF!</f>
        <v>#REF!</v>
      </c>
      <c r="R640">
        <v>173521</v>
      </c>
      <c r="BA640" t="str">
        <f>'[1]D.3 Trial Balance - FY25'!$C$184</f>
        <v>2049</v>
      </c>
      <c r="BB640">
        <v>1089</v>
      </c>
      <c r="BG640">
        <f>'[1]D.4 Revenue - FY25'!$L$49</f>
        <v>0</v>
      </c>
      <c r="BH640">
        <v>830</v>
      </c>
    </row>
    <row r="641" spans="5:60">
      <c r="E641" t="e">
        <f>#REF!</f>
        <v>#REF!</v>
      </c>
      <c r="F641">
        <v>2049</v>
      </c>
      <c r="Q641" t="e">
        <f>#REF!</f>
        <v>#REF!</v>
      </c>
      <c r="R641">
        <v>173522</v>
      </c>
      <c r="BA641" t="str">
        <f>'[1]D.3 Trial Balance - FY25'!$C$185</f>
        <v>2050</v>
      </c>
      <c r="BB641">
        <v>1090</v>
      </c>
      <c r="BG641">
        <f>'[1]D.4 Revenue - FY25'!$M$49</f>
        <v>0</v>
      </c>
      <c r="BH641">
        <v>831</v>
      </c>
    </row>
    <row r="642" spans="5:60">
      <c r="E642" t="e">
        <f>#REF!</f>
        <v>#REF!</v>
      </c>
      <c r="F642">
        <v>2050</v>
      </c>
      <c r="Q642" t="e">
        <f>#REF!</f>
        <v>#REF!</v>
      </c>
      <c r="R642">
        <v>173523</v>
      </c>
      <c r="BA642" t="str">
        <f>'[1]D.3 Trial Balance - FY25'!$C$186</f>
        <v>2051</v>
      </c>
      <c r="BB642">
        <v>1091</v>
      </c>
      <c r="BG642">
        <f>'[1]D.4 Revenue - FY25'!$N$49</f>
        <v>0</v>
      </c>
      <c r="BH642">
        <v>832</v>
      </c>
    </row>
    <row r="643" spans="5:60">
      <c r="E643" t="e">
        <f>#REF!</f>
        <v>#REF!</v>
      </c>
      <c r="F643">
        <v>2051</v>
      </c>
      <c r="Q643" t="e">
        <f>#REF!</f>
        <v>#REF!</v>
      </c>
      <c r="R643">
        <v>173524</v>
      </c>
      <c r="BA643" t="str">
        <f>'[1]D.3 Trial Balance - FY25'!$C$187</f>
        <v>2052</v>
      </c>
      <c r="BB643">
        <v>1092</v>
      </c>
      <c r="BG643">
        <f>'[1]D.4 Revenue - FY25'!$O$49</f>
        <v>0</v>
      </c>
      <c r="BH643">
        <v>833</v>
      </c>
    </row>
    <row r="644" spans="5:60">
      <c r="E644" t="e">
        <f>#REF!</f>
        <v>#REF!</v>
      </c>
      <c r="F644">
        <v>2052</v>
      </c>
      <c r="Q644" t="e">
        <f>#REF!</f>
        <v>#REF!</v>
      </c>
      <c r="R644">
        <v>173525</v>
      </c>
      <c r="BA644" t="str">
        <f>'[1]D.3 Trial Balance - FY25'!$C$188</f>
        <v>2053</v>
      </c>
      <c r="BB644">
        <v>1093</v>
      </c>
      <c r="BG644">
        <f>'[1]D.4 Revenue - FY25'!$P$49</f>
        <v>0</v>
      </c>
      <c r="BH644">
        <v>834</v>
      </c>
    </row>
    <row r="645" spans="5:60">
      <c r="E645" t="e">
        <f>#REF!</f>
        <v>#REF!</v>
      </c>
      <c r="F645">
        <v>2053</v>
      </c>
      <c r="Q645" t="e">
        <f>#REF!</f>
        <v>#REF!</v>
      </c>
      <c r="R645">
        <v>173526</v>
      </c>
      <c r="BA645" t="str">
        <f>'[1]D.3 Trial Balance - FY25'!$C$189</f>
        <v>2054</v>
      </c>
      <c r="BB645">
        <v>1094</v>
      </c>
      <c r="BG645">
        <f>'[1]D.4 Revenue - FY25'!$Q$49</f>
        <v>0</v>
      </c>
      <c r="BH645">
        <v>835</v>
      </c>
    </row>
    <row r="646" spans="5:60">
      <c r="E646" t="e">
        <f>#REF!</f>
        <v>#REF!</v>
      </c>
      <c r="F646">
        <v>2054</v>
      </c>
      <c r="Q646" t="e">
        <f>#REF!</f>
        <v>#REF!</v>
      </c>
      <c r="R646">
        <v>173527</v>
      </c>
      <c r="BA646" t="str">
        <f>'[1]D.3 Trial Balance - FY25'!$C$190</f>
        <v>2055</v>
      </c>
      <c r="BB646">
        <v>1095</v>
      </c>
      <c r="BG646">
        <f>'[1]D.4 Revenue - FY25'!$R$49</f>
        <v>0</v>
      </c>
      <c r="BH646">
        <v>836</v>
      </c>
    </row>
    <row r="647" spans="5:60">
      <c r="E647" t="e">
        <f>#REF!</f>
        <v>#REF!</v>
      </c>
      <c r="F647">
        <v>2055</v>
      </c>
      <c r="Q647" t="e">
        <f>#REF!</f>
        <v>#REF!</v>
      </c>
      <c r="R647">
        <v>173528</v>
      </c>
      <c r="BA647" t="str">
        <f>'[1]D.3 Trial Balance - FY25'!$C$191</f>
        <v>2056</v>
      </c>
      <c r="BB647">
        <v>1096</v>
      </c>
      <c r="BG647">
        <f>'[1]D.4 Revenue - FY25'!$S$49</f>
        <v>0</v>
      </c>
      <c r="BH647">
        <v>837</v>
      </c>
    </row>
    <row r="648" spans="5:60">
      <c r="E648" t="e">
        <f>#REF!</f>
        <v>#REF!</v>
      </c>
      <c r="F648">
        <v>2056</v>
      </c>
      <c r="Q648" t="e">
        <f>#REF!</f>
        <v>#REF!</v>
      </c>
      <c r="R648">
        <v>173529</v>
      </c>
      <c r="BA648" t="str">
        <f>'[1]D.3 Trial Balance - FY25'!$C$192</f>
        <v>2057</v>
      </c>
      <c r="BB648">
        <v>1097</v>
      </c>
      <c r="BG648">
        <f>'[1]D.4 Revenue - FY25'!$T$49</f>
        <v>0</v>
      </c>
      <c r="BH648">
        <v>838</v>
      </c>
    </row>
    <row r="649" spans="5:60">
      <c r="E649" t="e">
        <f>#REF!</f>
        <v>#REF!</v>
      </c>
      <c r="F649">
        <v>2057</v>
      </c>
      <c r="Q649" t="e">
        <f>#REF!</f>
        <v>#REF!</v>
      </c>
      <c r="R649">
        <v>173530</v>
      </c>
      <c r="BA649" t="str">
        <f>'[1]D.3 Trial Balance - FY25'!$C$193</f>
        <v>2058</v>
      </c>
      <c r="BB649">
        <v>1098</v>
      </c>
      <c r="BG649">
        <f>'[1]D.4 Revenue - FY25'!$U$49</f>
        <v>0</v>
      </c>
      <c r="BH649">
        <v>839</v>
      </c>
    </row>
    <row r="650" spans="5:60">
      <c r="E650" t="e">
        <f>#REF!</f>
        <v>#REF!</v>
      </c>
      <c r="F650">
        <v>2058</v>
      </c>
      <c r="Q650" t="e">
        <f>#REF!</f>
        <v>#REF!</v>
      </c>
      <c r="R650">
        <v>173531</v>
      </c>
      <c r="BA650" t="str">
        <f>'[1]D.3 Trial Balance - FY25'!$C$194</f>
        <v>2059</v>
      </c>
      <c r="BB650">
        <v>1099</v>
      </c>
      <c r="BG650">
        <f>'[1]D.4 Revenue - FY25'!$V$49</f>
        <v>0</v>
      </c>
      <c r="BH650">
        <v>840</v>
      </c>
    </row>
    <row r="651" spans="5:60">
      <c r="E651" t="e">
        <f>#REF!</f>
        <v>#REF!</v>
      </c>
      <c r="F651">
        <v>2059</v>
      </c>
      <c r="Q651" t="e">
        <f>#REF!</f>
        <v>#REF!</v>
      </c>
      <c r="R651">
        <v>173532</v>
      </c>
      <c r="BA651" t="str">
        <f>'[1]D.3 Trial Balance - FY25'!$C$195</f>
        <v>2060</v>
      </c>
      <c r="BB651">
        <v>1100</v>
      </c>
      <c r="BG651">
        <f>'[1]D.4 Revenue - FY25'!$I$50</f>
        <v>0</v>
      </c>
      <c r="BH651">
        <v>841</v>
      </c>
    </row>
    <row r="652" spans="5:60">
      <c r="E652" t="e">
        <f>#REF!</f>
        <v>#REF!</v>
      </c>
      <c r="F652">
        <v>2060</v>
      </c>
      <c r="Q652" t="e">
        <f>#REF!</f>
        <v>#REF!</v>
      </c>
      <c r="R652">
        <v>173533</v>
      </c>
      <c r="BA652" t="str">
        <f>'[1]D.3 Trial Balance - FY25'!$C$196</f>
        <v>2062</v>
      </c>
      <c r="BB652">
        <v>1101</v>
      </c>
      <c r="BG652">
        <f>'[1]D.4 Revenue - FY25'!$J$50</f>
        <v>0</v>
      </c>
      <c r="BH652">
        <v>842</v>
      </c>
    </row>
    <row r="653" spans="5:60">
      <c r="E653" t="e">
        <f>#REF!</f>
        <v>#REF!</v>
      </c>
      <c r="F653">
        <v>2061</v>
      </c>
      <c r="Q653" t="e">
        <f>#REF!</f>
        <v>#REF!</v>
      </c>
      <c r="R653">
        <v>173534</v>
      </c>
      <c r="BA653" t="str">
        <f>'[1]D.3 Trial Balance - FY25'!$C$197</f>
        <v>2064</v>
      </c>
      <c r="BB653">
        <v>1102</v>
      </c>
      <c r="BG653">
        <f>'[1]D.4 Revenue - FY25'!$K$50</f>
        <v>0</v>
      </c>
      <c r="BH653">
        <v>843</v>
      </c>
    </row>
    <row r="654" spans="5:60">
      <c r="E654" t="e">
        <f>#REF!</f>
        <v>#REF!</v>
      </c>
      <c r="F654">
        <v>2062</v>
      </c>
      <c r="Q654" t="e">
        <f>#REF!</f>
        <v>#REF!</v>
      </c>
      <c r="R654">
        <v>173535</v>
      </c>
      <c r="BA654" t="str">
        <f>'[1]D.3 Trial Balance - FY25'!$C$198</f>
        <v>2065</v>
      </c>
      <c r="BB654">
        <v>1103</v>
      </c>
      <c r="BG654">
        <f>'[1]D.4 Revenue - FY25'!$L$50</f>
        <v>0</v>
      </c>
      <c r="BH654">
        <v>844</v>
      </c>
    </row>
    <row r="655" spans="5:60">
      <c r="E655" t="e">
        <f>#REF!</f>
        <v>#REF!</v>
      </c>
      <c r="F655">
        <v>2063</v>
      </c>
      <c r="Q655" t="e">
        <f>#REF!</f>
        <v>#REF!</v>
      </c>
      <c r="R655">
        <v>173536</v>
      </c>
      <c r="BA655" t="str">
        <f>'[1]D.3 Trial Balance - FY25'!$C$199</f>
        <v>2066</v>
      </c>
      <c r="BB655">
        <v>1104</v>
      </c>
      <c r="BG655">
        <f>'[1]D.4 Revenue - FY25'!$M$50</f>
        <v>0</v>
      </c>
      <c r="BH655">
        <v>845</v>
      </c>
    </row>
    <row r="656" spans="5:60">
      <c r="E656" t="e">
        <f>#REF!</f>
        <v>#REF!</v>
      </c>
      <c r="F656">
        <v>2064</v>
      </c>
      <c r="Q656" t="e">
        <f>#REF!</f>
        <v>#REF!</v>
      </c>
      <c r="R656">
        <v>173537</v>
      </c>
      <c r="BA656" t="str">
        <f>'[1]D.3 Trial Balance - FY25'!$C$200</f>
        <v>2067</v>
      </c>
      <c r="BB656">
        <v>1105</v>
      </c>
      <c r="BG656">
        <f>'[1]D.4 Revenue - FY25'!$N$50</f>
        <v>0</v>
      </c>
      <c r="BH656">
        <v>846</v>
      </c>
    </row>
    <row r="657" spans="5:60">
      <c r="E657" t="e">
        <f>#REF!</f>
        <v>#REF!</v>
      </c>
      <c r="F657">
        <v>2065</v>
      </c>
      <c r="Q657" t="e">
        <f>#REF!</f>
        <v>#REF!</v>
      </c>
      <c r="R657">
        <v>173538</v>
      </c>
      <c r="BA657" t="str">
        <f>'[1]D.3 Trial Balance - FY25'!$C$201</f>
        <v>2068</v>
      </c>
      <c r="BB657">
        <v>1106</v>
      </c>
      <c r="BG657">
        <f>'[1]D.4 Revenue - FY25'!$O$50</f>
        <v>0</v>
      </c>
      <c r="BH657">
        <v>847</v>
      </c>
    </row>
    <row r="658" spans="5:60">
      <c r="E658" t="e">
        <f>#REF!</f>
        <v>#REF!</v>
      </c>
      <c r="F658">
        <v>2066</v>
      </c>
      <c r="Q658" t="e">
        <f>#REF!</f>
        <v>#REF!</v>
      </c>
      <c r="R658">
        <v>173539</v>
      </c>
      <c r="BA658" t="str">
        <f>'[1]D.3 Trial Balance - FY25'!$C$202</f>
        <v>2069</v>
      </c>
      <c r="BB658">
        <v>1107</v>
      </c>
      <c r="BG658">
        <f>'[1]D.4 Revenue - FY25'!$P$50</f>
        <v>0</v>
      </c>
      <c r="BH658">
        <v>848</v>
      </c>
    </row>
    <row r="659" spans="5:60">
      <c r="E659" t="e">
        <f>#REF!</f>
        <v>#REF!</v>
      </c>
      <c r="F659">
        <v>2067</v>
      </c>
      <c r="Q659" t="e">
        <f>#REF!</f>
        <v>#REF!</v>
      </c>
      <c r="R659">
        <v>173540</v>
      </c>
      <c r="BA659" t="str">
        <f>'[1]D.3 Trial Balance - FY25'!$C$203</f>
        <v>2070</v>
      </c>
      <c r="BB659">
        <v>1108</v>
      </c>
      <c r="BG659">
        <f>'[1]D.4 Revenue - FY25'!$Q$50</f>
        <v>0</v>
      </c>
      <c r="BH659">
        <v>849</v>
      </c>
    </row>
    <row r="660" spans="5:60">
      <c r="E660" t="e">
        <f>#REF!</f>
        <v>#REF!</v>
      </c>
      <c r="F660">
        <v>2068</v>
      </c>
      <c r="Q660" t="e">
        <f>#REF!</f>
        <v>#REF!</v>
      </c>
      <c r="R660">
        <v>173541</v>
      </c>
      <c r="BA660" t="str">
        <f>'[1]D.3 Trial Balance - FY25'!$C$204</f>
        <v>2071</v>
      </c>
      <c r="BB660">
        <v>1109</v>
      </c>
      <c r="BG660">
        <f>'[1]D.4 Revenue - FY25'!$R$50</f>
        <v>0</v>
      </c>
      <c r="BH660">
        <v>850</v>
      </c>
    </row>
    <row r="661" spans="5:60">
      <c r="E661" t="e">
        <f>#REF!</f>
        <v>#REF!</v>
      </c>
      <c r="F661">
        <v>2069</v>
      </c>
      <c r="Q661" t="e">
        <f>#REF!</f>
        <v>#REF!</v>
      </c>
      <c r="R661">
        <v>173542</v>
      </c>
      <c r="BA661" t="str">
        <f>'[1]D.3 Trial Balance - FY25'!$C$205</f>
        <v>2072</v>
      </c>
      <c r="BB661">
        <v>1110</v>
      </c>
      <c r="BG661">
        <f>'[1]D.4 Revenue - FY25'!$S$50</f>
        <v>0</v>
      </c>
      <c r="BH661">
        <v>851</v>
      </c>
    </row>
    <row r="662" spans="5:60">
      <c r="E662" t="e">
        <f>#REF!</f>
        <v>#REF!</v>
      </c>
      <c r="F662">
        <v>2070</v>
      </c>
      <c r="Q662" t="e">
        <f>#REF!</f>
        <v>#REF!</v>
      </c>
      <c r="R662">
        <v>173543</v>
      </c>
      <c r="BA662" t="str">
        <f>'[1]D.3 Trial Balance - FY25'!$C$206</f>
        <v>2099</v>
      </c>
      <c r="BB662">
        <v>1111</v>
      </c>
      <c r="BG662">
        <f>'[1]D.4 Revenue - FY25'!$T$50</f>
        <v>0</v>
      </c>
      <c r="BH662">
        <v>852</v>
      </c>
    </row>
    <row r="663" spans="5:60">
      <c r="E663" t="e">
        <f>#REF!</f>
        <v>#REF!</v>
      </c>
      <c r="F663">
        <v>2071</v>
      </c>
      <c r="Q663" t="e">
        <f>#REF!</f>
        <v>#REF!</v>
      </c>
      <c r="R663">
        <v>173544</v>
      </c>
      <c r="BA663" t="str">
        <f>'[1]D.3 Trial Balance - FY25'!$C$207</f>
        <v>2000</v>
      </c>
      <c r="BB663">
        <v>1112</v>
      </c>
      <c r="BG663">
        <f>'[1]D.4 Revenue - FY25'!$U$50</f>
        <v>0</v>
      </c>
      <c r="BH663">
        <v>853</v>
      </c>
    </row>
    <row r="664" spans="5:60">
      <c r="E664" t="e">
        <f>#REF!</f>
        <v>#REF!</v>
      </c>
      <c r="F664">
        <v>2072</v>
      </c>
      <c r="Q664" t="e">
        <f>#REF!</f>
        <v>#REF!</v>
      </c>
      <c r="R664">
        <v>173545</v>
      </c>
      <c r="BA664" t="str">
        <f>'[1]D.3 Trial Balance - FY25'!$C$208</f>
        <v>2001</v>
      </c>
      <c r="BB664">
        <v>1113</v>
      </c>
      <c r="BG664">
        <f>'[1]D.4 Revenue - FY25'!$V$50</f>
        <v>0</v>
      </c>
      <c r="BH664">
        <v>854</v>
      </c>
    </row>
    <row r="665" spans="5:60">
      <c r="E665" t="e">
        <f>#REF!</f>
        <v>#REF!</v>
      </c>
      <c r="F665">
        <v>2073</v>
      </c>
      <c r="Q665" t="e">
        <f>#REF!</f>
        <v>#REF!</v>
      </c>
      <c r="R665">
        <v>173546</v>
      </c>
      <c r="BA665" t="str">
        <f>'[1]D.3 Trial Balance - FY25'!$C$209</f>
        <v>2002</v>
      </c>
      <c r="BB665">
        <v>1114</v>
      </c>
      <c r="BG665">
        <f>'[1]D.4 Revenue - FY25'!$I$51</f>
        <v>0</v>
      </c>
      <c r="BH665">
        <v>855</v>
      </c>
    </row>
    <row r="666" spans="5:60">
      <c r="E666" t="e">
        <f>#REF!</f>
        <v>#REF!</v>
      </c>
      <c r="F666">
        <v>2074</v>
      </c>
      <c r="Q666" t="e">
        <f>#REF!</f>
        <v>#REF!</v>
      </c>
      <c r="R666">
        <v>173547</v>
      </c>
      <c r="BA666" t="str">
        <f>'[1]D.3 Trial Balance - FY25'!$C$210</f>
        <v>2003</v>
      </c>
      <c r="BB666">
        <v>1115</v>
      </c>
      <c r="BG666">
        <f>'[1]D.4 Revenue - FY25'!$J$51</f>
        <v>0</v>
      </c>
      <c r="BH666">
        <v>856</v>
      </c>
    </row>
    <row r="667" spans="5:60">
      <c r="E667" t="e">
        <f>#REF!</f>
        <v>#REF!</v>
      </c>
      <c r="F667">
        <v>2075</v>
      </c>
      <c r="Q667" t="e">
        <f>#REF!</f>
        <v>#REF!</v>
      </c>
      <c r="R667">
        <v>173548</v>
      </c>
      <c r="BA667" t="str">
        <f>'[1]D.3 Trial Balance - FY25'!$C$211</f>
        <v>2004</v>
      </c>
      <c r="BB667">
        <v>1116</v>
      </c>
      <c r="BG667">
        <f>'[1]D.4 Revenue - FY25'!$K$51</f>
        <v>0</v>
      </c>
      <c r="BH667">
        <v>857</v>
      </c>
    </row>
    <row r="668" spans="5:60">
      <c r="E668" t="e">
        <f>#REF!</f>
        <v>#REF!</v>
      </c>
      <c r="F668">
        <v>2076</v>
      </c>
      <c r="Q668" t="e">
        <f>#REF!</f>
        <v>#REF!</v>
      </c>
      <c r="R668">
        <v>173549</v>
      </c>
      <c r="BA668" t="str">
        <f>'[1]D.3 Trial Balance - FY25'!$C$212</f>
        <v>2580</v>
      </c>
      <c r="BB668">
        <v>1117</v>
      </c>
      <c r="BG668">
        <f>'[1]D.4 Revenue - FY25'!$L$51</f>
        <v>0</v>
      </c>
      <c r="BH668">
        <v>858</v>
      </c>
    </row>
    <row r="669" spans="5:60">
      <c r="E669" t="e">
        <f>#REF!</f>
        <v>#REF!</v>
      </c>
      <c r="F669">
        <v>2077</v>
      </c>
      <c r="Q669" t="e">
        <f>#REF!</f>
        <v>#REF!</v>
      </c>
      <c r="R669">
        <v>173550</v>
      </c>
      <c r="BA669" t="str">
        <f>'[1]D.3 Trial Balance - FY25'!$C$213</f>
        <v>2450</v>
      </c>
      <c r="BB669">
        <v>1118</v>
      </c>
      <c r="BG669">
        <f>'[1]D.4 Revenue - FY25'!$M$51</f>
        <v>0</v>
      </c>
      <c r="BH669">
        <v>859</v>
      </c>
    </row>
    <row r="670" spans="5:60">
      <c r="E670" t="e">
        <f>#REF!</f>
        <v>#REF!</v>
      </c>
      <c r="F670">
        <v>2078</v>
      </c>
      <c r="Q670" t="e">
        <f>#REF!</f>
        <v>#REF!</v>
      </c>
      <c r="R670">
        <v>173551</v>
      </c>
      <c r="BA670" t="str">
        <f>'[1]D.3 Trial Balance - FY25'!$C$214</f>
        <v>2451</v>
      </c>
      <c r="BB670">
        <v>1119</v>
      </c>
      <c r="BG670">
        <f>'[1]D.4 Revenue - FY25'!$N$51</f>
        <v>0</v>
      </c>
      <c r="BH670">
        <v>860</v>
      </c>
    </row>
    <row r="671" spans="5:60">
      <c r="E671" t="e">
        <f>#REF!</f>
        <v>#REF!</v>
      </c>
      <c r="F671">
        <v>2079</v>
      </c>
      <c r="Q671" t="e">
        <f>#REF!</f>
        <v>#REF!</v>
      </c>
      <c r="R671">
        <v>173552</v>
      </c>
      <c r="BA671" t="str">
        <f>'[1]D.3 Trial Balance - FY25'!$C$215</f>
        <v>2452</v>
      </c>
      <c r="BB671">
        <v>1120</v>
      </c>
      <c r="BG671">
        <f>'[1]D.4 Revenue - FY25'!$O$51</f>
        <v>0</v>
      </c>
      <c r="BH671">
        <v>861</v>
      </c>
    </row>
    <row r="672" spans="5:60">
      <c r="E672" t="e">
        <f>#REF!</f>
        <v>#REF!</v>
      </c>
      <c r="F672">
        <v>2080</v>
      </c>
      <c r="Q672" t="e">
        <f>#REF!</f>
        <v>#REF!</v>
      </c>
      <c r="R672">
        <v>173553</v>
      </c>
      <c r="BA672" t="str">
        <f>'[1]D.3 Trial Balance - FY25'!$C$216</f>
        <v>2550</v>
      </c>
      <c r="BB672">
        <v>1121</v>
      </c>
      <c r="BG672">
        <f>'[1]D.4 Revenue - FY25'!$P$51</f>
        <v>0</v>
      </c>
      <c r="BH672">
        <v>862</v>
      </c>
    </row>
    <row r="673" spans="5:60">
      <c r="E673" t="e">
        <f>#REF!</f>
        <v>#REF!</v>
      </c>
      <c r="F673">
        <v>2081</v>
      </c>
      <c r="Q673" t="e">
        <f>#REF!</f>
        <v>#REF!</v>
      </c>
      <c r="R673">
        <v>173554</v>
      </c>
      <c r="BA673" t="str">
        <f>'[1]D.3 Trial Balance - FY25'!$C$217</f>
        <v>2551</v>
      </c>
      <c r="BB673">
        <v>1122</v>
      </c>
      <c r="BG673">
        <f>'[1]D.4 Revenue - FY25'!$Q$51</f>
        <v>0</v>
      </c>
      <c r="BH673">
        <v>863</v>
      </c>
    </row>
    <row r="674" spans="5:60">
      <c r="E674" t="e">
        <f>#REF!</f>
        <v>#REF!</v>
      </c>
      <c r="F674">
        <v>2082</v>
      </c>
      <c r="Q674" t="e">
        <f>#REF!</f>
        <v>#REF!</v>
      </c>
      <c r="R674">
        <v>173555</v>
      </c>
      <c r="BA674" t="str">
        <f>'[1]D.3 Trial Balance - FY25'!$C$218</f>
        <v>2530</v>
      </c>
      <c r="BB674">
        <v>1123</v>
      </c>
      <c r="BG674">
        <f>'[1]D.4 Revenue - FY25'!$R$51</f>
        <v>0</v>
      </c>
      <c r="BH674">
        <v>864</v>
      </c>
    </row>
    <row r="675" spans="5:60">
      <c r="E675" t="e">
        <f>#REF!</f>
        <v>#REF!</v>
      </c>
      <c r="F675">
        <v>2083</v>
      </c>
      <c r="Q675" t="e">
        <f>#REF!</f>
        <v>#REF!</v>
      </c>
      <c r="R675">
        <v>173556</v>
      </c>
      <c r="BA675" t="str">
        <f>'[1]D.3 Trial Balance - FY25'!$C$219</f>
        <v>2531</v>
      </c>
      <c r="BB675">
        <v>1124</v>
      </c>
      <c r="BG675">
        <f>'[1]D.4 Revenue - FY25'!$S$51</f>
        <v>0</v>
      </c>
      <c r="BH675">
        <v>865</v>
      </c>
    </row>
    <row r="676" spans="5:60">
      <c r="E676" t="e">
        <f>#REF!</f>
        <v>#REF!</v>
      </c>
      <c r="F676">
        <v>2084</v>
      </c>
      <c r="Q676" t="e">
        <f>#REF!</f>
        <v>#REF!</v>
      </c>
      <c r="R676">
        <v>173557</v>
      </c>
      <c r="BA676" t="str">
        <f>'[1]D.3 Trial Balance - FY25'!$C$220</f>
        <v>2532</v>
      </c>
      <c r="BB676">
        <v>1125</v>
      </c>
      <c r="BG676">
        <f>'[1]D.4 Revenue - FY25'!$T$51</f>
        <v>0</v>
      </c>
      <c r="BH676">
        <v>866</v>
      </c>
    </row>
    <row r="677" spans="5:60">
      <c r="E677" t="e">
        <f>#REF!</f>
        <v>#REF!</v>
      </c>
      <c r="F677">
        <v>2085</v>
      </c>
      <c r="Q677" t="e">
        <f>#REF!</f>
        <v>#REF!</v>
      </c>
      <c r="R677">
        <v>173558</v>
      </c>
      <c r="BA677" t="str">
        <f>'[1]D.3 Trial Balance - FY25'!$C$221</f>
        <v>2490</v>
      </c>
      <c r="BB677">
        <v>1126</v>
      </c>
      <c r="BG677">
        <f>'[1]D.4 Revenue - FY25'!$U$51</f>
        <v>0</v>
      </c>
      <c r="BH677">
        <v>867</v>
      </c>
    </row>
    <row r="678" spans="5:60">
      <c r="E678" t="e">
        <f>#REF!</f>
        <v>#REF!</v>
      </c>
      <c r="F678">
        <v>2086</v>
      </c>
      <c r="Q678" t="e">
        <f>#REF!</f>
        <v>#REF!</v>
      </c>
      <c r="R678">
        <v>173559</v>
      </c>
      <c r="BA678" t="str">
        <f>'[1]D.3 Trial Balance - FY25'!$C$222</f>
        <v>2491</v>
      </c>
      <c r="BB678">
        <v>1127</v>
      </c>
      <c r="BG678">
        <f>'[1]D.4 Revenue - FY25'!$V$51</f>
        <v>0</v>
      </c>
      <c r="BH678">
        <v>868</v>
      </c>
    </row>
    <row r="679" spans="5:60">
      <c r="E679" t="e">
        <f>#REF!</f>
        <v>#REF!</v>
      </c>
      <c r="F679">
        <v>2087</v>
      </c>
      <c r="Q679" t="e">
        <f>#REF!</f>
        <v>#REF!</v>
      </c>
      <c r="R679">
        <v>173560</v>
      </c>
      <c r="BA679" t="str">
        <f>'[1]D.3 Trial Balance - FY25'!$C$223</f>
        <v>2492</v>
      </c>
      <c r="BB679">
        <v>1128</v>
      </c>
      <c r="BG679">
        <f>'[1]D.4 Revenue - FY25'!$I$52</f>
        <v>0</v>
      </c>
      <c r="BH679">
        <v>869</v>
      </c>
    </row>
    <row r="680" spans="5:60">
      <c r="E680" t="e">
        <f>#REF!</f>
        <v>#REF!</v>
      </c>
      <c r="F680">
        <v>2088</v>
      </c>
      <c r="Q680" t="e">
        <f>#REF!</f>
        <v>#REF!</v>
      </c>
      <c r="R680">
        <v>173561</v>
      </c>
      <c r="BA680" t="str">
        <f>'[1]D.3 Trial Balance - FY25'!$C$224</f>
        <v>2510</v>
      </c>
      <c r="BB680">
        <v>1129</v>
      </c>
      <c r="BG680">
        <f>'[1]D.4 Revenue - FY25'!$J$52</f>
        <v>0</v>
      </c>
      <c r="BH680">
        <v>870</v>
      </c>
    </row>
    <row r="681" spans="5:60">
      <c r="E681" t="e">
        <f>#REF!</f>
        <v>#REF!</v>
      </c>
      <c r="F681">
        <v>2089</v>
      </c>
      <c r="Q681" t="e">
        <f>#REF!</f>
        <v>#REF!</v>
      </c>
      <c r="R681">
        <v>173562</v>
      </c>
      <c r="BA681" t="str">
        <f>'[1]D.3 Trial Balance - FY25'!$C$225</f>
        <v>2511</v>
      </c>
      <c r="BB681">
        <v>1130</v>
      </c>
      <c r="BG681">
        <f>'[1]D.4 Revenue - FY25'!$K$52</f>
        <v>0</v>
      </c>
      <c r="BH681">
        <v>871</v>
      </c>
    </row>
    <row r="682" spans="5:60">
      <c r="E682" t="e">
        <f>#REF!</f>
        <v>#REF!</v>
      </c>
      <c r="F682">
        <v>2090</v>
      </c>
      <c r="Q682" t="e">
        <f>#REF!</f>
        <v>#REF!</v>
      </c>
      <c r="R682">
        <v>173563</v>
      </c>
      <c r="BA682" t="str">
        <f>'[1]D.3 Trial Balance - FY25'!$C$226</f>
        <v>2512</v>
      </c>
      <c r="BB682">
        <v>1131</v>
      </c>
      <c r="BG682">
        <f>'[1]D.4 Revenue - FY25'!$L$52</f>
        <v>0</v>
      </c>
      <c r="BH682">
        <v>872</v>
      </c>
    </row>
    <row r="683" spans="5:60">
      <c r="E683" t="e">
        <f>#REF!</f>
        <v>#REF!</v>
      </c>
      <c r="F683">
        <v>2091</v>
      </c>
      <c r="Q683" t="e">
        <f>#REF!</f>
        <v>#REF!</v>
      </c>
      <c r="R683">
        <v>173564</v>
      </c>
      <c r="BA683" t="str">
        <f>'[1]D.3 Trial Balance - FY25'!$C$227</f>
        <v>2513</v>
      </c>
      <c r="BB683">
        <v>1132</v>
      </c>
      <c r="BG683">
        <f>'[1]D.4 Revenue - FY25'!$M$52</f>
        <v>0</v>
      </c>
      <c r="BH683">
        <v>873</v>
      </c>
    </row>
    <row r="684" spans="5:60">
      <c r="E684" t="e">
        <f>#REF!</f>
        <v>#REF!</v>
      </c>
      <c r="F684">
        <v>2092</v>
      </c>
      <c r="Q684" t="e">
        <f>#REF!</f>
        <v>#REF!</v>
      </c>
      <c r="R684">
        <v>173565</v>
      </c>
      <c r="BA684" t="str">
        <f>'[1]D.3 Trial Balance - FY25'!$C$228</f>
        <v>2500</v>
      </c>
      <c r="BB684">
        <v>1133</v>
      </c>
      <c r="BG684">
        <f>'[1]D.4 Revenue - FY25'!$N$52</f>
        <v>0</v>
      </c>
      <c r="BH684">
        <v>874</v>
      </c>
    </row>
    <row r="685" spans="5:60">
      <c r="E685" t="e">
        <f>#REF!</f>
        <v>#REF!</v>
      </c>
      <c r="F685">
        <v>2093</v>
      </c>
      <c r="Q685" t="e">
        <f>#REF!</f>
        <v>#REF!</v>
      </c>
      <c r="R685">
        <v>173566</v>
      </c>
      <c r="BA685" t="str">
        <f>'[1]D.3 Trial Balance - FY25'!$C$229</f>
        <v>2470</v>
      </c>
      <c r="BB685">
        <v>1134</v>
      </c>
      <c r="BG685">
        <f>'[1]D.4 Revenue - FY25'!$O$52</f>
        <v>0</v>
      </c>
      <c r="BH685">
        <v>875</v>
      </c>
    </row>
    <row r="686" spans="5:60">
      <c r="E686" t="e">
        <f>#REF!</f>
        <v>#REF!</v>
      </c>
      <c r="F686">
        <v>2094</v>
      </c>
      <c r="Q686" t="e">
        <f>#REF!</f>
        <v>#REF!</v>
      </c>
      <c r="R686">
        <v>173567</v>
      </c>
      <c r="BA686" t="str">
        <f>'[1]D.3 Trial Balance - FY25'!$C$230</f>
        <v>2471</v>
      </c>
      <c r="BB686">
        <v>1135</v>
      </c>
      <c r="BG686">
        <f>'[1]D.4 Revenue - FY25'!$P$52</f>
        <v>0</v>
      </c>
      <c r="BH686">
        <v>876</v>
      </c>
    </row>
    <row r="687" spans="5:60">
      <c r="E687" t="e">
        <f>#REF!</f>
        <v>#REF!</v>
      </c>
      <c r="F687">
        <v>2095</v>
      </c>
      <c r="Q687" t="e">
        <f>#REF!</f>
        <v>#REF!</v>
      </c>
      <c r="R687">
        <v>173568</v>
      </c>
      <c r="BA687" t="str">
        <f>'[1]D.3 Trial Balance - FY25'!$C$231</f>
        <v>2472</v>
      </c>
      <c r="BB687">
        <v>1136</v>
      </c>
      <c r="BG687">
        <f>'[1]D.4 Revenue - FY25'!$Q$52</f>
        <v>0</v>
      </c>
      <c r="BH687">
        <v>877</v>
      </c>
    </row>
    <row r="688" spans="5:60">
      <c r="E688" t="e">
        <f>#REF!</f>
        <v>#REF!</v>
      </c>
      <c r="F688">
        <v>2096</v>
      </c>
      <c r="Q688" t="e">
        <f>#REF!</f>
        <v>#REF!</v>
      </c>
      <c r="R688">
        <v>173569</v>
      </c>
      <c r="BA688" t="str">
        <f>'[1]D.3 Trial Balance - FY25'!$C$232</f>
        <v>2473</v>
      </c>
      <c r="BB688">
        <v>1137</v>
      </c>
      <c r="BG688">
        <f>'[1]D.4 Revenue - FY25'!$R$52</f>
        <v>0</v>
      </c>
      <c r="BH688">
        <v>878</v>
      </c>
    </row>
    <row r="689" spans="5:60">
      <c r="E689" t="e">
        <f>#REF!</f>
        <v>#REF!</v>
      </c>
      <c r="F689">
        <v>2097</v>
      </c>
      <c r="Q689" t="e">
        <f>#REF!</f>
        <v>#REF!</v>
      </c>
      <c r="R689">
        <v>173570</v>
      </c>
      <c r="BA689" t="str">
        <f>'[1]D.3 Trial Balance - FY25'!$C$233</f>
        <v>2474</v>
      </c>
      <c r="BB689">
        <v>1138</v>
      </c>
      <c r="BG689">
        <f>'[1]D.4 Revenue - FY25'!$S$52</f>
        <v>0</v>
      </c>
      <c r="BH689">
        <v>879</v>
      </c>
    </row>
    <row r="690" spans="5:60">
      <c r="E690" t="e">
        <f>#REF!</f>
        <v>#REF!</v>
      </c>
      <c r="F690">
        <v>2098</v>
      </c>
      <c r="Q690" t="e">
        <f>#REF!</f>
        <v>#REF!</v>
      </c>
      <c r="R690">
        <v>173571</v>
      </c>
      <c r="BA690" t="str">
        <f>'[1]D.3 Trial Balance - FY25'!$C$234</f>
        <v>2475</v>
      </c>
      <c r="BB690">
        <v>1139</v>
      </c>
      <c r="BG690">
        <f>'[1]D.4 Revenue - FY25'!$T$52</f>
        <v>0</v>
      </c>
      <c r="BH690">
        <v>880</v>
      </c>
    </row>
    <row r="691" spans="5:60">
      <c r="E691" t="e">
        <f>#REF!</f>
        <v>#REF!</v>
      </c>
      <c r="F691">
        <v>2099</v>
      </c>
      <c r="Q691" t="e">
        <f>#REF!</f>
        <v>#REF!</v>
      </c>
      <c r="R691">
        <v>173572</v>
      </c>
      <c r="BA691" t="str">
        <f>'[1]D.3 Trial Balance - FY25'!$C$235</f>
        <v>2476</v>
      </c>
      <c r="BB691">
        <v>1140</v>
      </c>
      <c r="BG691">
        <f>'[1]D.4 Revenue - FY25'!$U$52</f>
        <v>0</v>
      </c>
      <c r="BH691">
        <v>881</v>
      </c>
    </row>
    <row r="692" spans="5:60">
      <c r="E692" t="e">
        <f>#REF!</f>
        <v>#REF!</v>
      </c>
      <c r="F692">
        <v>2100</v>
      </c>
      <c r="Q692" t="e">
        <f>#REF!</f>
        <v>#REF!</v>
      </c>
      <c r="R692">
        <v>173573</v>
      </c>
      <c r="BA692" t="str">
        <f>'[1]D.3 Trial Balance - FY25'!$C$236</f>
        <v>2477</v>
      </c>
      <c r="BB692">
        <v>1141</v>
      </c>
      <c r="BG692">
        <f>'[1]D.4 Revenue - FY25'!$V$52</f>
        <v>0</v>
      </c>
      <c r="BH692">
        <v>882</v>
      </c>
    </row>
    <row r="693" spans="5:60">
      <c r="E693" t="e">
        <f>#REF!</f>
        <v>#REF!</v>
      </c>
      <c r="F693">
        <v>2101</v>
      </c>
      <c r="Q693" t="e">
        <f>#REF!</f>
        <v>#REF!</v>
      </c>
      <c r="R693">
        <v>173574</v>
      </c>
      <c r="BA693" t="str">
        <f>'[1]D.3 Trial Balance - FY25'!$C$237</f>
        <v>2560</v>
      </c>
      <c r="BB693">
        <v>1142</v>
      </c>
      <c r="BG693">
        <f>'[1]D.4 Revenue - FY25'!$I$53</f>
        <v>0</v>
      </c>
      <c r="BH693">
        <v>883</v>
      </c>
    </row>
    <row r="694" spans="5:60">
      <c r="E694" t="e">
        <f>#REF!</f>
        <v>#REF!</v>
      </c>
      <c r="F694">
        <v>2102</v>
      </c>
      <c r="Q694" t="e">
        <f>#REF!</f>
        <v>#REF!</v>
      </c>
      <c r="R694">
        <v>173575</v>
      </c>
      <c r="BA694" t="str">
        <f>'[1]D.3 Trial Balance - FY25'!$C$238</f>
        <v>2998</v>
      </c>
      <c r="BB694">
        <v>1143</v>
      </c>
      <c r="BG694">
        <f>'[1]D.4 Revenue - FY25'!$J$53</f>
        <v>0</v>
      </c>
      <c r="BH694">
        <v>884</v>
      </c>
    </row>
    <row r="695" spans="5:60">
      <c r="E695" t="e">
        <f>#REF!</f>
        <v>#REF!</v>
      </c>
      <c r="F695">
        <v>2103</v>
      </c>
      <c r="Q695" t="e">
        <f>#REF!</f>
        <v>#REF!</v>
      </c>
      <c r="R695">
        <v>173576</v>
      </c>
      <c r="BA695" t="str">
        <f>'[1]D.3 Trial Balance - FY25'!$C$239</f>
        <v>2999</v>
      </c>
      <c r="BB695">
        <v>1144</v>
      </c>
      <c r="BG695">
        <f>'[1]D.4 Revenue - FY25'!$K$53</f>
        <v>0</v>
      </c>
      <c r="BH695">
        <v>885</v>
      </c>
    </row>
    <row r="696" spans="5:60">
      <c r="E696" t="e">
        <f>#REF!</f>
        <v>#REF!</v>
      </c>
      <c r="F696">
        <v>2104</v>
      </c>
      <c r="Q696" t="e">
        <f>#REF!</f>
        <v>#REF!</v>
      </c>
      <c r="R696">
        <v>173577</v>
      </c>
      <c r="BA696" t="str">
        <f>'[1]D.3 Trial Balance - FY25'!$C$240</f>
        <v>2430</v>
      </c>
      <c r="BB696">
        <v>1145</v>
      </c>
      <c r="BG696">
        <f>'[1]D.4 Revenue - FY25'!$L$53</f>
        <v>0</v>
      </c>
      <c r="BH696">
        <v>886</v>
      </c>
    </row>
    <row r="697" spans="5:60">
      <c r="E697" t="e">
        <f>#REF!</f>
        <v>#REF!</v>
      </c>
      <c r="F697">
        <v>2105</v>
      </c>
      <c r="Q697" t="e">
        <f>#REF!</f>
        <v>#REF!</v>
      </c>
      <c r="R697">
        <v>173578</v>
      </c>
      <c r="BA697" t="str">
        <f>'[1]D.3 Trial Balance - FY25'!$C$241</f>
        <v>2431</v>
      </c>
      <c r="BB697">
        <v>1146</v>
      </c>
      <c r="BG697">
        <f>'[1]D.4 Revenue - FY25'!$M$53</f>
        <v>0</v>
      </c>
      <c r="BH697">
        <v>887</v>
      </c>
    </row>
    <row r="698" spans="5:60">
      <c r="E698" t="e">
        <f>#REF!</f>
        <v>#REF!</v>
      </c>
      <c r="F698">
        <v>2106</v>
      </c>
      <c r="Q698" t="e">
        <f>#REF!</f>
        <v>#REF!</v>
      </c>
      <c r="R698">
        <v>173579</v>
      </c>
      <c r="BA698" t="str">
        <f>'[1]D.3 Trial Balance - FY25'!$C$242</f>
        <v>2432</v>
      </c>
      <c r="BB698">
        <v>1147</v>
      </c>
      <c r="BG698">
        <f>'[1]D.4 Revenue - FY25'!$N$53</f>
        <v>0</v>
      </c>
      <c r="BH698">
        <v>888</v>
      </c>
    </row>
    <row r="699" spans="5:60">
      <c r="E699" t="e">
        <f>#REF!</f>
        <v>#REF!</v>
      </c>
      <c r="F699">
        <v>2107</v>
      </c>
      <c r="Q699" t="e">
        <f>#REF!</f>
        <v>#REF!</v>
      </c>
      <c r="R699">
        <v>173580</v>
      </c>
      <c r="BA699" t="str">
        <f>'[1]D.3 Trial Balance - FY25'!$C$243</f>
        <v>2433</v>
      </c>
      <c r="BB699">
        <v>1148</v>
      </c>
      <c r="BG699">
        <f>'[1]D.4 Revenue - FY25'!$O$53</f>
        <v>0</v>
      </c>
      <c r="BH699">
        <v>889</v>
      </c>
    </row>
    <row r="700" spans="5:60">
      <c r="E700" t="e">
        <f>#REF!</f>
        <v>#REF!</v>
      </c>
      <c r="F700">
        <v>2108</v>
      </c>
      <c r="Q700" t="e">
        <f>#REF!</f>
        <v>#REF!</v>
      </c>
      <c r="R700">
        <v>173581</v>
      </c>
      <c r="BA700" t="str">
        <f>'[1]D.3 Trial Balance - FY25'!$C$244</f>
        <v>2434</v>
      </c>
      <c r="BB700">
        <v>1149</v>
      </c>
      <c r="BG700">
        <f>'[1]D.4 Revenue - FY25'!$P$53</f>
        <v>0</v>
      </c>
      <c r="BH700">
        <v>890</v>
      </c>
    </row>
    <row r="701" spans="5:60">
      <c r="E701" t="e">
        <f>#REF!</f>
        <v>#REF!</v>
      </c>
      <c r="F701">
        <v>2109</v>
      </c>
      <c r="Q701" t="e">
        <f>#REF!</f>
        <v>#REF!</v>
      </c>
      <c r="R701">
        <v>173582</v>
      </c>
      <c r="BA701" t="str">
        <f>'[1]D.3 Trial Balance - FY25'!$C$245</f>
        <v>2435</v>
      </c>
      <c r="BB701">
        <v>1150</v>
      </c>
      <c r="BG701">
        <f>'[1]D.4 Revenue - FY25'!$Q$53</f>
        <v>0</v>
      </c>
      <c r="BH701">
        <v>891</v>
      </c>
    </row>
    <row r="702" spans="5:60">
      <c r="E702" t="e">
        <f>#REF!</f>
        <v>#REF!</v>
      </c>
      <c r="F702">
        <v>2110</v>
      </c>
      <c r="Q702" t="e">
        <f>#REF!</f>
        <v>#REF!</v>
      </c>
      <c r="R702">
        <v>173583</v>
      </c>
      <c r="BA702" t="str">
        <f>'[1]D.3 Trial Balance - FY25'!$C$246</f>
        <v>2436</v>
      </c>
      <c r="BB702">
        <v>1151</v>
      </c>
      <c r="BG702">
        <f>'[1]D.4 Revenue - FY25'!$R$53</f>
        <v>0</v>
      </c>
      <c r="BH702">
        <v>892</v>
      </c>
    </row>
    <row r="703" spans="5:60">
      <c r="E703" t="e">
        <f>#REF!</f>
        <v>#REF!</v>
      </c>
      <c r="F703">
        <v>2111</v>
      </c>
      <c r="Q703" t="e">
        <f>#REF!</f>
        <v>#REF!</v>
      </c>
      <c r="R703">
        <v>173584</v>
      </c>
      <c r="BA703" t="str">
        <f>'[1]D.3 Trial Balance - FY25'!$C$247</f>
        <v>2437</v>
      </c>
      <c r="BB703">
        <v>1152</v>
      </c>
      <c r="BG703">
        <f>'[1]D.4 Revenue - FY25'!$S$53</f>
        <v>0</v>
      </c>
      <c r="BH703">
        <v>893</v>
      </c>
    </row>
    <row r="704" spans="5:60">
      <c r="E704" t="e">
        <f>#REF!</f>
        <v>#REF!</v>
      </c>
      <c r="F704">
        <v>2112</v>
      </c>
      <c r="Q704" t="e">
        <f>#REF!</f>
        <v>#REF!</v>
      </c>
      <c r="R704">
        <v>173585</v>
      </c>
      <c r="BA704" t="str">
        <f>'[1]D.3 Trial Balance - FY25'!$C$248</f>
        <v>2438</v>
      </c>
      <c r="BB704">
        <v>1153</v>
      </c>
      <c r="BG704">
        <f>'[1]D.4 Revenue - FY25'!$T$53</f>
        <v>0</v>
      </c>
      <c r="BH704">
        <v>894</v>
      </c>
    </row>
    <row r="705" spans="5:60">
      <c r="E705" t="e">
        <f>#REF!</f>
        <v>#REF!</v>
      </c>
      <c r="F705">
        <v>2113</v>
      </c>
      <c r="Q705" t="e">
        <f>#REF!</f>
        <v>#REF!</v>
      </c>
      <c r="R705">
        <v>173586</v>
      </c>
      <c r="BA705" t="str">
        <f>'[1]D.3 Trial Balance - FY25'!$C$249</f>
        <v>2439</v>
      </c>
      <c r="BB705">
        <v>1154</v>
      </c>
      <c r="BG705">
        <f>'[1]D.4 Revenue - FY25'!$U$53</f>
        <v>0</v>
      </c>
      <c r="BH705">
        <v>895</v>
      </c>
    </row>
    <row r="706" spans="5:60">
      <c r="E706" t="e">
        <f>#REF!</f>
        <v>#REF!</v>
      </c>
      <c r="F706">
        <v>2114</v>
      </c>
      <c r="Q706" t="e">
        <f>#REF!</f>
        <v>#REF!</v>
      </c>
      <c r="R706">
        <v>173587</v>
      </c>
      <c r="BA706" t="str">
        <f>'[1]D.3 Trial Balance - FY25'!$C$250</f>
        <v>2440</v>
      </c>
      <c r="BB706">
        <v>1155</v>
      </c>
      <c r="BG706">
        <f>'[1]D.4 Revenue - FY25'!$V$53</f>
        <v>0</v>
      </c>
      <c r="BH706">
        <v>896</v>
      </c>
    </row>
    <row r="707" spans="5:60">
      <c r="E707" t="e">
        <f>#REF!</f>
        <v>#REF!</v>
      </c>
      <c r="F707">
        <v>2115</v>
      </c>
      <c r="Q707" t="e">
        <f>#REF!</f>
        <v>#REF!</v>
      </c>
      <c r="R707">
        <v>173588</v>
      </c>
      <c r="BA707" t="str">
        <f>'[1]D.3 Trial Balance - FY25'!$C$251</f>
        <v>2441</v>
      </c>
      <c r="BB707">
        <v>1156</v>
      </c>
      <c r="BG707">
        <f>'[1]D.4 Revenue - FY25'!$I$54</f>
        <v>0</v>
      </c>
      <c r="BH707">
        <v>897</v>
      </c>
    </row>
    <row r="708" spans="5:60">
      <c r="E708" t="e">
        <f>#REF!</f>
        <v>#REF!</v>
      </c>
      <c r="F708">
        <v>2116</v>
      </c>
      <c r="Q708" t="e">
        <f>#REF!</f>
        <v>#REF!</v>
      </c>
      <c r="R708">
        <v>173589</v>
      </c>
      <c r="BA708" t="str">
        <f>'[1]D.3 Trial Balance - FY25'!$C$252</f>
        <v>2400</v>
      </c>
      <c r="BB708">
        <v>1157</v>
      </c>
      <c r="BG708">
        <f>'[1]D.4 Revenue - FY25'!$J$54</f>
        <v>0</v>
      </c>
      <c r="BH708">
        <v>898</v>
      </c>
    </row>
    <row r="709" spans="5:60">
      <c r="E709" t="e">
        <f>#REF!</f>
        <v>#REF!</v>
      </c>
      <c r="F709">
        <v>2117</v>
      </c>
      <c r="Q709" t="e">
        <f>#REF!</f>
        <v>#REF!</v>
      </c>
      <c r="R709">
        <v>173590</v>
      </c>
      <c r="BA709" t="str">
        <f>'[1]D.3 Trial Balance - FY25'!$C$253</f>
        <v>2401</v>
      </c>
      <c r="BB709">
        <v>1158</v>
      </c>
      <c r="BG709">
        <f>'[1]D.4 Revenue - FY25'!$K$54</f>
        <v>0</v>
      </c>
      <c r="BH709">
        <v>899</v>
      </c>
    </row>
    <row r="710" spans="5:60">
      <c r="E710" t="e">
        <f>#REF!</f>
        <v>#REF!</v>
      </c>
      <c r="F710">
        <v>2118</v>
      </c>
      <c r="Q710" t="e">
        <f>#REF!</f>
        <v>#REF!</v>
      </c>
      <c r="R710">
        <v>173591</v>
      </c>
      <c r="BA710" t="str">
        <f>'[1]D.3 Trial Balance - FY25'!$C$254</f>
        <v>2402</v>
      </c>
      <c r="BB710">
        <v>1159</v>
      </c>
      <c r="BG710">
        <f>'[1]D.4 Revenue - FY25'!$L$54</f>
        <v>0</v>
      </c>
      <c r="BH710">
        <v>900</v>
      </c>
    </row>
    <row r="711" spans="5:60">
      <c r="E711" t="e">
        <f>#REF!</f>
        <v>#REF!</v>
      </c>
      <c r="F711">
        <v>2119</v>
      </c>
      <c r="Q711" t="e">
        <f>#REF!</f>
        <v>#REF!</v>
      </c>
      <c r="R711">
        <v>173592</v>
      </c>
      <c r="BA711" t="str">
        <f>'[1]D.3 Trial Balance - FY25'!$C$255</f>
        <v>3300</v>
      </c>
      <c r="BB711">
        <v>1160</v>
      </c>
      <c r="BG711">
        <f>'[1]D.4 Revenue - FY25'!$M$54</f>
        <v>0</v>
      </c>
      <c r="BH711">
        <v>901</v>
      </c>
    </row>
    <row r="712" spans="5:60">
      <c r="E712" t="e">
        <f>#REF!</f>
        <v>#REF!</v>
      </c>
      <c r="F712">
        <v>2120</v>
      </c>
      <c r="Q712" t="e">
        <f>#REF!</f>
        <v>#REF!</v>
      </c>
      <c r="R712">
        <v>173593</v>
      </c>
      <c r="BA712" t="str">
        <f>'[1]D.3 Trial Balance - FY25'!$C$256</f>
        <v>3301</v>
      </c>
      <c r="BB712">
        <v>1161</v>
      </c>
      <c r="BG712">
        <f>'[1]D.4 Revenue - FY25'!$N$54</f>
        <v>0</v>
      </c>
      <c r="BH712">
        <v>902</v>
      </c>
    </row>
    <row r="713" spans="5:60">
      <c r="E713" t="e">
        <f>#REF!</f>
        <v>#REF!</v>
      </c>
      <c r="F713">
        <v>2121</v>
      </c>
      <c r="Q713" t="e">
        <f>#REF!</f>
        <v>#REF!</v>
      </c>
      <c r="R713">
        <v>173594</v>
      </c>
      <c r="BA713" t="str">
        <f>'[1]D.3 Trial Balance - FY25'!$C$257</f>
        <v>3302</v>
      </c>
      <c r="BB713">
        <v>1162</v>
      </c>
      <c r="BG713">
        <f>'[1]D.4 Revenue - FY25'!$O$54</f>
        <v>0</v>
      </c>
      <c r="BH713">
        <v>903</v>
      </c>
    </row>
    <row r="714" spans="5:60">
      <c r="E714" t="e">
        <f>#REF!</f>
        <v>#REF!</v>
      </c>
      <c r="F714">
        <v>2122</v>
      </c>
      <c r="Q714" t="e">
        <f>#REF!</f>
        <v>#REF!</v>
      </c>
      <c r="R714">
        <v>173595</v>
      </c>
      <c r="BA714" t="str">
        <f>'[1]D.3 Trial Balance - FY25'!$C$258</f>
        <v>3303</v>
      </c>
      <c r="BB714">
        <v>1163</v>
      </c>
      <c r="BG714">
        <f>'[1]D.4 Revenue - FY25'!$P$54</f>
        <v>0</v>
      </c>
      <c r="BH714">
        <v>904</v>
      </c>
    </row>
    <row r="715" spans="5:60">
      <c r="E715" t="e">
        <f>#REF!</f>
        <v>#REF!</v>
      </c>
      <c r="F715">
        <v>2123</v>
      </c>
      <c r="Q715" t="e">
        <f>#REF!</f>
        <v>#REF!</v>
      </c>
      <c r="R715">
        <v>173596</v>
      </c>
      <c r="BA715" t="str">
        <f>'[1]D.3 Trial Balance - FY25'!$C$259</f>
        <v>3304</v>
      </c>
      <c r="BB715">
        <v>1164</v>
      </c>
      <c r="BG715">
        <f>'[1]D.4 Revenue - FY25'!$Q$54</f>
        <v>0</v>
      </c>
      <c r="BH715">
        <v>905</v>
      </c>
    </row>
    <row r="716" spans="5:60">
      <c r="E716" t="e">
        <f>#REF!</f>
        <v>#REF!</v>
      </c>
      <c r="F716">
        <v>2124</v>
      </c>
      <c r="Q716" t="e">
        <f>#REF!</f>
        <v>#REF!</v>
      </c>
      <c r="R716">
        <v>173597</v>
      </c>
      <c r="BA716" t="str">
        <f>'[1]D.3 Trial Balance - FY25'!$C$260</f>
        <v>3320</v>
      </c>
      <c r="BB716">
        <v>1165</v>
      </c>
      <c r="BG716">
        <f>'[1]D.4 Revenue - FY25'!$R$54</f>
        <v>0</v>
      </c>
      <c r="BH716">
        <v>906</v>
      </c>
    </row>
    <row r="717" spans="5:60">
      <c r="E717" t="e">
        <f>#REF!</f>
        <v>#REF!</v>
      </c>
      <c r="F717">
        <v>2125</v>
      </c>
      <c r="Q717" t="e">
        <f>#REF!</f>
        <v>#REF!</v>
      </c>
      <c r="R717">
        <v>173598</v>
      </c>
      <c r="BA717" t="str">
        <f>'[1]D.3 Trial Balance - FY25'!$C$261</f>
        <v>3321</v>
      </c>
      <c r="BB717">
        <v>1166</v>
      </c>
      <c r="BG717">
        <f>'[1]D.4 Revenue - FY25'!$S$54</f>
        <v>0</v>
      </c>
      <c r="BH717">
        <v>907</v>
      </c>
    </row>
    <row r="718" spans="5:60">
      <c r="E718" t="e">
        <f>#REF!</f>
        <v>#REF!</v>
      </c>
      <c r="F718">
        <v>2126</v>
      </c>
      <c r="Q718" t="e">
        <f>#REF!</f>
        <v>#REF!</v>
      </c>
      <c r="R718">
        <v>173599</v>
      </c>
      <c r="BA718" t="str">
        <f>'[1]D.3 Trial Balance - FY25'!$C$262</f>
        <v>3322</v>
      </c>
      <c r="BB718">
        <v>1167</v>
      </c>
      <c r="BG718">
        <f>'[1]D.4 Revenue - FY25'!$T$54</f>
        <v>0</v>
      </c>
      <c r="BH718">
        <v>908</v>
      </c>
    </row>
    <row r="719" spans="5:60">
      <c r="E719" t="e">
        <f>#REF!</f>
        <v>#REF!</v>
      </c>
      <c r="F719">
        <v>2127</v>
      </c>
      <c r="Q719" t="e">
        <f>#REF!</f>
        <v>#REF!</v>
      </c>
      <c r="R719">
        <v>173600</v>
      </c>
      <c r="BA719" t="str">
        <f>'[1]D.3 Trial Balance - FY25'!$C$263</f>
        <v>3000</v>
      </c>
      <c r="BB719">
        <v>1168</v>
      </c>
      <c r="BG719">
        <f>'[1]D.4 Revenue - FY25'!$U$54</f>
        <v>0</v>
      </c>
      <c r="BH719">
        <v>909</v>
      </c>
    </row>
    <row r="720" spans="5:60">
      <c r="E720" t="e">
        <f>#REF!</f>
        <v>#REF!</v>
      </c>
      <c r="F720">
        <v>2128</v>
      </c>
      <c r="Q720" t="e">
        <f>#REF!</f>
        <v>#REF!</v>
      </c>
      <c r="R720">
        <v>173601</v>
      </c>
      <c r="BA720" t="str">
        <f>'[1]D.3 Trial Balance - FY25'!$C$264</f>
        <v>3001</v>
      </c>
      <c r="BB720">
        <v>1169</v>
      </c>
      <c r="BG720">
        <f>'[1]D.4 Revenue - FY25'!$V$54</f>
        <v>0</v>
      </c>
      <c r="BH720">
        <v>910</v>
      </c>
    </row>
    <row r="721" spans="5:60">
      <c r="E721" t="e">
        <f>#REF!</f>
        <v>#REF!</v>
      </c>
      <c r="F721">
        <v>2129</v>
      </c>
      <c r="Q721" t="e">
        <f>#REF!</f>
        <v>#REF!</v>
      </c>
      <c r="R721">
        <v>173602</v>
      </c>
      <c r="BA721" t="str">
        <f>'[1]D.3 Trial Balance - FY25'!$C$265</f>
        <v>3002</v>
      </c>
      <c r="BB721">
        <v>1170</v>
      </c>
      <c r="BG721">
        <f>'[1]D.4 Revenue - FY25'!$I$55</f>
        <v>0</v>
      </c>
      <c r="BH721">
        <v>911</v>
      </c>
    </row>
    <row r="722" spans="5:60">
      <c r="E722" t="e">
        <f>#REF!</f>
        <v>#REF!</v>
      </c>
      <c r="F722">
        <v>2130</v>
      </c>
      <c r="Q722" t="e">
        <f>#REF!</f>
        <v>#REF!</v>
      </c>
      <c r="R722">
        <v>173603</v>
      </c>
      <c r="BA722" t="str">
        <f>'[1]D.3 Trial Balance - FY25'!$C$266</f>
        <v>3003</v>
      </c>
      <c r="BB722">
        <v>1171</v>
      </c>
      <c r="BG722">
        <f>'[1]D.4 Revenue - FY25'!$J$55</f>
        <v>0</v>
      </c>
      <c r="BH722">
        <v>912</v>
      </c>
    </row>
    <row r="723" spans="5:60">
      <c r="E723" t="e">
        <f>#REF!</f>
        <v>#REF!</v>
      </c>
      <c r="F723">
        <v>2131</v>
      </c>
      <c r="Q723" t="e">
        <f>#REF!</f>
        <v>#REF!</v>
      </c>
      <c r="R723">
        <v>173604</v>
      </c>
      <c r="BA723" t="str">
        <f>'[1]D.3 Trial Balance - FY25'!$C$267</f>
        <v>3004</v>
      </c>
      <c r="BB723">
        <v>1172</v>
      </c>
      <c r="BG723">
        <f>'[1]D.4 Revenue - FY25'!$K$55</f>
        <v>0</v>
      </c>
      <c r="BH723">
        <v>913</v>
      </c>
    </row>
    <row r="724" spans="5:60">
      <c r="E724" t="e">
        <f>#REF!</f>
        <v>#REF!</v>
      </c>
      <c r="F724">
        <v>2132</v>
      </c>
      <c r="Q724" t="e">
        <f>#REF!</f>
        <v>#REF!</v>
      </c>
      <c r="R724">
        <v>173605</v>
      </c>
      <c r="BA724" t="str">
        <f>'[1]D.3 Trial Balance - FY25'!$C$268</f>
        <v>3005</v>
      </c>
      <c r="BB724">
        <v>1173</v>
      </c>
      <c r="BG724">
        <f>'[1]D.4 Revenue - FY25'!$L$55</f>
        <v>0</v>
      </c>
      <c r="BH724">
        <v>914</v>
      </c>
    </row>
    <row r="725" spans="5:60">
      <c r="E725" t="e">
        <f>#REF!</f>
        <v>#REF!</v>
      </c>
      <c r="F725">
        <v>2133</v>
      </c>
      <c r="Q725" t="e">
        <f>#REF!</f>
        <v>#REF!</v>
      </c>
      <c r="R725">
        <v>173606</v>
      </c>
      <c r="BA725" t="str">
        <f>'[1]D.3 Trial Balance - FY25'!$C$269</f>
        <v>3006</v>
      </c>
      <c r="BB725">
        <v>1174</v>
      </c>
      <c r="BG725">
        <f>'[1]D.4 Revenue - FY25'!$M$55</f>
        <v>0</v>
      </c>
      <c r="BH725">
        <v>915</v>
      </c>
    </row>
    <row r="726" spans="5:60">
      <c r="E726" t="e">
        <f>#REF!</f>
        <v>#REF!</v>
      </c>
      <c r="F726">
        <v>2134</v>
      </c>
      <c r="Q726" t="e">
        <f>#REF!</f>
        <v>#REF!</v>
      </c>
      <c r="R726">
        <v>173607</v>
      </c>
      <c r="BA726" t="str">
        <f>'[1]D.3 Trial Balance - FY25'!$C$270</f>
        <v>3007</v>
      </c>
      <c r="BB726">
        <v>1175</v>
      </c>
      <c r="BG726">
        <f>'[1]D.4 Revenue - FY25'!$N$55</f>
        <v>0</v>
      </c>
      <c r="BH726">
        <v>916</v>
      </c>
    </row>
    <row r="727" spans="5:60">
      <c r="E727" t="e">
        <f>#REF!</f>
        <v>#REF!</v>
      </c>
      <c r="F727">
        <v>2135</v>
      </c>
      <c r="Q727" t="e">
        <f>#REF!</f>
        <v>#REF!</v>
      </c>
      <c r="R727">
        <v>173608</v>
      </c>
      <c r="BA727" t="str">
        <f>'[1]D.3 Trial Balance - FY25'!$C$271</f>
        <v>3008</v>
      </c>
      <c r="BB727">
        <v>1176</v>
      </c>
      <c r="BG727">
        <f>'[1]D.4 Revenue - FY25'!$O$55</f>
        <v>0</v>
      </c>
      <c r="BH727">
        <v>917</v>
      </c>
    </row>
    <row r="728" spans="5:60">
      <c r="E728" t="e">
        <f>#REF!</f>
        <v>#REF!</v>
      </c>
      <c r="F728">
        <v>2136</v>
      </c>
      <c r="Q728" t="e">
        <f>#REF!</f>
        <v>#REF!</v>
      </c>
      <c r="R728">
        <v>173609</v>
      </c>
      <c r="BA728" t="str">
        <f>'[1]D.3 Trial Balance - FY25'!$C$272</f>
        <v>3009</v>
      </c>
      <c r="BB728">
        <v>1177</v>
      </c>
      <c r="BG728">
        <f>'[1]D.4 Revenue - FY25'!$P$55</f>
        <v>0</v>
      </c>
      <c r="BH728">
        <v>918</v>
      </c>
    </row>
    <row r="729" spans="5:60">
      <c r="E729" t="e">
        <f>#REF!</f>
        <v>#REF!</v>
      </c>
      <c r="F729">
        <v>2137</v>
      </c>
      <c r="Q729" t="e">
        <f>#REF!</f>
        <v>#REF!</v>
      </c>
      <c r="R729">
        <v>173610</v>
      </c>
      <c r="BA729" t="str">
        <f>'[1]D.3 Trial Balance - FY25'!$C$273</f>
        <v>3010</v>
      </c>
      <c r="BB729">
        <v>1178</v>
      </c>
      <c r="BG729">
        <f>'[1]D.4 Revenue - FY25'!$Q$55</f>
        <v>0</v>
      </c>
      <c r="BH729">
        <v>919</v>
      </c>
    </row>
    <row r="730" spans="5:60">
      <c r="E730" t="e">
        <f>#REF!</f>
        <v>#REF!</v>
      </c>
      <c r="F730">
        <v>2138</v>
      </c>
      <c r="Q730" t="e">
        <f>#REF!</f>
        <v>#REF!</v>
      </c>
      <c r="R730">
        <v>173611</v>
      </c>
      <c r="BA730" t="str">
        <f>'[1]D.3 Trial Balance - FY25'!$C$274</f>
        <v>3011</v>
      </c>
      <c r="BB730">
        <v>1179</v>
      </c>
      <c r="BG730">
        <f>'[1]D.4 Revenue - FY25'!$R$55</f>
        <v>0</v>
      </c>
      <c r="BH730">
        <v>920</v>
      </c>
    </row>
    <row r="731" spans="5:60">
      <c r="E731" t="e">
        <f>#REF!</f>
        <v>#REF!</v>
      </c>
      <c r="F731">
        <v>2139</v>
      </c>
      <c r="Q731" t="e">
        <f>#REF!</f>
        <v>#REF!</v>
      </c>
      <c r="R731">
        <v>173612</v>
      </c>
      <c r="BA731" t="str">
        <f>'[1]D.3 Trial Balance - FY25'!$C$275</f>
        <v>3012</v>
      </c>
      <c r="BB731">
        <v>1180</v>
      </c>
      <c r="BG731">
        <f>'[1]D.4 Revenue - FY25'!$S$55</f>
        <v>0</v>
      </c>
      <c r="BH731">
        <v>921</v>
      </c>
    </row>
    <row r="732" spans="5:60">
      <c r="E732" t="e">
        <f>#REF!</f>
        <v>#REF!</v>
      </c>
      <c r="F732">
        <v>2140</v>
      </c>
      <c r="Q732" t="e">
        <f>#REF!</f>
        <v>#REF!</v>
      </c>
      <c r="R732">
        <v>173613</v>
      </c>
      <c r="BA732" t="str">
        <f>'[1]D.3 Trial Balance - FY25'!$C$276</f>
        <v>3100</v>
      </c>
      <c r="BB732">
        <v>1181</v>
      </c>
      <c r="BG732">
        <f>'[1]D.4 Revenue - FY25'!$T$55</f>
        <v>0</v>
      </c>
      <c r="BH732">
        <v>922</v>
      </c>
    </row>
    <row r="733" spans="5:60">
      <c r="E733" t="e">
        <f>#REF!</f>
        <v>#REF!</v>
      </c>
      <c r="F733">
        <v>2141</v>
      </c>
      <c r="Q733" t="e">
        <f>#REF!</f>
        <v>#REF!</v>
      </c>
      <c r="R733">
        <v>173614</v>
      </c>
      <c r="BA733" t="str">
        <f>'[1]D.3 Trial Balance - FY25'!$C$277</f>
        <v>3101</v>
      </c>
      <c r="BB733">
        <v>1182</v>
      </c>
      <c r="BG733">
        <f>'[1]D.4 Revenue - FY25'!$U$55</f>
        <v>0</v>
      </c>
      <c r="BH733">
        <v>923</v>
      </c>
    </row>
    <row r="734" spans="5:60">
      <c r="E734" t="e">
        <f>#REF!</f>
        <v>#REF!</v>
      </c>
      <c r="F734">
        <v>2142</v>
      </c>
      <c r="Q734" t="e">
        <f>#REF!</f>
        <v>#REF!</v>
      </c>
      <c r="R734">
        <v>173615</v>
      </c>
      <c r="BA734" t="str">
        <f>'[1]D.3 Trial Balance - FY25'!$C$278</f>
        <v>3170</v>
      </c>
      <c r="BB734">
        <v>1183</v>
      </c>
      <c r="BG734">
        <f>'[1]D.4 Revenue - FY25'!$V$55</f>
        <v>0</v>
      </c>
      <c r="BH734">
        <v>924</v>
      </c>
    </row>
    <row r="735" spans="5:60">
      <c r="E735" t="e">
        <f>#REF!</f>
        <v>#REF!</v>
      </c>
      <c r="F735">
        <v>2143</v>
      </c>
      <c r="Q735" t="e">
        <f>#REF!</f>
        <v>#REF!</v>
      </c>
      <c r="R735">
        <v>173616</v>
      </c>
      <c r="BA735" t="str">
        <f>'[1]D.3 Trial Balance - FY25'!$C$279</f>
        <v>3105</v>
      </c>
      <c r="BB735">
        <v>1184</v>
      </c>
      <c r="BG735">
        <f>'[1]D.4 Revenue - FY25'!$I$56</f>
        <v>0</v>
      </c>
      <c r="BH735">
        <v>925</v>
      </c>
    </row>
    <row r="736" spans="5:60">
      <c r="E736" t="e">
        <f>#REF!</f>
        <v>#REF!</v>
      </c>
      <c r="F736">
        <v>2144</v>
      </c>
      <c r="Q736" t="e">
        <f>#REF!</f>
        <v>#REF!</v>
      </c>
      <c r="R736">
        <v>173617</v>
      </c>
      <c r="BA736" t="str">
        <f>'[1]D.3 Trial Balance - FY25'!$C$280</f>
        <v>3106</v>
      </c>
      <c r="BB736">
        <v>1185</v>
      </c>
      <c r="BG736">
        <f>'[1]D.4 Revenue - FY25'!$J$56</f>
        <v>0</v>
      </c>
      <c r="BH736">
        <v>926</v>
      </c>
    </row>
    <row r="737" spans="5:60">
      <c r="E737" t="e">
        <f>#REF!</f>
        <v>#REF!</v>
      </c>
      <c r="F737">
        <v>2145</v>
      </c>
      <c r="Q737" t="e">
        <f>#REF!</f>
        <v>#REF!</v>
      </c>
      <c r="R737">
        <v>173618</v>
      </c>
      <c r="BA737" t="str">
        <f>'[1]D.3 Trial Balance - FY25'!$C$281</f>
        <v>3107</v>
      </c>
      <c r="BB737">
        <v>1186</v>
      </c>
      <c r="BG737">
        <f>'[1]D.4 Revenue - FY25'!$K$56</f>
        <v>0</v>
      </c>
      <c r="BH737">
        <v>927</v>
      </c>
    </row>
    <row r="738" spans="5:60">
      <c r="E738" t="e">
        <f>#REF!</f>
        <v>#REF!</v>
      </c>
      <c r="F738">
        <v>2146</v>
      </c>
      <c r="Q738" t="e">
        <f>#REF!</f>
        <v>#REF!</v>
      </c>
      <c r="R738">
        <v>173619</v>
      </c>
      <c r="BA738" t="str">
        <f>'[1]D.3 Trial Balance - FY25'!$C$282</f>
        <v>3108</v>
      </c>
      <c r="BB738">
        <v>1187</v>
      </c>
      <c r="BG738">
        <f>'[1]D.4 Revenue - FY25'!$L$56</f>
        <v>0</v>
      </c>
      <c r="BH738">
        <v>928</v>
      </c>
    </row>
    <row r="739" spans="5:60">
      <c r="E739" t="e">
        <f>#REF!</f>
        <v>#REF!</v>
      </c>
      <c r="F739">
        <v>2147</v>
      </c>
      <c r="Q739" t="e">
        <f>#REF!</f>
        <v>#REF!</v>
      </c>
      <c r="R739">
        <v>173620</v>
      </c>
      <c r="BA739" t="str">
        <f>'[1]D.3 Trial Balance - FY25'!$C$283</f>
        <v>3109</v>
      </c>
      <c r="BB739">
        <v>1188</v>
      </c>
      <c r="BG739">
        <f>'[1]D.4 Revenue - FY25'!$M$56</f>
        <v>0</v>
      </c>
      <c r="BH739">
        <v>929</v>
      </c>
    </row>
    <row r="740" spans="5:60">
      <c r="E740" t="e">
        <f>#REF!</f>
        <v>#REF!</v>
      </c>
      <c r="F740">
        <v>2148</v>
      </c>
      <c r="Q740" t="e">
        <f>#REF!</f>
        <v>#REF!</v>
      </c>
      <c r="R740">
        <v>173621</v>
      </c>
      <c r="BA740" t="str">
        <f>'[1]D.3 Trial Balance - FY25'!$C$284</f>
        <v>3110</v>
      </c>
      <c r="BB740">
        <v>1189</v>
      </c>
      <c r="BG740">
        <f>'[1]D.4 Revenue - FY25'!$N$56</f>
        <v>0</v>
      </c>
      <c r="BH740">
        <v>930</v>
      </c>
    </row>
    <row r="741" spans="5:60">
      <c r="E741" t="e">
        <f>#REF!</f>
        <v>#REF!</v>
      </c>
      <c r="F741">
        <v>2149</v>
      </c>
      <c r="Q741" t="e">
        <f>#REF!</f>
        <v>#REF!</v>
      </c>
      <c r="R741">
        <v>173622</v>
      </c>
      <c r="BA741" t="str">
        <f>'[1]D.3 Trial Balance - FY25'!$C$285</f>
        <v>3111</v>
      </c>
      <c r="BB741">
        <v>1190</v>
      </c>
      <c r="BG741">
        <f>'[1]D.4 Revenue - FY25'!$O$56</f>
        <v>0</v>
      </c>
      <c r="BH741">
        <v>931</v>
      </c>
    </row>
    <row r="742" spans="5:60">
      <c r="E742" t="e">
        <f>#REF!</f>
        <v>#REF!</v>
      </c>
      <c r="F742">
        <v>2150</v>
      </c>
      <c r="Q742" t="e">
        <f>#REF!</f>
        <v>#REF!</v>
      </c>
      <c r="R742">
        <v>173623</v>
      </c>
      <c r="BA742" t="str">
        <f>'[1]D.3 Trial Balance - FY25'!$C$286</f>
        <v>3112</v>
      </c>
      <c r="BB742">
        <v>1191</v>
      </c>
      <c r="BG742">
        <f>'[1]D.4 Revenue - FY25'!$P$56</f>
        <v>0</v>
      </c>
      <c r="BH742">
        <v>932</v>
      </c>
    </row>
    <row r="743" spans="5:60">
      <c r="E743" t="e">
        <f>#REF!</f>
        <v>#REF!</v>
      </c>
      <c r="F743">
        <v>2151</v>
      </c>
      <c r="Q743" t="e">
        <f>#REF!</f>
        <v>#REF!</v>
      </c>
      <c r="R743">
        <v>173624</v>
      </c>
      <c r="BA743" t="str">
        <f>'[1]D.3 Trial Balance - FY25'!$C$287</f>
        <v>3113</v>
      </c>
      <c r="BB743">
        <v>1192</v>
      </c>
      <c r="BG743">
        <f>'[1]D.4 Revenue - FY25'!$Q$56</f>
        <v>0</v>
      </c>
      <c r="BH743">
        <v>933</v>
      </c>
    </row>
    <row r="744" spans="5:60">
      <c r="E744" t="e">
        <f>#REF!</f>
        <v>#REF!</v>
      </c>
      <c r="F744">
        <v>2152</v>
      </c>
      <c r="Q744" t="e">
        <f>#REF!</f>
        <v>#REF!</v>
      </c>
      <c r="R744">
        <v>173625</v>
      </c>
      <c r="BA744" t="str">
        <f>'[1]D.3 Trial Balance - FY25'!$C$288</f>
        <v>3114</v>
      </c>
      <c r="BB744">
        <v>1193</v>
      </c>
      <c r="BG744">
        <f>'[1]D.4 Revenue - FY25'!$R$56</f>
        <v>0</v>
      </c>
      <c r="BH744">
        <v>934</v>
      </c>
    </row>
    <row r="745" spans="5:60">
      <c r="E745" t="e">
        <f>#REF!</f>
        <v>#REF!</v>
      </c>
      <c r="F745">
        <v>2153</v>
      </c>
      <c r="Q745" t="e">
        <f>#REF!</f>
        <v>#REF!</v>
      </c>
      <c r="R745">
        <v>173626</v>
      </c>
      <c r="BA745" t="str">
        <f>'[1]D.3 Trial Balance - FY25'!$C$289</f>
        <v>3115</v>
      </c>
      <c r="BB745">
        <v>1194</v>
      </c>
      <c r="BG745">
        <f>'[1]D.4 Revenue - FY25'!$S$56</f>
        <v>0</v>
      </c>
      <c r="BH745">
        <v>935</v>
      </c>
    </row>
    <row r="746" spans="5:60">
      <c r="E746" t="e">
        <f>#REF!</f>
        <v>#REF!</v>
      </c>
      <c r="F746">
        <v>2154</v>
      </c>
      <c r="Q746" t="e">
        <f>#REF!</f>
        <v>#REF!</v>
      </c>
      <c r="R746">
        <v>173627</v>
      </c>
      <c r="BA746" t="str">
        <f>'[1]D.3 Trial Balance - FY25'!$C$290</f>
        <v>3116</v>
      </c>
      <c r="BB746">
        <v>1195</v>
      </c>
      <c r="BG746">
        <f>'[1]D.4 Revenue - FY25'!$T$56</f>
        <v>0</v>
      </c>
      <c r="BH746">
        <v>936</v>
      </c>
    </row>
    <row r="747" spans="5:60">
      <c r="E747" t="e">
        <f>#REF!</f>
        <v>#REF!</v>
      </c>
      <c r="F747">
        <v>2155</v>
      </c>
      <c r="Q747" t="e">
        <f>#REF!</f>
        <v>#REF!</v>
      </c>
      <c r="R747">
        <v>173628</v>
      </c>
      <c r="BA747" t="str">
        <f>'[1]D.3 Trial Balance - FY25'!$C$291</f>
        <v>3150</v>
      </c>
      <c r="BB747">
        <v>1196</v>
      </c>
      <c r="BG747">
        <f>'[1]D.4 Revenue - FY25'!$U$56</f>
        <v>0</v>
      </c>
      <c r="BH747">
        <v>937</v>
      </c>
    </row>
    <row r="748" spans="5:60">
      <c r="E748" t="e">
        <f>#REF!</f>
        <v>#REF!</v>
      </c>
      <c r="F748">
        <v>2156</v>
      </c>
      <c r="Q748" t="e">
        <f>#REF!</f>
        <v>#REF!</v>
      </c>
      <c r="R748">
        <v>173629</v>
      </c>
      <c r="BA748" t="str">
        <f>'[1]D.3 Trial Balance - FY25'!$C$292</f>
        <v>3151</v>
      </c>
      <c r="BB748">
        <v>1197</v>
      </c>
      <c r="BG748">
        <f>'[1]D.4 Revenue - FY25'!$V$56</f>
        <v>0</v>
      </c>
      <c r="BH748">
        <v>938</v>
      </c>
    </row>
    <row r="749" spans="5:60">
      <c r="E749" t="e">
        <f>#REF!</f>
        <v>#REF!</v>
      </c>
      <c r="F749">
        <v>2157</v>
      </c>
      <c r="Q749" t="e">
        <f>#REF!</f>
        <v>#REF!</v>
      </c>
      <c r="R749">
        <v>173630</v>
      </c>
      <c r="BA749" t="str">
        <f>'[1]D.3 Trial Balance - FY25'!$C$293</f>
        <v>3152</v>
      </c>
      <c r="BB749">
        <v>1198</v>
      </c>
      <c r="BG749">
        <f>'[1]D.4 Revenue - FY25'!$I$57</f>
        <v>0</v>
      </c>
      <c r="BH749">
        <v>939</v>
      </c>
    </row>
    <row r="750" spans="5:60">
      <c r="E750" t="e">
        <f>#REF!</f>
        <v>#REF!</v>
      </c>
      <c r="F750">
        <v>2158</v>
      </c>
      <c r="Q750" t="e">
        <f>#REF!</f>
        <v>#REF!</v>
      </c>
      <c r="R750">
        <v>173631</v>
      </c>
      <c r="BA750" t="str">
        <f>'[1]D.3 Trial Balance - FY25'!$C$294</f>
        <v>3140</v>
      </c>
      <c r="BB750">
        <v>1199</v>
      </c>
      <c r="BG750">
        <f>'[1]D.4 Revenue - FY25'!$J$57</f>
        <v>0</v>
      </c>
      <c r="BH750">
        <v>940</v>
      </c>
    </row>
    <row r="751" spans="5:60">
      <c r="E751" t="e">
        <f>#REF!</f>
        <v>#REF!</v>
      </c>
      <c r="F751">
        <v>2159</v>
      </c>
      <c r="Q751" t="e">
        <f>#REF!</f>
        <v>#REF!</v>
      </c>
      <c r="R751">
        <v>173632</v>
      </c>
      <c r="BA751" t="str">
        <f>'[1]D.3 Trial Balance - FY25'!$C$295</f>
        <v>3141</v>
      </c>
      <c r="BB751">
        <v>1200</v>
      </c>
      <c r="BG751">
        <f>'[1]D.4 Revenue - FY25'!$K$57</f>
        <v>0</v>
      </c>
      <c r="BH751">
        <v>941</v>
      </c>
    </row>
    <row r="752" spans="5:60">
      <c r="E752" t="e">
        <f>#REF!</f>
        <v>#REF!</v>
      </c>
      <c r="F752">
        <v>2160</v>
      </c>
      <c r="Q752" t="e">
        <f>#REF!</f>
        <v>#REF!</v>
      </c>
      <c r="R752">
        <v>173633</v>
      </c>
      <c r="BA752" t="str">
        <f>'[1]D.3 Trial Balance - FY25'!$C$296</f>
        <v>3200</v>
      </c>
      <c r="BB752">
        <v>1201</v>
      </c>
      <c r="BG752">
        <f>'[1]D.4 Revenue - FY25'!$L$57</f>
        <v>0</v>
      </c>
      <c r="BH752">
        <v>942</v>
      </c>
    </row>
    <row r="753" spans="5:60">
      <c r="E753" t="e">
        <f>#REF!</f>
        <v>#REF!</v>
      </c>
      <c r="F753">
        <v>2161</v>
      </c>
      <c r="Q753" t="e">
        <f>#REF!</f>
        <v>#REF!</v>
      </c>
      <c r="R753">
        <v>173634</v>
      </c>
      <c r="BA753" t="str">
        <f>'[1]D.3 Trial Balance - FY25'!$C$297</f>
        <v>3201</v>
      </c>
      <c r="BB753">
        <v>1202</v>
      </c>
      <c r="BG753">
        <f>'[1]D.4 Revenue - FY25'!$M$57</f>
        <v>0</v>
      </c>
      <c r="BH753">
        <v>943</v>
      </c>
    </row>
    <row r="754" spans="5:60">
      <c r="E754" t="e">
        <f>#REF!</f>
        <v>#REF!</v>
      </c>
      <c r="F754">
        <v>2162</v>
      </c>
      <c r="Q754" t="e">
        <f>#REF!</f>
        <v>#REF!</v>
      </c>
      <c r="R754">
        <v>173635</v>
      </c>
      <c r="BA754" t="str">
        <f>'[1]D.3 Trial Balance - FY25'!$C$298</f>
        <v>3202</v>
      </c>
      <c r="BB754">
        <v>1203</v>
      </c>
      <c r="BG754">
        <f>'[1]D.4 Revenue - FY25'!$N$57</f>
        <v>0</v>
      </c>
      <c r="BH754">
        <v>944</v>
      </c>
    </row>
    <row r="755" spans="5:60">
      <c r="E755" t="e">
        <f>#REF!</f>
        <v>#REF!</v>
      </c>
      <c r="F755">
        <v>2163</v>
      </c>
      <c r="Q755" t="e">
        <f>#REF!</f>
        <v>#REF!</v>
      </c>
      <c r="R755">
        <v>173636</v>
      </c>
      <c r="BA755" t="str">
        <f>'[1]D.3 Trial Balance - FY25'!$C$299</f>
        <v>3203</v>
      </c>
      <c r="BB755">
        <v>1204</v>
      </c>
      <c r="BG755">
        <f>'[1]D.4 Revenue - FY25'!$O$57</f>
        <v>0</v>
      </c>
      <c r="BH755">
        <v>945</v>
      </c>
    </row>
    <row r="756" spans="5:60">
      <c r="E756" t="e">
        <f>#REF!</f>
        <v>#REF!</v>
      </c>
      <c r="F756">
        <v>2164</v>
      </c>
      <c r="Q756" t="e">
        <f>#REF!</f>
        <v>#REF!</v>
      </c>
      <c r="R756">
        <v>173637</v>
      </c>
      <c r="BA756" t="str">
        <f>'[1]D.3 Trial Balance - FY25'!$C$300</f>
        <v>3204</v>
      </c>
      <c r="BB756">
        <v>1205</v>
      </c>
      <c r="BG756">
        <f>'[1]D.4 Revenue - FY25'!$P$57</f>
        <v>0</v>
      </c>
      <c r="BH756">
        <v>946</v>
      </c>
    </row>
    <row r="757" spans="5:60">
      <c r="E757" t="e">
        <f>#REF!</f>
        <v>#REF!</v>
      </c>
      <c r="F757">
        <v>2165</v>
      </c>
      <c r="Q757" t="e">
        <f>#REF!</f>
        <v>#REF!</v>
      </c>
      <c r="R757">
        <v>173638</v>
      </c>
      <c r="BA757" t="str">
        <f>'[1]D.3 Trial Balance - FY25'!$C$301</f>
        <v>3205</v>
      </c>
      <c r="BB757">
        <v>1206</v>
      </c>
      <c r="BG757">
        <f>'[1]D.4 Revenue - FY25'!$Q$57</f>
        <v>0</v>
      </c>
      <c r="BH757">
        <v>947</v>
      </c>
    </row>
    <row r="758" spans="5:60">
      <c r="E758" t="e">
        <f>#REF!</f>
        <v>#REF!</v>
      </c>
      <c r="F758">
        <v>2166</v>
      </c>
      <c r="Q758" t="e">
        <f>#REF!</f>
        <v>#REF!</v>
      </c>
      <c r="R758">
        <v>173639</v>
      </c>
      <c r="BA758" t="str">
        <f>'[1]D.3 Trial Balance - FY25'!$C$302</f>
        <v>3206</v>
      </c>
      <c r="BB758">
        <v>1207</v>
      </c>
      <c r="BG758">
        <f>'[1]D.4 Revenue - FY25'!$R$57</f>
        <v>0</v>
      </c>
      <c r="BH758">
        <v>948</v>
      </c>
    </row>
    <row r="759" spans="5:60">
      <c r="E759" t="e">
        <f>#REF!</f>
        <v>#REF!</v>
      </c>
      <c r="F759">
        <v>2167</v>
      </c>
      <c r="Q759" t="e">
        <f>#REF!</f>
        <v>#REF!</v>
      </c>
      <c r="R759">
        <v>173640</v>
      </c>
      <c r="BA759" t="str">
        <f>'[1]D.3 Trial Balance - FY25'!$C$303</f>
        <v>3207</v>
      </c>
      <c r="BB759">
        <v>1208</v>
      </c>
      <c r="BG759">
        <f>'[1]D.4 Revenue - FY25'!$S$57</f>
        <v>0</v>
      </c>
      <c r="BH759">
        <v>949</v>
      </c>
    </row>
    <row r="760" spans="5:60">
      <c r="E760" t="e">
        <f>#REF!</f>
        <v>#REF!</v>
      </c>
      <c r="F760">
        <v>2168</v>
      </c>
      <c r="Q760" t="e">
        <f>#REF!</f>
        <v>#REF!</v>
      </c>
      <c r="R760">
        <v>173641</v>
      </c>
      <c r="BA760" t="str">
        <f>'[1]D.3 Trial Balance - FY25'!$C$304</f>
        <v>3208</v>
      </c>
      <c r="BB760">
        <v>1209</v>
      </c>
      <c r="BG760">
        <f>'[1]D.4 Revenue - FY25'!$T$57</f>
        <v>0</v>
      </c>
      <c r="BH760">
        <v>950</v>
      </c>
    </row>
    <row r="761" spans="5:60">
      <c r="E761" t="e">
        <f>#REF!</f>
        <v>#REF!</v>
      </c>
      <c r="F761">
        <v>2169</v>
      </c>
      <c r="Q761" t="e">
        <f>#REF!</f>
        <v>#REF!</v>
      </c>
      <c r="R761">
        <v>173642</v>
      </c>
      <c r="BA761" t="str">
        <f>'[1]D.3 Trial Balance - FY25'!$C$305</f>
        <v>3209</v>
      </c>
      <c r="BB761">
        <v>1210</v>
      </c>
      <c r="BG761">
        <f>'[1]D.4 Revenue - FY25'!$U$57</f>
        <v>0</v>
      </c>
      <c r="BH761">
        <v>951</v>
      </c>
    </row>
    <row r="762" spans="5:60">
      <c r="E762" t="e">
        <f>#REF!</f>
        <v>#REF!</v>
      </c>
      <c r="F762">
        <v>2170</v>
      </c>
      <c r="Q762" t="e">
        <f>#REF!</f>
        <v>#REF!</v>
      </c>
      <c r="R762">
        <v>173643</v>
      </c>
      <c r="BA762" t="str">
        <f>'[1]D.3 Trial Balance - FY25'!$C$306</f>
        <v>4300</v>
      </c>
      <c r="BB762">
        <v>1211</v>
      </c>
      <c r="BG762">
        <f>'[1]D.4 Revenue - FY25'!$V$57</f>
        <v>0</v>
      </c>
      <c r="BH762">
        <v>952</v>
      </c>
    </row>
    <row r="763" spans="5:60">
      <c r="E763" t="e">
        <f>#REF!</f>
        <v>#REF!</v>
      </c>
      <c r="F763">
        <v>2171</v>
      </c>
      <c r="Q763" t="e">
        <f>#REF!</f>
        <v>#REF!</v>
      </c>
      <c r="R763">
        <v>173644</v>
      </c>
      <c r="BA763" t="str">
        <f>'[1]D.3 Trial Balance - FY25'!$C$307</f>
        <v>4090</v>
      </c>
      <c r="BB763">
        <v>1212</v>
      </c>
      <c r="BG763">
        <f>'[1]D.4 Revenue - FY25'!$I$58</f>
        <v>0</v>
      </c>
      <c r="BH763">
        <v>953</v>
      </c>
    </row>
    <row r="764" spans="5:60">
      <c r="E764" t="e">
        <f>#REF!</f>
        <v>#REF!</v>
      </c>
      <c r="F764">
        <v>2172</v>
      </c>
      <c r="Q764" t="e">
        <f>#REF!</f>
        <v>#REF!</v>
      </c>
      <c r="R764">
        <v>173645</v>
      </c>
      <c r="BA764" t="str">
        <f>'[1]D.3 Trial Balance - FY25'!$C$308</f>
        <v>4091</v>
      </c>
      <c r="BB764">
        <v>1213</v>
      </c>
      <c r="BG764">
        <f>'[1]D.4 Revenue - FY25'!$J$58</f>
        <v>0</v>
      </c>
      <c r="BH764">
        <v>954</v>
      </c>
    </row>
    <row r="765" spans="5:60">
      <c r="E765" t="e">
        <f>#REF!</f>
        <v>#REF!</v>
      </c>
      <c r="F765">
        <v>2173</v>
      </c>
      <c r="Q765" t="e">
        <f>#REF!</f>
        <v>#REF!</v>
      </c>
      <c r="R765">
        <v>173646</v>
      </c>
      <c r="BA765" t="str">
        <f>'[1]D.3 Trial Balance - FY25'!$C$309</f>
        <v>4092</v>
      </c>
      <c r="BB765">
        <v>1214</v>
      </c>
      <c r="BG765">
        <f>'[1]D.4 Revenue - FY25'!$K$58</f>
        <v>0</v>
      </c>
      <c r="BH765">
        <v>955</v>
      </c>
    </row>
    <row r="766" spans="5:60">
      <c r="E766" t="e">
        <f>#REF!</f>
        <v>#REF!</v>
      </c>
      <c r="F766">
        <v>2174</v>
      </c>
      <c r="Q766" t="e">
        <f>#REF!</f>
        <v>#REF!</v>
      </c>
      <c r="R766">
        <v>173647</v>
      </c>
      <c r="BA766" t="str">
        <f>'[1]D.3 Trial Balance - FY25'!$C$310</f>
        <v>4000</v>
      </c>
      <c r="BB766">
        <v>1215</v>
      </c>
      <c r="BG766">
        <f>'[1]D.4 Revenue - FY25'!$L$58</f>
        <v>0</v>
      </c>
      <c r="BH766">
        <v>956</v>
      </c>
    </row>
    <row r="767" spans="5:60">
      <c r="E767" t="e">
        <f>#REF!</f>
        <v>#REF!</v>
      </c>
      <c r="F767">
        <v>2175</v>
      </c>
      <c r="Q767" t="e">
        <f>#REF!</f>
        <v>#REF!</v>
      </c>
      <c r="R767">
        <v>173648</v>
      </c>
      <c r="BA767" t="str">
        <f>'[1]D.3 Trial Balance - FY25'!$C$311</f>
        <v>4001</v>
      </c>
      <c r="BB767">
        <v>1216</v>
      </c>
      <c r="BG767">
        <f>'[1]D.4 Revenue - FY25'!$M$58</f>
        <v>0</v>
      </c>
      <c r="BH767">
        <v>957</v>
      </c>
    </row>
    <row r="768" spans="5:60">
      <c r="E768" t="e">
        <f>#REF!</f>
        <v>#REF!</v>
      </c>
      <c r="F768">
        <v>2176</v>
      </c>
      <c r="Q768" t="e">
        <f>#REF!</f>
        <v>#REF!</v>
      </c>
      <c r="R768">
        <v>173649</v>
      </c>
      <c r="BA768" t="str">
        <f>'[1]D.3 Trial Balance - FY25'!$C$312</f>
        <v>4002</v>
      </c>
      <c r="BB768">
        <v>1217</v>
      </c>
      <c r="BG768">
        <f>'[1]D.4 Revenue - FY25'!$N$58</f>
        <v>0</v>
      </c>
      <c r="BH768">
        <v>958</v>
      </c>
    </row>
    <row r="769" spans="5:60">
      <c r="E769" t="e">
        <f>#REF!</f>
        <v>#REF!</v>
      </c>
      <c r="F769">
        <v>2177</v>
      </c>
      <c r="Q769" t="e">
        <f>#REF!</f>
        <v>#REF!</v>
      </c>
      <c r="R769">
        <v>173650</v>
      </c>
      <c r="BA769" t="str">
        <f>'[1]D.3 Trial Balance - FY25'!$C$313</f>
        <v>4003</v>
      </c>
      <c r="BB769">
        <v>1218</v>
      </c>
      <c r="BG769">
        <f>'[1]D.4 Revenue - FY25'!$O$58</f>
        <v>0</v>
      </c>
      <c r="BH769">
        <v>959</v>
      </c>
    </row>
    <row r="770" spans="5:60">
      <c r="E770" t="e">
        <f>#REF!</f>
        <v>#REF!</v>
      </c>
      <c r="F770">
        <v>2178</v>
      </c>
      <c r="Q770" t="e">
        <f>#REF!</f>
        <v>#REF!</v>
      </c>
      <c r="R770">
        <v>173651</v>
      </c>
      <c r="BA770" t="str">
        <f>'[1]D.3 Trial Balance - FY25'!$C$314</f>
        <v>4004</v>
      </c>
      <c r="BB770">
        <v>1219</v>
      </c>
      <c r="BG770">
        <f>'[1]D.4 Revenue - FY25'!$P$58</f>
        <v>0</v>
      </c>
      <c r="BH770">
        <v>960</v>
      </c>
    </row>
    <row r="771" spans="5:60">
      <c r="E771" t="e">
        <f>#REF!</f>
        <v>#REF!</v>
      </c>
      <c r="F771">
        <v>2179</v>
      </c>
      <c r="Q771" t="e">
        <f>#REF!</f>
        <v>#REF!</v>
      </c>
      <c r="R771">
        <v>173652</v>
      </c>
      <c r="BA771" t="str">
        <f>'[1]D.3 Trial Balance - FY25'!$C$315</f>
        <v>4005</v>
      </c>
      <c r="BB771">
        <v>1220</v>
      </c>
      <c r="BG771">
        <f>'[1]D.4 Revenue - FY25'!$Q$58</f>
        <v>0</v>
      </c>
      <c r="BH771">
        <v>961</v>
      </c>
    </row>
    <row r="772" spans="5:60">
      <c r="E772" t="e">
        <f>#REF!</f>
        <v>#REF!</v>
      </c>
      <c r="F772">
        <v>2180</v>
      </c>
      <c r="Q772" t="e">
        <f>#REF!</f>
        <v>#REF!</v>
      </c>
      <c r="R772">
        <v>173653</v>
      </c>
      <c r="BA772" t="str">
        <f>'[1]D.3 Trial Balance - FY25'!$C$316</f>
        <v>4006</v>
      </c>
      <c r="BB772">
        <v>1221</v>
      </c>
      <c r="BG772">
        <f>'[1]D.4 Revenue - FY25'!$R$58</f>
        <v>0</v>
      </c>
      <c r="BH772">
        <v>962</v>
      </c>
    </row>
    <row r="773" spans="5:60">
      <c r="E773" t="e">
        <f>#REF!</f>
        <v>#REF!</v>
      </c>
      <c r="F773">
        <v>2181</v>
      </c>
      <c r="Q773" t="e">
        <f>#REF!</f>
        <v>#REF!</v>
      </c>
      <c r="R773">
        <v>173654</v>
      </c>
      <c r="BA773" t="str">
        <f>'[1]D.3 Trial Balance - FY25'!$C$317</f>
        <v>4007</v>
      </c>
      <c r="BB773">
        <v>1222</v>
      </c>
      <c r="BG773">
        <f>'[1]D.4 Revenue - FY25'!$S$58</f>
        <v>0</v>
      </c>
      <c r="BH773">
        <v>963</v>
      </c>
    </row>
    <row r="774" spans="5:60">
      <c r="E774" t="e">
        <f>#REF!</f>
        <v>#REF!</v>
      </c>
      <c r="F774">
        <v>2182</v>
      </c>
      <c r="Q774" t="e">
        <f>#REF!</f>
        <v>#REF!</v>
      </c>
      <c r="R774">
        <v>173655</v>
      </c>
      <c r="BA774" t="str">
        <f>'[1]D.3 Trial Balance - FY25'!$C$318</f>
        <v>4008</v>
      </c>
      <c r="BB774">
        <v>1223</v>
      </c>
      <c r="BG774">
        <f>'[1]D.4 Revenue - FY25'!$T$58</f>
        <v>0</v>
      </c>
      <c r="BH774">
        <v>964</v>
      </c>
    </row>
    <row r="775" spans="5:60">
      <c r="E775" t="e">
        <f>#REF!</f>
        <v>#REF!</v>
      </c>
      <c r="F775">
        <v>2183</v>
      </c>
      <c r="Q775" t="e">
        <f>#REF!</f>
        <v>#REF!</v>
      </c>
      <c r="R775">
        <v>173656</v>
      </c>
      <c r="BA775" t="str">
        <f>'[1]D.3 Trial Balance - FY25'!$C$319</f>
        <v>4009</v>
      </c>
      <c r="BB775">
        <v>1224</v>
      </c>
      <c r="BG775">
        <f>'[1]D.4 Revenue - FY25'!$U$58</f>
        <v>0</v>
      </c>
      <c r="BH775">
        <v>965</v>
      </c>
    </row>
    <row r="776" spans="5:60">
      <c r="E776" t="e">
        <f>#REF!</f>
        <v>#REF!</v>
      </c>
      <c r="F776">
        <v>2184</v>
      </c>
      <c r="Q776" t="e">
        <f>#REF!</f>
        <v>#REF!</v>
      </c>
      <c r="R776">
        <v>173657</v>
      </c>
      <c r="BA776" t="str">
        <f>'[1]D.3 Trial Balance - FY25'!$C$320</f>
        <v>4010</v>
      </c>
      <c r="BB776">
        <v>1225</v>
      </c>
      <c r="BG776">
        <f>'[1]D.4 Revenue - FY25'!$V$58</f>
        <v>0</v>
      </c>
      <c r="BH776">
        <v>966</v>
      </c>
    </row>
    <row r="777" spans="5:60">
      <c r="E777" t="e">
        <f>#REF!</f>
        <v>#REF!</v>
      </c>
      <c r="F777">
        <v>2185</v>
      </c>
      <c r="Q777" t="e">
        <f>#REF!</f>
        <v>#REF!</v>
      </c>
      <c r="R777">
        <v>173658</v>
      </c>
      <c r="BA777" t="str">
        <f>'[1]D.3 Trial Balance - FY25'!$C$321</f>
        <v>4100</v>
      </c>
      <c r="BB777">
        <v>1226</v>
      </c>
      <c r="BG777">
        <f>'[1]D.4 Revenue - FY25'!$I$59</f>
        <v>0</v>
      </c>
      <c r="BH777">
        <v>967</v>
      </c>
    </row>
    <row r="778" spans="5:60">
      <c r="E778" t="e">
        <f>#REF!</f>
        <v>#REF!</v>
      </c>
      <c r="F778">
        <v>2186</v>
      </c>
      <c r="Q778" t="e">
        <f>#REF!</f>
        <v>#REF!</v>
      </c>
      <c r="R778">
        <v>173659</v>
      </c>
      <c r="BA778" t="str">
        <f>'[1]D.3 Trial Balance - FY25'!$C$322</f>
        <v>4200</v>
      </c>
      <c r="BB778">
        <v>1227</v>
      </c>
      <c r="BG778">
        <f>'[1]D.4 Revenue - FY25'!$J$59</f>
        <v>0</v>
      </c>
      <c r="BH778">
        <v>968</v>
      </c>
    </row>
    <row r="779" spans="5:60">
      <c r="E779" t="e">
        <f>#REF!</f>
        <v>#REF!</v>
      </c>
      <c r="F779">
        <v>2187</v>
      </c>
      <c r="Q779" t="e">
        <f>#REF!</f>
        <v>#REF!</v>
      </c>
      <c r="R779">
        <v>173660</v>
      </c>
      <c r="BA779" t="str">
        <f>'[1]D.3 Trial Balance - FY25'!$C$323</f>
        <v>4201</v>
      </c>
      <c r="BB779">
        <v>1228</v>
      </c>
      <c r="BG779">
        <f>'[1]D.4 Revenue - FY25'!$K$59</f>
        <v>0</v>
      </c>
      <c r="BH779">
        <v>969</v>
      </c>
    </row>
    <row r="780" spans="5:60">
      <c r="E780" t="e">
        <f>#REF!</f>
        <v>#REF!</v>
      </c>
      <c r="F780">
        <v>2188</v>
      </c>
      <c r="Q780" t="e">
        <f>#REF!</f>
        <v>#REF!</v>
      </c>
      <c r="R780">
        <v>173661</v>
      </c>
      <c r="BA780" t="str">
        <f>'[1]D.3 Trial Balance - FY25'!$C$324</f>
        <v>4202</v>
      </c>
      <c r="BB780">
        <v>1229</v>
      </c>
      <c r="BG780">
        <f>'[1]D.4 Revenue - FY25'!$L$59</f>
        <v>0</v>
      </c>
      <c r="BH780">
        <v>970</v>
      </c>
    </row>
    <row r="781" spans="5:60">
      <c r="E781" t="e">
        <f>#REF!</f>
        <v>#REF!</v>
      </c>
      <c r="F781">
        <v>2189</v>
      </c>
      <c r="Q781" t="e">
        <f>#REF!</f>
        <v>#REF!</v>
      </c>
      <c r="R781">
        <v>173662</v>
      </c>
      <c r="BA781" t="str">
        <f>'[1]D.3 Trial Balance - FY25'!$C$325</f>
        <v>4203</v>
      </c>
      <c r="BB781">
        <v>1230</v>
      </c>
      <c r="BG781">
        <f>'[1]D.4 Revenue - FY25'!$M$59</f>
        <v>0</v>
      </c>
      <c r="BH781">
        <v>971</v>
      </c>
    </row>
    <row r="782" spans="5:60">
      <c r="E782" t="e">
        <f>#REF!</f>
        <v>#REF!</v>
      </c>
      <c r="F782">
        <v>2190</v>
      </c>
      <c r="Q782" t="e">
        <f>#REF!</f>
        <v>#REF!</v>
      </c>
      <c r="R782">
        <v>173663</v>
      </c>
      <c r="BA782" t="str">
        <f>'[1]D.3 Trial Balance - FY25'!$C$326</f>
        <v>4204</v>
      </c>
      <c r="BB782">
        <v>1231</v>
      </c>
      <c r="BG782">
        <f>'[1]D.4 Revenue - FY25'!$N$59</f>
        <v>0</v>
      </c>
      <c r="BH782">
        <v>972</v>
      </c>
    </row>
    <row r="783" spans="5:60">
      <c r="E783" t="e">
        <f>#REF!</f>
        <v>#REF!</v>
      </c>
      <c r="F783">
        <v>2191</v>
      </c>
      <c r="Q783" t="e">
        <f>#REF!</f>
        <v>#REF!</v>
      </c>
      <c r="R783">
        <v>173664</v>
      </c>
      <c r="BA783" t="str">
        <f>'[1]D.3 Trial Balance - FY25'!$C$327</f>
        <v>4205</v>
      </c>
      <c r="BB783">
        <v>1232</v>
      </c>
      <c r="BG783">
        <f>'[1]D.4 Revenue - FY25'!$O$59</f>
        <v>0</v>
      </c>
      <c r="BH783">
        <v>973</v>
      </c>
    </row>
    <row r="784" spans="5:60">
      <c r="E784" t="e">
        <f>#REF!</f>
        <v>#REF!</v>
      </c>
      <c r="F784">
        <v>2192</v>
      </c>
      <c r="Q784" t="e">
        <f>#REF!</f>
        <v>#REF!</v>
      </c>
      <c r="R784">
        <v>173665</v>
      </c>
      <c r="BA784" t="str">
        <f>'[1]D.3 Trial Balance - FY25'!$C$328</f>
        <v>5100</v>
      </c>
      <c r="BB784">
        <v>1233</v>
      </c>
      <c r="BG784">
        <f>'[1]D.4 Revenue - FY25'!$P$59</f>
        <v>0</v>
      </c>
      <c r="BH784">
        <v>974</v>
      </c>
    </row>
    <row r="785" spans="5:60">
      <c r="E785" t="e">
        <f>#REF!</f>
        <v>#REF!</v>
      </c>
      <c r="F785">
        <v>2193</v>
      </c>
      <c r="Q785" t="e">
        <f>#REF!</f>
        <v>#REF!</v>
      </c>
      <c r="R785">
        <v>173666</v>
      </c>
      <c r="BA785" t="str">
        <f>'[1]D.3 Trial Balance - FY25'!$C$329</f>
        <v>5101</v>
      </c>
      <c r="BB785">
        <v>1234</v>
      </c>
      <c r="BG785">
        <f>'[1]D.4 Revenue - FY25'!$Q$59</f>
        <v>0</v>
      </c>
      <c r="BH785">
        <v>975</v>
      </c>
    </row>
    <row r="786" spans="5:60">
      <c r="E786" t="e">
        <f>#REF!</f>
        <v>#REF!</v>
      </c>
      <c r="F786">
        <v>2194</v>
      </c>
      <c r="Q786" t="e">
        <f>#REF!</f>
        <v>#REF!</v>
      </c>
      <c r="R786">
        <v>173667</v>
      </c>
      <c r="BA786" t="str">
        <f>'[1]D.3 Trial Balance - FY25'!$C$330</f>
        <v>5102</v>
      </c>
      <c r="BB786">
        <v>1235</v>
      </c>
      <c r="BG786">
        <f>'[1]D.4 Revenue - FY25'!$R$59</f>
        <v>0</v>
      </c>
      <c r="BH786">
        <v>976</v>
      </c>
    </row>
    <row r="787" spans="5:60">
      <c r="E787" t="e">
        <f>#REF!</f>
        <v>#REF!</v>
      </c>
      <c r="F787">
        <v>2195</v>
      </c>
      <c r="Q787" t="e">
        <f>#REF!</f>
        <v>#REF!</v>
      </c>
      <c r="R787">
        <v>173668</v>
      </c>
      <c r="BA787" t="str">
        <f>'[1]D.3 Trial Balance - FY25'!$C$331</f>
        <v>5103</v>
      </c>
      <c r="BB787">
        <v>1236</v>
      </c>
      <c r="BG787">
        <f>'[1]D.4 Revenue - FY25'!$S$59</f>
        <v>0</v>
      </c>
      <c r="BH787">
        <v>977</v>
      </c>
    </row>
    <row r="788" spans="5:60">
      <c r="E788" t="e">
        <f>#REF!</f>
        <v>#REF!</v>
      </c>
      <c r="F788">
        <v>2196</v>
      </c>
      <c r="Q788" t="e">
        <f>#REF!</f>
        <v>#REF!</v>
      </c>
      <c r="R788">
        <v>173669</v>
      </c>
      <c r="BA788" t="str">
        <f>'[1]D.3 Trial Balance - FY25'!$C$332</f>
        <v>5104</v>
      </c>
      <c r="BB788">
        <v>1237</v>
      </c>
      <c r="BG788">
        <f>'[1]D.4 Revenue - FY25'!$T$59</f>
        <v>0</v>
      </c>
      <c r="BH788">
        <v>978</v>
      </c>
    </row>
    <row r="789" spans="5:60">
      <c r="E789" t="e">
        <f>#REF!</f>
        <v>#REF!</v>
      </c>
      <c r="F789">
        <v>2197</v>
      </c>
      <c r="Q789" t="e">
        <f>#REF!</f>
        <v>#REF!</v>
      </c>
      <c r="R789">
        <v>173670</v>
      </c>
      <c r="BA789" t="str">
        <f>'[1]D.3 Trial Balance - FY25'!$C$333</f>
        <v>5105</v>
      </c>
      <c r="BB789">
        <v>1238</v>
      </c>
      <c r="BG789">
        <f>'[1]D.4 Revenue - FY25'!$U$59</f>
        <v>0</v>
      </c>
      <c r="BH789">
        <v>979</v>
      </c>
    </row>
    <row r="790" spans="5:60">
      <c r="E790" t="e">
        <f>#REF!</f>
        <v>#REF!</v>
      </c>
      <c r="F790">
        <v>2198</v>
      </c>
      <c r="Q790" t="e">
        <f>#REF!</f>
        <v>#REF!</v>
      </c>
      <c r="R790">
        <v>173671</v>
      </c>
      <c r="BA790" t="str">
        <f>'[1]D.3 Trial Balance - FY25'!$C$334</f>
        <v>5106</v>
      </c>
      <c r="BB790">
        <v>1239</v>
      </c>
      <c r="BG790">
        <f>'[1]D.4 Revenue - FY25'!$V$59</f>
        <v>0</v>
      </c>
      <c r="BH790">
        <v>980</v>
      </c>
    </row>
    <row r="791" spans="5:60">
      <c r="E791" t="e">
        <f>#REF!</f>
        <v>#REF!</v>
      </c>
      <c r="F791">
        <v>2199</v>
      </c>
      <c r="Q791" t="e">
        <f>#REF!</f>
        <v>#REF!</v>
      </c>
      <c r="R791">
        <v>173672</v>
      </c>
      <c r="BA791" t="str">
        <f>'[1]D.3 Trial Balance - FY25'!$C$335</f>
        <v>5107</v>
      </c>
      <c r="BB791">
        <v>1240</v>
      </c>
      <c r="BG791">
        <f>'[1]D.4 Revenue - FY25'!$I$60</f>
        <v>0</v>
      </c>
      <c r="BH791">
        <v>981</v>
      </c>
    </row>
    <row r="792" spans="5:60">
      <c r="E792" t="e">
        <f>#REF!</f>
        <v>#REF!</v>
      </c>
      <c r="F792">
        <v>2200</v>
      </c>
      <c r="Q792" t="e">
        <f>#REF!</f>
        <v>#REF!</v>
      </c>
      <c r="R792">
        <v>173673</v>
      </c>
      <c r="BA792" t="str">
        <f>'[1]D.3 Trial Balance - FY25'!$C$336</f>
        <v>5108</v>
      </c>
      <c r="BB792">
        <v>1241</v>
      </c>
      <c r="BG792">
        <f>'[1]D.4 Revenue - FY25'!$J$60</f>
        <v>0</v>
      </c>
      <c r="BH792">
        <v>982</v>
      </c>
    </row>
    <row r="793" spans="5:60">
      <c r="E793" t="e">
        <f>#REF!</f>
        <v>#REF!</v>
      </c>
      <c r="F793">
        <v>2201</v>
      </c>
      <c r="Q793" t="e">
        <f>#REF!</f>
        <v>#REF!</v>
      </c>
      <c r="R793">
        <v>173674</v>
      </c>
      <c r="BA793" t="str">
        <f>'[1]D.3 Trial Balance - FY25'!$C$337</f>
        <v>5109</v>
      </c>
      <c r="BB793">
        <v>1242</v>
      </c>
      <c r="BG793">
        <f>'[1]D.4 Revenue - FY25'!$K$60</f>
        <v>0</v>
      </c>
      <c r="BH793">
        <v>983</v>
      </c>
    </row>
    <row r="794" spans="5:60">
      <c r="E794" t="e">
        <f>#REF!</f>
        <v>#REF!</v>
      </c>
      <c r="F794">
        <v>2202</v>
      </c>
      <c r="Q794" t="e">
        <f>#REF!</f>
        <v>#REF!</v>
      </c>
      <c r="R794">
        <v>173675</v>
      </c>
      <c r="BA794" t="str">
        <f>'[1]D.3 Trial Balance - FY25'!$C$338</f>
        <v>5110</v>
      </c>
      <c r="BB794">
        <v>1243</v>
      </c>
      <c r="BG794">
        <f>'[1]D.4 Revenue - FY25'!$L$60</f>
        <v>0</v>
      </c>
      <c r="BH794">
        <v>984</v>
      </c>
    </row>
    <row r="795" spans="5:60">
      <c r="E795" t="e">
        <f>#REF!</f>
        <v>#REF!</v>
      </c>
      <c r="F795">
        <v>2203</v>
      </c>
      <c r="Q795" t="e">
        <f>#REF!</f>
        <v>#REF!</v>
      </c>
      <c r="R795">
        <v>173676</v>
      </c>
      <c r="BA795" t="str">
        <f>'[1]D.3 Trial Balance - FY25'!$C$339</f>
        <v>5111</v>
      </c>
      <c r="BB795">
        <v>1244</v>
      </c>
      <c r="BG795">
        <f>'[1]D.4 Revenue - FY25'!$M$60</f>
        <v>0</v>
      </c>
      <c r="BH795">
        <v>985</v>
      </c>
    </row>
    <row r="796" spans="5:60">
      <c r="E796" t="e">
        <f>#REF!</f>
        <v>#REF!</v>
      </c>
      <c r="F796">
        <v>2204</v>
      </c>
      <c r="Q796" t="e">
        <f>#REF!</f>
        <v>#REF!</v>
      </c>
      <c r="R796">
        <v>173677</v>
      </c>
      <c r="BA796" t="str">
        <f>'[1]D.3 Trial Balance - FY25'!$C$340</f>
        <v>5112</v>
      </c>
      <c r="BB796">
        <v>1245</v>
      </c>
      <c r="BG796">
        <f>'[1]D.4 Revenue - FY25'!$N$60</f>
        <v>0</v>
      </c>
      <c r="BH796">
        <v>986</v>
      </c>
    </row>
    <row r="797" spans="5:60">
      <c r="E797" t="e">
        <f>#REF!</f>
        <v>#REF!</v>
      </c>
      <c r="F797">
        <v>2205</v>
      </c>
      <c r="Q797" t="e">
        <f>#REF!</f>
        <v>#REF!</v>
      </c>
      <c r="R797">
        <v>173678</v>
      </c>
      <c r="BA797" t="str">
        <f>'[1]D.3 Trial Balance - FY25'!$C$341</f>
        <v>5113</v>
      </c>
      <c r="BB797">
        <v>1246</v>
      </c>
      <c r="BG797">
        <f>'[1]D.4 Revenue - FY25'!$O$60</f>
        <v>0</v>
      </c>
      <c r="BH797">
        <v>987</v>
      </c>
    </row>
    <row r="798" spans="5:60">
      <c r="E798" t="e">
        <f>#REF!</f>
        <v>#REF!</v>
      </c>
      <c r="F798">
        <v>2206</v>
      </c>
      <c r="Q798" t="e">
        <f>#REF!</f>
        <v>#REF!</v>
      </c>
      <c r="R798">
        <v>173679</v>
      </c>
      <c r="BA798" t="str">
        <f>'[1]D.3 Trial Balance - FY25'!$C$342</f>
        <v>5114</v>
      </c>
      <c r="BB798">
        <v>1247</v>
      </c>
      <c r="BG798">
        <f>'[1]D.4 Revenue - FY25'!$P$60</f>
        <v>0</v>
      </c>
      <c r="BH798">
        <v>988</v>
      </c>
    </row>
    <row r="799" spans="5:60">
      <c r="E799" t="e">
        <f>#REF!</f>
        <v>#REF!</v>
      </c>
      <c r="F799">
        <v>2207</v>
      </c>
      <c r="Q799" t="e">
        <f>#REF!</f>
        <v>#REF!</v>
      </c>
      <c r="R799">
        <v>173680</v>
      </c>
      <c r="BA799" t="str">
        <f>'[1]D.3 Trial Balance - FY25'!$C$343</f>
        <v>5115</v>
      </c>
      <c r="BB799">
        <v>1248</v>
      </c>
      <c r="BG799">
        <f>'[1]D.4 Revenue - FY25'!$Q$60</f>
        <v>0</v>
      </c>
      <c r="BH799">
        <v>989</v>
      </c>
    </row>
    <row r="800" spans="5:60">
      <c r="E800" t="e">
        <f>#REF!</f>
        <v>#REF!</v>
      </c>
      <c r="F800">
        <v>2208</v>
      </c>
      <c r="Q800" t="e">
        <f>#REF!</f>
        <v>#REF!</v>
      </c>
      <c r="R800">
        <v>173681</v>
      </c>
      <c r="BA800" t="str">
        <f>'[1]D.3 Trial Balance - FY25'!$C$344</f>
        <v>5116</v>
      </c>
      <c r="BB800">
        <v>1249</v>
      </c>
      <c r="BG800">
        <f>'[1]D.4 Revenue - FY25'!$R$60</f>
        <v>0</v>
      </c>
      <c r="BH800">
        <v>990</v>
      </c>
    </row>
    <row r="801" spans="5:60">
      <c r="E801" t="e">
        <f>#REF!</f>
        <v>#REF!</v>
      </c>
      <c r="F801">
        <v>2209</v>
      </c>
      <c r="Q801" t="e">
        <f>#REF!</f>
        <v>#REF!</v>
      </c>
      <c r="R801">
        <v>173682</v>
      </c>
      <c r="BA801" t="str">
        <f>'[1]D.3 Trial Balance - FY25'!$C$345</f>
        <v>5117</v>
      </c>
      <c r="BB801">
        <v>1250</v>
      </c>
      <c r="BG801">
        <f>'[1]D.4 Revenue - FY25'!$S$60</f>
        <v>0</v>
      </c>
      <c r="BH801">
        <v>991</v>
      </c>
    </row>
    <row r="802" spans="5:60">
      <c r="E802" t="e">
        <f>#REF!</f>
        <v>#REF!</v>
      </c>
      <c r="F802">
        <v>2210</v>
      </c>
      <c r="Q802" t="e">
        <f>#REF!</f>
        <v>#REF!</v>
      </c>
      <c r="R802">
        <v>173683</v>
      </c>
      <c r="BA802" t="str">
        <f>'[1]D.3 Trial Balance - FY25'!$C$346</f>
        <v>5118</v>
      </c>
      <c r="BB802">
        <v>1251</v>
      </c>
      <c r="BG802">
        <f>'[1]D.4 Revenue - FY25'!$T$60</f>
        <v>0</v>
      </c>
      <c r="BH802">
        <v>992</v>
      </c>
    </row>
    <row r="803" spans="5:60">
      <c r="E803" t="e">
        <f>#REF!</f>
        <v>#REF!</v>
      </c>
      <c r="F803">
        <v>2211</v>
      </c>
      <c r="Q803" t="e">
        <f>#REF!</f>
        <v>#REF!</v>
      </c>
      <c r="R803">
        <v>173684</v>
      </c>
      <c r="BA803" t="str">
        <f>'[1]D.3 Trial Balance - FY25'!$C$347</f>
        <v>5119</v>
      </c>
      <c r="BB803">
        <v>1252</v>
      </c>
      <c r="BG803">
        <f>'[1]D.4 Revenue - FY25'!$U$60</f>
        <v>0</v>
      </c>
      <c r="BH803">
        <v>993</v>
      </c>
    </row>
    <row r="804" spans="5:60">
      <c r="E804" t="e">
        <f>#REF!</f>
        <v>#REF!</v>
      </c>
      <c r="F804">
        <v>2212</v>
      </c>
      <c r="Q804" t="e">
        <f>#REF!</f>
        <v>#REF!</v>
      </c>
      <c r="R804">
        <v>173685</v>
      </c>
      <c r="BA804" t="str">
        <f>'[1]D.3 Trial Balance - FY25'!$C$348</f>
        <v>5120</v>
      </c>
      <c r="BB804">
        <v>1253</v>
      </c>
      <c r="BG804">
        <f>'[1]D.4 Revenue - FY25'!$V$60</f>
        <v>0</v>
      </c>
      <c r="BH804">
        <v>994</v>
      </c>
    </row>
    <row r="805" spans="5:60">
      <c r="E805" t="e">
        <f>#REF!</f>
        <v>#REF!</v>
      </c>
      <c r="F805">
        <v>2213</v>
      </c>
      <c r="Q805" t="e">
        <f>#REF!</f>
        <v>#REF!</v>
      </c>
      <c r="R805">
        <v>173686</v>
      </c>
      <c r="BA805" t="str">
        <f>'[1]D.3 Trial Balance - FY25'!$C$349</f>
        <v>5121</v>
      </c>
      <c r="BB805">
        <v>1254</v>
      </c>
      <c r="BG805">
        <f>'[1]D.4 Revenue - FY25'!$I$61</f>
        <v>0</v>
      </c>
      <c r="BH805">
        <v>995</v>
      </c>
    </row>
    <row r="806" spans="5:60">
      <c r="E806" t="e">
        <f>#REF!</f>
        <v>#REF!</v>
      </c>
      <c r="F806">
        <v>2214</v>
      </c>
      <c r="Q806" t="e">
        <f>#REF!</f>
        <v>#REF!</v>
      </c>
      <c r="R806">
        <v>173687</v>
      </c>
      <c r="BA806" t="str">
        <f>'[1]D.3 Trial Balance - FY25'!$C$350</f>
        <v>5122</v>
      </c>
      <c r="BB806">
        <v>1255</v>
      </c>
      <c r="BG806">
        <f>'[1]D.4 Revenue - FY25'!$J$61</f>
        <v>0</v>
      </c>
      <c r="BH806">
        <v>996</v>
      </c>
    </row>
    <row r="807" spans="5:60">
      <c r="E807" t="e">
        <f>#REF!</f>
        <v>#REF!</v>
      </c>
      <c r="F807">
        <v>2215</v>
      </c>
      <c r="Q807" t="e">
        <f>#REF!</f>
        <v>#REF!</v>
      </c>
      <c r="R807">
        <v>173688</v>
      </c>
      <c r="BA807" t="str">
        <f>'[1]D.3 Trial Balance - FY25'!$C$351</f>
        <v>5123</v>
      </c>
      <c r="BB807">
        <v>1256</v>
      </c>
      <c r="BG807">
        <f>'[1]D.4 Revenue - FY25'!$K$61</f>
        <v>0</v>
      </c>
      <c r="BH807">
        <v>997</v>
      </c>
    </row>
    <row r="808" spans="5:60">
      <c r="E808" t="e">
        <f>#REF!</f>
        <v>#REF!</v>
      </c>
      <c r="F808">
        <v>2216</v>
      </c>
      <c r="Q808" t="e">
        <f>#REF!</f>
        <v>#REF!</v>
      </c>
      <c r="R808">
        <v>173689</v>
      </c>
      <c r="BA808" t="str">
        <f>'[1]D.3 Trial Balance - FY25'!$C$352</f>
        <v>5124</v>
      </c>
      <c r="BB808">
        <v>1257</v>
      </c>
      <c r="BG808">
        <f>'[1]D.4 Revenue - FY25'!$L$61</f>
        <v>0</v>
      </c>
      <c r="BH808">
        <v>998</v>
      </c>
    </row>
    <row r="809" spans="5:60">
      <c r="E809" t="e">
        <f>#REF!</f>
        <v>#REF!</v>
      </c>
      <c r="F809">
        <v>2217</v>
      </c>
      <c r="Q809" t="e">
        <f>#REF!</f>
        <v>#REF!</v>
      </c>
      <c r="R809">
        <v>173690</v>
      </c>
      <c r="BA809" t="str">
        <f>'[1]D.3 Trial Balance - FY25'!$C$353</f>
        <v>5125</v>
      </c>
      <c r="BB809">
        <v>1258</v>
      </c>
      <c r="BG809">
        <f>'[1]D.4 Revenue - FY25'!$M$61</f>
        <v>0</v>
      </c>
      <c r="BH809">
        <v>999</v>
      </c>
    </row>
    <row r="810" spans="5:60">
      <c r="E810" t="e">
        <f>#REF!</f>
        <v>#REF!</v>
      </c>
      <c r="F810">
        <v>2218</v>
      </c>
      <c r="Q810" t="e">
        <f>#REF!</f>
        <v>#REF!</v>
      </c>
      <c r="R810">
        <v>173691</v>
      </c>
      <c r="BA810" t="str">
        <f>'[1]D.3 Trial Balance - FY25'!$C$354</f>
        <v>5126</v>
      </c>
      <c r="BB810">
        <v>1259</v>
      </c>
      <c r="BG810">
        <f>'[1]D.4 Revenue - FY25'!$N$61</f>
        <v>0</v>
      </c>
      <c r="BH810">
        <v>1000</v>
      </c>
    </row>
    <row r="811" spans="5:60">
      <c r="E811" t="e">
        <f>#REF!</f>
        <v>#REF!</v>
      </c>
      <c r="F811">
        <v>2219</v>
      </c>
      <c r="Q811" t="e">
        <f>#REF!</f>
        <v>#REF!</v>
      </c>
      <c r="R811">
        <v>173692</v>
      </c>
      <c r="BA811" t="str">
        <f>'[1]D.3 Trial Balance - FY25'!$C$355</f>
        <v>5127</v>
      </c>
      <c r="BB811">
        <v>1260</v>
      </c>
      <c r="BG811">
        <f>'[1]D.4 Revenue - FY25'!$O$61</f>
        <v>0</v>
      </c>
      <c r="BH811">
        <v>1001</v>
      </c>
    </row>
    <row r="812" spans="5:60">
      <c r="E812" t="e">
        <f>#REF!</f>
        <v>#REF!</v>
      </c>
      <c r="F812">
        <v>2220</v>
      </c>
      <c r="Q812" t="e">
        <f>#REF!</f>
        <v>#REF!</v>
      </c>
      <c r="R812">
        <v>173693</v>
      </c>
      <c r="BA812" t="str">
        <f>'[1]D.3 Trial Balance - FY25'!$C$356</f>
        <v>5128</v>
      </c>
      <c r="BB812">
        <v>1261</v>
      </c>
      <c r="BG812">
        <f>'[1]D.4 Revenue - FY25'!$P$61</f>
        <v>0</v>
      </c>
      <c r="BH812">
        <v>1002</v>
      </c>
    </row>
    <row r="813" spans="5:60">
      <c r="E813" t="e">
        <f>#REF!</f>
        <v>#REF!</v>
      </c>
      <c r="F813">
        <v>2221</v>
      </c>
      <c r="Q813" t="e">
        <f>#REF!</f>
        <v>#REF!</v>
      </c>
      <c r="R813">
        <v>173694</v>
      </c>
      <c r="BA813" t="str">
        <f>'[1]D.3 Trial Balance - FY25'!$C$357</f>
        <v>5129</v>
      </c>
      <c r="BB813">
        <v>1262</v>
      </c>
      <c r="BG813">
        <f>'[1]D.4 Revenue - FY25'!$Q$61</f>
        <v>0</v>
      </c>
      <c r="BH813">
        <v>1003</v>
      </c>
    </row>
    <row r="814" spans="5:60">
      <c r="E814" t="e">
        <f>#REF!</f>
        <v>#REF!</v>
      </c>
      <c r="F814">
        <v>2222</v>
      </c>
      <c r="Q814" t="e">
        <f>#REF!</f>
        <v>#REF!</v>
      </c>
      <c r="R814">
        <v>173695</v>
      </c>
      <c r="BA814" t="str">
        <f>'[1]D.3 Trial Balance - FY25'!$C$358</f>
        <v>5130</v>
      </c>
      <c r="BB814">
        <v>1263</v>
      </c>
      <c r="BG814">
        <f>'[1]D.4 Revenue - FY25'!$R$61</f>
        <v>0</v>
      </c>
      <c r="BH814">
        <v>1004</v>
      </c>
    </row>
    <row r="815" spans="5:60">
      <c r="E815" t="e">
        <f>#REF!</f>
        <v>#REF!</v>
      </c>
      <c r="F815">
        <v>2223</v>
      </c>
      <c r="Q815" t="e">
        <f>#REF!</f>
        <v>#REF!</v>
      </c>
      <c r="R815">
        <v>173696</v>
      </c>
      <c r="BA815" t="str">
        <f>'[1]D.3 Trial Balance - FY25'!$C$359</f>
        <v>5131</v>
      </c>
      <c r="BB815">
        <v>1264</v>
      </c>
      <c r="BG815">
        <f>'[1]D.4 Revenue - FY25'!$S$61</f>
        <v>0</v>
      </c>
      <c r="BH815">
        <v>1005</v>
      </c>
    </row>
    <row r="816" spans="5:60">
      <c r="E816" t="e">
        <f>#REF!</f>
        <v>#REF!</v>
      </c>
      <c r="F816">
        <v>2224</v>
      </c>
      <c r="Q816" t="e">
        <f>#REF!</f>
        <v>#REF!</v>
      </c>
      <c r="R816">
        <v>173697</v>
      </c>
      <c r="BA816" t="str">
        <f>'[1]D.3 Trial Balance - FY25'!$C$360</f>
        <v>5210</v>
      </c>
      <c r="BB816">
        <v>1265</v>
      </c>
      <c r="BG816">
        <f>'[1]D.4 Revenue - FY25'!$T$61</f>
        <v>0</v>
      </c>
      <c r="BH816">
        <v>1006</v>
      </c>
    </row>
    <row r="817" spans="5:60">
      <c r="E817" t="e">
        <f>#REF!</f>
        <v>#REF!</v>
      </c>
      <c r="F817">
        <v>2225</v>
      </c>
      <c r="Q817" t="e">
        <f>#REF!</f>
        <v>#REF!</v>
      </c>
      <c r="R817">
        <v>173698</v>
      </c>
      <c r="BA817" t="str">
        <f>'[1]D.3 Trial Balance - FY25'!$C$361</f>
        <v>5211</v>
      </c>
      <c r="BB817">
        <v>1266</v>
      </c>
      <c r="BG817">
        <f>'[1]D.4 Revenue - FY25'!$U$61</f>
        <v>0</v>
      </c>
      <c r="BH817">
        <v>1007</v>
      </c>
    </row>
    <row r="818" spans="5:60">
      <c r="E818" t="e">
        <f>#REF!</f>
        <v>#REF!</v>
      </c>
      <c r="F818">
        <v>2226</v>
      </c>
      <c r="Q818" t="e">
        <f>#REF!</f>
        <v>#REF!</v>
      </c>
      <c r="R818">
        <v>173699</v>
      </c>
      <c r="BA818" t="str">
        <f>'[1]D.3 Trial Balance - FY25'!$C$362</f>
        <v>5212</v>
      </c>
      <c r="BB818">
        <v>1267</v>
      </c>
      <c r="BG818">
        <f>'[1]D.4 Revenue - FY25'!$V$61</f>
        <v>0</v>
      </c>
      <c r="BH818">
        <v>1008</v>
      </c>
    </row>
    <row r="819" spans="5:60">
      <c r="E819" t="e">
        <f>#REF!</f>
        <v>#REF!</v>
      </c>
      <c r="F819">
        <v>2227</v>
      </c>
      <c r="Q819" t="e">
        <f>#REF!</f>
        <v>#REF!</v>
      </c>
      <c r="R819">
        <v>173700</v>
      </c>
      <c r="BA819" t="str">
        <f>'[1]D.3 Trial Balance - FY25'!$C$364</f>
        <v>5214</v>
      </c>
      <c r="BB819">
        <v>1268</v>
      </c>
      <c r="BG819">
        <f>'[1]D.4 Revenue - FY25'!$I$62</f>
        <v>0</v>
      </c>
      <c r="BH819">
        <v>1009</v>
      </c>
    </row>
    <row r="820" spans="5:60">
      <c r="E820" t="e">
        <f>#REF!</f>
        <v>#REF!</v>
      </c>
      <c r="F820">
        <v>2228</v>
      </c>
      <c r="Q820" t="e">
        <f>#REF!</f>
        <v>#REF!</v>
      </c>
      <c r="R820">
        <v>173701</v>
      </c>
      <c r="BA820" t="str">
        <f>'[1]D.3 Trial Balance - FY25'!$C$365</f>
        <v>5220</v>
      </c>
      <c r="BB820">
        <v>1269</v>
      </c>
      <c r="BG820">
        <f>'[1]D.4 Revenue - FY25'!$J$62</f>
        <v>0</v>
      </c>
      <c r="BH820">
        <v>1010</v>
      </c>
    </row>
    <row r="821" spans="5:60">
      <c r="E821" t="e">
        <f>#REF!</f>
        <v>#REF!</v>
      </c>
      <c r="F821">
        <v>2229</v>
      </c>
      <c r="Q821" t="e">
        <f>#REF!</f>
        <v>#REF!</v>
      </c>
      <c r="R821">
        <v>173702</v>
      </c>
      <c r="BA821" t="str">
        <f>'[1]D.3 Trial Balance - FY25'!$C$366</f>
        <v>5221</v>
      </c>
      <c r="BB821">
        <v>1270</v>
      </c>
      <c r="BG821">
        <f>'[1]D.4 Revenue - FY25'!$K$62</f>
        <v>0</v>
      </c>
      <c r="BH821">
        <v>1011</v>
      </c>
    </row>
    <row r="822" spans="5:60">
      <c r="E822" t="e">
        <f>#REF!</f>
        <v>#REF!</v>
      </c>
      <c r="F822">
        <v>2230</v>
      </c>
      <c r="Q822" t="e">
        <f>#REF!</f>
        <v>#REF!</v>
      </c>
      <c r="R822">
        <v>173703</v>
      </c>
      <c r="BA822" t="str">
        <f>'[1]D.3 Trial Balance - FY25'!$C$367</f>
        <v>5222</v>
      </c>
      <c r="BB822">
        <v>1271</v>
      </c>
      <c r="BG822">
        <f>'[1]D.4 Revenue - FY25'!$L$62</f>
        <v>0</v>
      </c>
      <c r="BH822">
        <v>1012</v>
      </c>
    </row>
    <row r="823" spans="5:60">
      <c r="E823" t="e">
        <f>#REF!</f>
        <v>#REF!</v>
      </c>
      <c r="F823">
        <v>2231</v>
      </c>
      <c r="Q823" t="e">
        <f>#REF!</f>
        <v>#REF!</v>
      </c>
      <c r="R823">
        <v>173704</v>
      </c>
      <c r="BA823" t="str">
        <f>'[1]D.3 Trial Balance - FY25'!$C$368</f>
        <v>5240</v>
      </c>
      <c r="BB823">
        <v>1272</v>
      </c>
      <c r="BG823">
        <f>'[1]D.4 Revenue - FY25'!$M$62</f>
        <v>0</v>
      </c>
      <c r="BH823">
        <v>1013</v>
      </c>
    </row>
    <row r="824" spans="5:60">
      <c r="E824" t="e">
        <f>#REF!</f>
        <v>#REF!</v>
      </c>
      <c r="F824">
        <v>2232</v>
      </c>
      <c r="Q824" t="e">
        <f>#REF!</f>
        <v>#REF!</v>
      </c>
      <c r="R824">
        <v>173705</v>
      </c>
      <c r="BA824" t="str">
        <f>'[1]D.3 Trial Balance - FY25'!$C$369</f>
        <v>5241</v>
      </c>
      <c r="BB824">
        <v>1273</v>
      </c>
      <c r="BG824">
        <f>'[1]D.4 Revenue - FY25'!$N$62</f>
        <v>0</v>
      </c>
      <c r="BH824">
        <v>1014</v>
      </c>
    </row>
    <row r="825" spans="5:60">
      <c r="E825" t="e">
        <f>#REF!</f>
        <v>#REF!</v>
      </c>
      <c r="F825">
        <v>2233</v>
      </c>
      <c r="Q825" t="e">
        <f>#REF!</f>
        <v>#REF!</v>
      </c>
      <c r="R825">
        <v>173706</v>
      </c>
      <c r="BA825" t="str">
        <f>'[1]D.3 Trial Balance - FY25'!$C$370</f>
        <v>5242</v>
      </c>
      <c r="BB825">
        <v>1274</v>
      </c>
      <c r="BG825">
        <f>'[1]D.4 Revenue - FY25'!$O$62</f>
        <v>0</v>
      </c>
      <c r="BH825">
        <v>1015</v>
      </c>
    </row>
    <row r="826" spans="5:60">
      <c r="E826" t="e">
        <f>#REF!</f>
        <v>#REF!</v>
      </c>
      <c r="F826">
        <v>2234</v>
      </c>
      <c r="Q826" t="e">
        <f>#REF!</f>
        <v>#REF!</v>
      </c>
      <c r="R826">
        <v>173707</v>
      </c>
      <c r="BA826" t="str">
        <f>'[1]D.3 Trial Balance - FY25'!$C$371</f>
        <v>5243</v>
      </c>
      <c r="BB826">
        <v>1275</v>
      </c>
      <c r="BG826">
        <f>'[1]D.4 Revenue - FY25'!$P$62</f>
        <v>0</v>
      </c>
      <c r="BH826">
        <v>1016</v>
      </c>
    </row>
    <row r="827" spans="5:60">
      <c r="E827" t="e">
        <f>#REF!</f>
        <v>#REF!</v>
      </c>
      <c r="F827">
        <v>2235</v>
      </c>
      <c r="Q827" t="e">
        <f>#REF!</f>
        <v>#REF!</v>
      </c>
      <c r="R827">
        <v>173708</v>
      </c>
      <c r="BA827" t="str">
        <f>'[1]D.3 Trial Balance - FY25'!$C$372</f>
        <v>5244</v>
      </c>
      <c r="BB827">
        <v>1276</v>
      </c>
      <c r="BG827">
        <f>'[1]D.4 Revenue - FY25'!$Q$62</f>
        <v>0</v>
      </c>
      <c r="BH827">
        <v>1017</v>
      </c>
    </row>
    <row r="828" spans="5:60">
      <c r="E828" t="e">
        <f>#REF!</f>
        <v>#REF!</v>
      </c>
      <c r="F828">
        <v>2236</v>
      </c>
      <c r="Q828" t="e">
        <f>#REF!</f>
        <v>#REF!</v>
      </c>
      <c r="R828">
        <v>173709</v>
      </c>
      <c r="BA828" t="str">
        <f>'[1]D.3 Trial Balance - FY25'!$C$373</f>
        <v>5250</v>
      </c>
      <c r="BB828">
        <v>1277</v>
      </c>
      <c r="BG828">
        <f>'[1]D.4 Revenue - FY25'!$R$62</f>
        <v>0</v>
      </c>
      <c r="BH828">
        <v>1018</v>
      </c>
    </row>
    <row r="829" spans="5:60">
      <c r="E829" t="e">
        <f>#REF!</f>
        <v>#REF!</v>
      </c>
      <c r="F829">
        <v>2237</v>
      </c>
      <c r="Q829" t="e">
        <f>#REF!</f>
        <v>#REF!</v>
      </c>
      <c r="R829">
        <v>173710</v>
      </c>
      <c r="BA829" t="str">
        <f>'[1]D.3 Trial Balance - FY25'!$C$374</f>
        <v>5251</v>
      </c>
      <c r="BB829">
        <v>1278</v>
      </c>
      <c r="BG829">
        <f>'[1]D.4 Revenue - FY25'!$S$62</f>
        <v>0</v>
      </c>
      <c r="BH829">
        <v>1019</v>
      </c>
    </row>
    <row r="830" spans="5:60">
      <c r="E830" t="e">
        <f>#REF!</f>
        <v>#REF!</v>
      </c>
      <c r="F830">
        <v>2238</v>
      </c>
      <c r="Q830" t="e">
        <f>#REF!</f>
        <v>#REF!</v>
      </c>
      <c r="R830">
        <v>173711</v>
      </c>
      <c r="BA830" t="str">
        <f>'[1]D.3 Trial Balance - FY25'!$C$375</f>
        <v>5252</v>
      </c>
      <c r="BB830">
        <v>1279</v>
      </c>
      <c r="BG830">
        <f>'[1]D.4 Revenue - FY25'!$T$62</f>
        <v>0</v>
      </c>
      <c r="BH830">
        <v>1020</v>
      </c>
    </row>
    <row r="831" spans="5:60">
      <c r="E831" t="e">
        <f>#REF!</f>
        <v>#REF!</v>
      </c>
      <c r="F831">
        <v>2239</v>
      </c>
      <c r="Q831" t="e">
        <f>#REF!</f>
        <v>#REF!</v>
      </c>
      <c r="R831">
        <v>173712</v>
      </c>
      <c r="BA831" t="str">
        <f>'[1]D.3 Trial Balance - FY25'!$C$376</f>
        <v>5253</v>
      </c>
      <c r="BB831">
        <v>1280</v>
      </c>
      <c r="BG831">
        <f>'[1]D.4 Revenue - FY25'!$U$62</f>
        <v>0</v>
      </c>
      <c r="BH831">
        <v>1021</v>
      </c>
    </row>
    <row r="832" spans="5:60">
      <c r="E832" t="e">
        <f>#REF!</f>
        <v>#REF!</v>
      </c>
      <c r="F832">
        <v>2240</v>
      </c>
      <c r="Q832" t="e">
        <f>#REF!</f>
        <v>#REF!</v>
      </c>
      <c r="R832">
        <v>173713</v>
      </c>
      <c r="BA832" t="str">
        <f>'[1]D.3 Trial Balance - FY25'!$C$377</f>
        <v>5254</v>
      </c>
      <c r="BB832">
        <v>1281</v>
      </c>
      <c r="BG832">
        <f>'[1]D.4 Revenue - FY25'!$V$62</f>
        <v>0</v>
      </c>
      <c r="BH832">
        <v>1022</v>
      </c>
    </row>
    <row r="833" spans="5:60">
      <c r="E833" t="e">
        <f>#REF!</f>
        <v>#REF!</v>
      </c>
      <c r="F833">
        <v>2241</v>
      </c>
      <c r="Q833" t="e">
        <f>#REF!</f>
        <v>#REF!</v>
      </c>
      <c r="R833">
        <v>173714</v>
      </c>
      <c r="BA833" t="str">
        <f>'[1]D.3 Trial Balance - FY25'!$C$378</f>
        <v>5255</v>
      </c>
      <c r="BB833">
        <v>1282</v>
      </c>
      <c r="BG833">
        <f>'[1]D.4 Revenue - FY25'!$I$63</f>
        <v>0</v>
      </c>
      <c r="BH833">
        <v>1023</v>
      </c>
    </row>
    <row r="834" spans="5:60">
      <c r="E834" t="e">
        <f>#REF!</f>
        <v>#REF!</v>
      </c>
      <c r="F834">
        <v>2242</v>
      </c>
      <c r="Q834" t="e">
        <f>#REF!</f>
        <v>#REF!</v>
      </c>
      <c r="R834">
        <v>173715</v>
      </c>
      <c r="BA834" t="str">
        <f>'[1]D.3 Trial Balance - FY25'!$C$379</f>
        <v>5256</v>
      </c>
      <c r="BB834">
        <v>1283</v>
      </c>
      <c r="BG834">
        <f>'[1]D.4 Revenue - FY25'!$J$63</f>
        <v>0</v>
      </c>
      <c r="BH834">
        <v>1024</v>
      </c>
    </row>
    <row r="835" spans="5:60">
      <c r="E835" t="e">
        <f>#REF!</f>
        <v>#REF!</v>
      </c>
      <c r="F835">
        <v>2243</v>
      </c>
      <c r="Q835" t="e">
        <f>#REF!</f>
        <v>#REF!</v>
      </c>
      <c r="R835">
        <v>173716</v>
      </c>
      <c r="BA835" t="str">
        <f>'[1]D.3 Trial Balance - FY25'!$C$380</f>
        <v>5257</v>
      </c>
      <c r="BB835">
        <v>1284</v>
      </c>
      <c r="BG835">
        <f>'[1]D.4 Revenue - FY25'!$K$63</f>
        <v>0</v>
      </c>
      <c r="BH835">
        <v>1025</v>
      </c>
    </row>
    <row r="836" spans="5:60">
      <c r="E836" t="e">
        <f>#REF!</f>
        <v>#REF!</v>
      </c>
      <c r="F836">
        <v>2244</v>
      </c>
      <c r="Q836" t="e">
        <f>#REF!</f>
        <v>#REF!</v>
      </c>
      <c r="R836">
        <v>173717</v>
      </c>
      <c r="BA836" t="str">
        <f>'[1]D.3 Trial Balance - FY25'!$C$381</f>
        <v>5258</v>
      </c>
      <c r="BB836">
        <v>1285</v>
      </c>
      <c r="BG836">
        <f>'[1]D.4 Revenue - FY25'!$L$63</f>
        <v>0</v>
      </c>
      <c r="BH836">
        <v>1026</v>
      </c>
    </row>
    <row r="837" spans="5:60">
      <c r="E837" t="e">
        <f>#REF!</f>
        <v>#REF!</v>
      </c>
      <c r="F837">
        <v>2245</v>
      </c>
      <c r="Q837" t="e">
        <f>#REF!</f>
        <v>#REF!</v>
      </c>
      <c r="R837">
        <v>173718</v>
      </c>
      <c r="BA837" t="str">
        <f>'[1]D.3 Trial Balance - FY25'!$C$382</f>
        <v>5259</v>
      </c>
      <c r="BB837">
        <v>1286</v>
      </c>
      <c r="BG837">
        <f>'[1]D.4 Revenue - FY25'!$M$63</f>
        <v>0</v>
      </c>
      <c r="BH837">
        <v>1027</v>
      </c>
    </row>
    <row r="838" spans="5:60">
      <c r="E838" t="e">
        <f>#REF!</f>
        <v>#REF!</v>
      </c>
      <c r="F838">
        <v>2246</v>
      </c>
      <c r="Q838" t="e">
        <f>#REF!</f>
        <v>#REF!</v>
      </c>
      <c r="R838">
        <v>173719</v>
      </c>
      <c r="BA838" t="str">
        <f>'[1]D.3 Trial Balance - FY25'!$C$383</f>
        <v>5260</v>
      </c>
      <c r="BB838">
        <v>1287</v>
      </c>
      <c r="BG838">
        <f>'[1]D.4 Revenue - FY25'!$N$63</f>
        <v>0</v>
      </c>
      <c r="BH838">
        <v>1028</v>
      </c>
    </row>
    <row r="839" spans="5:60">
      <c r="E839" t="e">
        <f>#REF!</f>
        <v>#REF!</v>
      </c>
      <c r="F839">
        <v>2247</v>
      </c>
      <c r="Q839" t="e">
        <f>#REF!</f>
        <v>#REF!</v>
      </c>
      <c r="R839">
        <v>173720</v>
      </c>
      <c r="BA839" t="str">
        <f>'[1]D.3 Trial Balance - FY25'!$C$384</f>
        <v>5261</v>
      </c>
      <c r="BB839">
        <v>1288</v>
      </c>
      <c r="BG839">
        <f>'[1]D.4 Revenue - FY25'!$O$63</f>
        <v>0</v>
      </c>
      <c r="BH839">
        <v>1029</v>
      </c>
    </row>
    <row r="840" spans="5:60">
      <c r="E840" t="e">
        <f>#REF!</f>
        <v>#REF!</v>
      </c>
      <c r="F840">
        <v>2248</v>
      </c>
      <c r="Q840" t="e">
        <f>#REF!</f>
        <v>#REF!</v>
      </c>
      <c r="R840">
        <v>173721</v>
      </c>
      <c r="BA840" t="str">
        <f>'[1]D.3 Trial Balance - FY25'!$C$385</f>
        <v>5262</v>
      </c>
      <c r="BB840">
        <v>1289</v>
      </c>
      <c r="BG840">
        <f>'[1]D.4 Revenue - FY25'!$P$63</f>
        <v>0</v>
      </c>
      <c r="BH840">
        <v>1030</v>
      </c>
    </row>
    <row r="841" spans="5:60">
      <c r="E841" t="e">
        <f>#REF!</f>
        <v>#REF!</v>
      </c>
      <c r="F841">
        <v>2249</v>
      </c>
      <c r="Q841" t="e">
        <f>#REF!</f>
        <v>#REF!</v>
      </c>
      <c r="R841">
        <v>173722</v>
      </c>
      <c r="BA841" t="str">
        <f>'[1]D.3 Trial Balance - FY25'!$C$386</f>
        <v>5263</v>
      </c>
      <c r="BB841">
        <v>1290</v>
      </c>
      <c r="BG841">
        <f>'[1]D.4 Revenue - FY25'!$Q$63</f>
        <v>0</v>
      </c>
      <c r="BH841">
        <v>1031</v>
      </c>
    </row>
    <row r="842" spans="5:60">
      <c r="E842" t="e">
        <f>#REF!</f>
        <v>#REF!</v>
      </c>
      <c r="F842">
        <v>2250</v>
      </c>
      <c r="Q842" t="e">
        <f>#REF!</f>
        <v>#REF!</v>
      </c>
      <c r="R842">
        <v>173723</v>
      </c>
      <c r="BA842" t="str">
        <f>'[1]D.3 Trial Balance - FY25'!$C$387</f>
        <v>5264</v>
      </c>
      <c r="BB842">
        <v>1291</v>
      </c>
      <c r="BG842">
        <f>'[1]D.4 Revenue - FY25'!$R$63</f>
        <v>0</v>
      </c>
      <c r="BH842">
        <v>1032</v>
      </c>
    </row>
    <row r="843" spans="5:60">
      <c r="E843" t="e">
        <f>#REF!</f>
        <v>#REF!</v>
      </c>
      <c r="F843">
        <v>2251</v>
      </c>
      <c r="Q843" t="e">
        <f>#REF!</f>
        <v>#REF!</v>
      </c>
      <c r="R843">
        <v>173724</v>
      </c>
      <c r="BA843" t="str">
        <f>'[1]D.3 Trial Balance - FY25'!$C$388</f>
        <v>5265</v>
      </c>
      <c r="BB843">
        <v>1292</v>
      </c>
      <c r="BG843">
        <f>'[1]D.4 Revenue - FY25'!$S$63</f>
        <v>0</v>
      </c>
      <c r="BH843">
        <v>1033</v>
      </c>
    </row>
    <row r="844" spans="5:60">
      <c r="E844" t="e">
        <f>#REF!</f>
        <v>#REF!</v>
      </c>
      <c r="F844">
        <v>2252</v>
      </c>
      <c r="Q844" t="e">
        <f>#REF!</f>
        <v>#REF!</v>
      </c>
      <c r="R844">
        <v>173725</v>
      </c>
      <c r="BA844" t="str">
        <f>'[1]D.3 Trial Balance - FY25'!$C$389</f>
        <v>5266</v>
      </c>
      <c r="BB844">
        <v>1293</v>
      </c>
      <c r="BG844">
        <f>'[1]D.4 Revenue - FY25'!$T$63</f>
        <v>0</v>
      </c>
      <c r="BH844">
        <v>1034</v>
      </c>
    </row>
    <row r="845" spans="5:60">
      <c r="E845" t="e">
        <f>#REF!</f>
        <v>#REF!</v>
      </c>
      <c r="F845">
        <v>2253</v>
      </c>
      <c r="Q845" t="e">
        <f>#REF!</f>
        <v>#REF!</v>
      </c>
      <c r="R845">
        <v>173726</v>
      </c>
      <c r="BA845" t="str">
        <f>'[1]D.3 Trial Balance - FY25'!$C$390</f>
        <v>5267</v>
      </c>
      <c r="BB845">
        <v>1294</v>
      </c>
      <c r="BG845">
        <f>'[1]D.4 Revenue - FY25'!$U$63</f>
        <v>0</v>
      </c>
      <c r="BH845">
        <v>1035</v>
      </c>
    </row>
    <row r="846" spans="5:60">
      <c r="E846" t="e">
        <f>#REF!</f>
        <v>#REF!</v>
      </c>
      <c r="F846">
        <v>2254</v>
      </c>
      <c r="Q846" t="e">
        <f>#REF!</f>
        <v>#REF!</v>
      </c>
      <c r="R846">
        <v>173727</v>
      </c>
      <c r="BA846" t="str">
        <f>'[1]D.3 Trial Balance - FY25'!$C$391</f>
        <v>5268</v>
      </c>
      <c r="BB846">
        <v>1295</v>
      </c>
      <c r="BG846">
        <f>'[1]D.4 Revenue - FY25'!$V$63</f>
        <v>0</v>
      </c>
      <c r="BH846">
        <v>1036</v>
      </c>
    </row>
    <row r="847" spans="5:60">
      <c r="E847" t="e">
        <f>#REF!</f>
        <v>#REF!</v>
      </c>
      <c r="F847">
        <v>2255</v>
      </c>
      <c r="Q847" t="e">
        <f>#REF!</f>
        <v>#REF!</v>
      </c>
      <c r="R847">
        <v>173728</v>
      </c>
      <c r="BA847" t="str">
        <f>'[1]D.3 Trial Balance - FY25'!$C$392</f>
        <v>5269</v>
      </c>
      <c r="BB847">
        <v>1296</v>
      </c>
      <c r="BG847">
        <f>'[1]D.4 Revenue - FY25'!$I$64</f>
        <v>0</v>
      </c>
      <c r="BH847">
        <v>1037</v>
      </c>
    </row>
    <row r="848" spans="5:60">
      <c r="E848" t="e">
        <f>#REF!</f>
        <v>#REF!</v>
      </c>
      <c r="F848">
        <v>2256</v>
      </c>
      <c r="Q848" t="e">
        <f>#REF!</f>
        <v>#REF!</v>
      </c>
      <c r="R848">
        <v>173729</v>
      </c>
      <c r="BA848" t="str">
        <f>'[1]D.3 Trial Balance - FY25'!$C$393</f>
        <v>5270</v>
      </c>
      <c r="BB848">
        <v>1297</v>
      </c>
      <c r="BG848">
        <f>'[1]D.4 Revenue - FY25'!$J$64</f>
        <v>0</v>
      </c>
      <c r="BH848">
        <v>1038</v>
      </c>
    </row>
    <row r="849" spans="5:60">
      <c r="E849" t="e">
        <f>#REF!</f>
        <v>#REF!</v>
      </c>
      <c r="F849">
        <v>2257</v>
      </c>
      <c r="Q849" t="e">
        <f>#REF!</f>
        <v>#REF!</v>
      </c>
      <c r="R849">
        <v>173730</v>
      </c>
      <c r="BA849" t="str">
        <f>'[1]D.3 Trial Balance - FY25'!$C$394</f>
        <v>5271</v>
      </c>
      <c r="BB849">
        <v>1298</v>
      </c>
      <c r="BG849">
        <f>'[1]D.4 Revenue - FY25'!$K$64</f>
        <v>0</v>
      </c>
      <c r="BH849">
        <v>1039</v>
      </c>
    </row>
    <row r="850" spans="5:60">
      <c r="E850" t="e">
        <f>#REF!</f>
        <v>#REF!</v>
      </c>
      <c r="F850">
        <v>2258</v>
      </c>
      <c r="Q850" t="e">
        <f>#REF!</f>
        <v>#REF!</v>
      </c>
      <c r="R850">
        <v>173731</v>
      </c>
      <c r="BA850" t="str">
        <f>'[1]D.3 Trial Balance - FY25'!$C$395</f>
        <v>5272</v>
      </c>
      <c r="BB850">
        <v>1299</v>
      </c>
      <c r="BG850">
        <f>'[1]D.4 Revenue - FY25'!$L$64</f>
        <v>0</v>
      </c>
      <c r="BH850">
        <v>1040</v>
      </c>
    </row>
    <row r="851" spans="5:60">
      <c r="E851" t="e">
        <f>#REF!</f>
        <v>#REF!</v>
      </c>
      <c r="F851">
        <v>2259</v>
      </c>
      <c r="Q851" t="e">
        <f>#REF!</f>
        <v>#REF!</v>
      </c>
      <c r="R851">
        <v>173732</v>
      </c>
      <c r="BA851" t="str">
        <f>'[1]D.3 Trial Balance - FY25'!$C$396</f>
        <v>5273</v>
      </c>
      <c r="BB851">
        <v>1300</v>
      </c>
      <c r="BG851">
        <f>'[1]D.4 Revenue - FY25'!$M$64</f>
        <v>0</v>
      </c>
      <c r="BH851">
        <v>1041</v>
      </c>
    </row>
    <row r="852" spans="5:60">
      <c r="E852" t="e">
        <f>#REF!</f>
        <v>#REF!</v>
      </c>
      <c r="F852">
        <v>2260</v>
      </c>
      <c r="Q852" t="e">
        <f>#REF!</f>
        <v>#REF!</v>
      </c>
      <c r="R852">
        <v>173733</v>
      </c>
      <c r="BA852" t="str">
        <f>'[1]D.3 Trial Balance - FY25'!$C$397</f>
        <v>5274</v>
      </c>
      <c r="BB852">
        <v>1301</v>
      </c>
      <c r="BG852">
        <f>'[1]D.4 Revenue - FY25'!$N$64</f>
        <v>0</v>
      </c>
      <c r="BH852">
        <v>1042</v>
      </c>
    </row>
    <row r="853" spans="5:60">
      <c r="E853" t="e">
        <f>#REF!</f>
        <v>#REF!</v>
      </c>
      <c r="F853">
        <v>2261</v>
      </c>
      <c r="Q853" t="e">
        <f>#REF!</f>
        <v>#REF!</v>
      </c>
      <c r="R853">
        <v>173734</v>
      </c>
      <c r="BA853" t="str">
        <f>'[1]D.3 Trial Balance - FY25'!$C$398</f>
        <v>5275</v>
      </c>
      <c r="BB853">
        <v>1302</v>
      </c>
      <c r="BG853">
        <f>'[1]D.4 Revenue - FY25'!$O$64</f>
        <v>0</v>
      </c>
      <c r="BH853">
        <v>1043</v>
      </c>
    </row>
    <row r="854" spans="5:60">
      <c r="E854" t="e">
        <f>#REF!</f>
        <v>#REF!</v>
      </c>
      <c r="F854">
        <v>2262</v>
      </c>
      <c r="Q854" t="e">
        <f>#REF!</f>
        <v>#REF!</v>
      </c>
      <c r="R854">
        <v>173735</v>
      </c>
      <c r="BA854" t="str">
        <f>'[1]D.3 Trial Balance - FY25'!$C$399</f>
        <v>5276</v>
      </c>
      <c r="BB854">
        <v>1303</v>
      </c>
      <c r="BG854">
        <f>'[1]D.4 Revenue - FY25'!$P$64</f>
        <v>0</v>
      </c>
      <c r="BH854">
        <v>1044</v>
      </c>
    </row>
    <row r="855" spans="5:60">
      <c r="E855" t="e">
        <f>#REF!</f>
        <v>#REF!</v>
      </c>
      <c r="F855">
        <v>2263</v>
      </c>
      <c r="Q855" t="e">
        <f>#REF!</f>
        <v>#REF!</v>
      </c>
      <c r="R855">
        <v>173736</v>
      </c>
      <c r="BA855" t="str">
        <f>'[1]D.3 Trial Balance - FY25'!$C$400</f>
        <v>5277</v>
      </c>
      <c r="BB855">
        <v>1304</v>
      </c>
      <c r="BG855">
        <f>'[1]D.4 Revenue - FY25'!$Q$64</f>
        <v>0</v>
      </c>
      <c r="BH855">
        <v>1045</v>
      </c>
    </row>
    <row r="856" spans="5:60">
      <c r="E856" t="e">
        <f>#REF!</f>
        <v>#REF!</v>
      </c>
      <c r="F856">
        <v>2264</v>
      </c>
      <c r="Q856" t="e">
        <f>#REF!</f>
        <v>#REF!</v>
      </c>
      <c r="R856">
        <v>173737</v>
      </c>
      <c r="BA856" t="str">
        <f>'[1]D.3 Trial Balance - FY25'!$C$401</f>
        <v>5278</v>
      </c>
      <c r="BB856">
        <v>1305</v>
      </c>
      <c r="BG856">
        <f>'[1]D.4 Revenue - FY25'!$R$64</f>
        <v>0</v>
      </c>
      <c r="BH856">
        <v>1046</v>
      </c>
    </row>
    <row r="857" spans="5:60">
      <c r="E857" t="e">
        <f>#REF!</f>
        <v>#REF!</v>
      </c>
      <c r="F857">
        <v>2265</v>
      </c>
      <c r="Q857" t="e">
        <f>#REF!</f>
        <v>#REF!</v>
      </c>
      <c r="R857">
        <v>173738</v>
      </c>
      <c r="BA857" t="str">
        <f>'[1]D.3 Trial Balance - FY25'!$C$402</f>
        <v>5279</v>
      </c>
      <c r="BB857">
        <v>1306</v>
      </c>
      <c r="BG857">
        <f>'[1]D.4 Revenue - FY25'!$S$64</f>
        <v>0</v>
      </c>
      <c r="BH857">
        <v>1047</v>
      </c>
    </row>
    <row r="858" spans="5:60">
      <c r="E858" t="e">
        <f>#REF!</f>
        <v>#REF!</v>
      </c>
      <c r="F858">
        <v>2266</v>
      </c>
      <c r="Q858" t="e">
        <f>#REF!</f>
        <v>#REF!</v>
      </c>
      <c r="R858">
        <v>173739</v>
      </c>
      <c r="BA858" t="str">
        <f>'[1]D.3 Trial Balance - FY25'!$C$403</f>
        <v>5280</v>
      </c>
      <c r="BB858">
        <v>1307</v>
      </c>
      <c r="BG858">
        <f>'[1]D.4 Revenue - FY25'!$T$64</f>
        <v>0</v>
      </c>
      <c r="BH858">
        <v>1048</v>
      </c>
    </row>
    <row r="859" spans="5:60">
      <c r="E859" t="e">
        <f>#REF!</f>
        <v>#REF!</v>
      </c>
      <c r="F859">
        <v>2267</v>
      </c>
      <c r="Q859" t="e">
        <f>#REF!</f>
        <v>#REF!</v>
      </c>
      <c r="R859">
        <v>173740</v>
      </c>
      <c r="BA859" t="str">
        <f>'[1]D.3 Trial Balance - FY25'!$C$404</f>
        <v>5281</v>
      </c>
      <c r="BB859">
        <v>1308</v>
      </c>
      <c r="BG859">
        <f>'[1]D.4 Revenue - FY25'!$U$64</f>
        <v>0</v>
      </c>
      <c r="BH859">
        <v>1049</v>
      </c>
    </row>
    <row r="860" spans="5:60">
      <c r="E860" t="e">
        <f>#REF!</f>
        <v>#REF!</v>
      </c>
      <c r="F860">
        <v>2268</v>
      </c>
      <c r="Q860" t="e">
        <f>#REF!</f>
        <v>#REF!</v>
      </c>
      <c r="R860">
        <v>173741</v>
      </c>
      <c r="BA860" t="str">
        <f>'[1]D.3 Trial Balance - FY25'!$C$405</f>
        <v>5282</v>
      </c>
      <c r="BB860">
        <v>1309</v>
      </c>
      <c r="BG860">
        <f>'[1]D.4 Revenue - FY25'!$V$64</f>
        <v>0</v>
      </c>
      <c r="BH860">
        <v>1050</v>
      </c>
    </row>
    <row r="861" spans="5:60">
      <c r="E861" t="e">
        <f>#REF!</f>
        <v>#REF!</v>
      </c>
      <c r="F861">
        <v>2269</v>
      </c>
      <c r="Q861" t="e">
        <f>#REF!</f>
        <v>#REF!</v>
      </c>
      <c r="R861">
        <v>173742</v>
      </c>
      <c r="BA861" t="str">
        <f>'[1]D.3 Trial Balance - FY25'!$C$406</f>
        <v>5283</v>
      </c>
      <c r="BB861">
        <v>1310</v>
      </c>
      <c r="BG861">
        <f>'[1]D.4 Revenue - FY25'!$I$65</f>
        <v>0</v>
      </c>
      <c r="BH861">
        <v>1051</v>
      </c>
    </row>
    <row r="862" spans="5:60">
      <c r="E862" t="e">
        <f>#REF!</f>
        <v>#REF!</v>
      </c>
      <c r="F862">
        <v>2270</v>
      </c>
      <c r="Q862" t="e">
        <f>#REF!</f>
        <v>#REF!</v>
      </c>
      <c r="R862">
        <v>173743</v>
      </c>
      <c r="BA862" t="str">
        <f>'[1]D.3 Trial Balance - FY25'!$C$407</f>
        <v>5284</v>
      </c>
      <c r="BB862">
        <v>1311</v>
      </c>
      <c r="BG862">
        <f>'[1]D.4 Revenue - FY25'!$J$65</f>
        <v>0</v>
      </c>
      <c r="BH862">
        <v>1052</v>
      </c>
    </row>
    <row r="863" spans="5:60">
      <c r="E863" t="e">
        <f>#REF!</f>
        <v>#REF!</v>
      </c>
      <c r="F863">
        <v>2271</v>
      </c>
      <c r="Q863" t="e">
        <f>#REF!</f>
        <v>#REF!</v>
      </c>
      <c r="R863">
        <v>173744</v>
      </c>
      <c r="BA863" t="str">
        <f>'[1]D.3 Trial Balance - FY25'!$C$408</f>
        <v>5285</v>
      </c>
      <c r="BB863">
        <v>1312</v>
      </c>
      <c r="BG863">
        <f>'[1]D.4 Revenue - FY25'!$K$65</f>
        <v>0</v>
      </c>
      <c r="BH863">
        <v>1053</v>
      </c>
    </row>
    <row r="864" spans="5:60">
      <c r="E864" t="e">
        <f>#REF!</f>
        <v>#REF!</v>
      </c>
      <c r="F864">
        <v>2272</v>
      </c>
      <c r="Q864" t="e">
        <f>#REF!</f>
        <v>#REF!</v>
      </c>
      <c r="R864">
        <v>173745</v>
      </c>
      <c r="BA864" t="str">
        <f>'[1]D.3 Trial Balance - FY25'!$C$409</f>
        <v>5286</v>
      </c>
      <c r="BB864">
        <v>1313</v>
      </c>
      <c r="BG864">
        <f>'[1]D.4 Revenue - FY25'!$L$65</f>
        <v>0</v>
      </c>
      <c r="BH864">
        <v>1054</v>
      </c>
    </row>
    <row r="865" spans="5:60">
      <c r="E865" t="e">
        <f>#REF!</f>
        <v>#REF!</v>
      </c>
      <c r="F865">
        <v>2273</v>
      </c>
      <c r="Q865" t="e">
        <f>#REF!</f>
        <v>#REF!</v>
      </c>
      <c r="R865">
        <v>173746</v>
      </c>
      <c r="BA865" t="str">
        <f>'[1]D.3 Trial Balance - FY25'!$C$410</f>
        <v>5287</v>
      </c>
      <c r="BB865">
        <v>1314</v>
      </c>
      <c r="BG865">
        <f>'[1]D.4 Revenue - FY25'!$M$65</f>
        <v>0</v>
      </c>
      <c r="BH865">
        <v>1055</v>
      </c>
    </row>
    <row r="866" spans="5:60">
      <c r="E866" t="e">
        <f>#REF!</f>
        <v>#REF!</v>
      </c>
      <c r="F866">
        <v>2274</v>
      </c>
      <c r="Q866" t="e">
        <f>#REF!</f>
        <v>#REF!</v>
      </c>
      <c r="R866">
        <v>173747</v>
      </c>
      <c r="BA866" t="str">
        <f>'[1]D.3 Trial Balance - FY25'!$C$411</f>
        <v>6100</v>
      </c>
      <c r="BB866">
        <v>1315</v>
      </c>
      <c r="BG866">
        <f>'[1]D.4 Revenue - FY25'!$N$65</f>
        <v>0</v>
      </c>
      <c r="BH866">
        <v>1056</v>
      </c>
    </row>
    <row r="867" spans="5:60">
      <c r="E867" t="e">
        <f>#REF!</f>
        <v>#REF!</v>
      </c>
      <c r="F867">
        <v>2275</v>
      </c>
      <c r="Q867" t="e">
        <f>#REF!</f>
        <v>#REF!</v>
      </c>
      <c r="R867">
        <v>173748</v>
      </c>
      <c r="BA867" t="str">
        <f>'[1]D.3 Trial Balance - FY25'!$C$412</f>
        <v>6101</v>
      </c>
      <c r="BB867">
        <v>1316</v>
      </c>
      <c r="BG867">
        <f>'[1]D.4 Revenue - FY25'!$O$65</f>
        <v>0</v>
      </c>
      <c r="BH867">
        <v>1057</v>
      </c>
    </row>
    <row r="868" spans="5:60">
      <c r="E868" t="e">
        <f>#REF!</f>
        <v>#REF!</v>
      </c>
      <c r="F868">
        <v>2276</v>
      </c>
      <c r="Q868" t="e">
        <f>#REF!</f>
        <v>#REF!</v>
      </c>
      <c r="R868">
        <v>173749</v>
      </c>
      <c r="BA868" t="str">
        <f>'[1]D.3 Trial Balance - FY25'!$C$413</f>
        <v>6102</v>
      </c>
      <c r="BB868">
        <v>1317</v>
      </c>
      <c r="BG868">
        <f>'[1]D.4 Revenue - FY25'!$P$65</f>
        <v>0</v>
      </c>
      <c r="BH868">
        <v>1058</v>
      </c>
    </row>
    <row r="869" spans="5:60">
      <c r="E869" t="e">
        <f>#REF!</f>
        <v>#REF!</v>
      </c>
      <c r="F869">
        <v>2277</v>
      </c>
      <c r="Q869" t="e">
        <f>#REF!</f>
        <v>#REF!</v>
      </c>
      <c r="R869">
        <v>173750</v>
      </c>
      <c r="BA869" t="str">
        <f>'[1]D.3 Trial Balance - FY25'!$C$414</f>
        <v>6103</v>
      </c>
      <c r="BB869">
        <v>1318</v>
      </c>
      <c r="BG869">
        <f>'[1]D.4 Revenue - FY25'!$Q$65</f>
        <v>0</v>
      </c>
      <c r="BH869">
        <v>1059</v>
      </c>
    </row>
    <row r="870" spans="5:60">
      <c r="E870" t="e">
        <f>#REF!</f>
        <v>#REF!</v>
      </c>
      <c r="F870">
        <v>2278</v>
      </c>
      <c r="Q870" t="e">
        <f>#REF!</f>
        <v>#REF!</v>
      </c>
      <c r="R870">
        <v>173751</v>
      </c>
      <c r="BA870" t="str">
        <f>'[1]D.3 Trial Balance - FY25'!$C$415</f>
        <v>5000</v>
      </c>
      <c r="BB870">
        <v>1319</v>
      </c>
      <c r="BG870">
        <f>'[1]D.4 Revenue - FY25'!$R$65</f>
        <v>0</v>
      </c>
      <c r="BH870">
        <v>1060</v>
      </c>
    </row>
    <row r="871" spans="5:60">
      <c r="E871" t="e">
        <f>#REF!</f>
        <v>#REF!</v>
      </c>
      <c r="F871">
        <v>2279</v>
      </c>
      <c r="Q871" t="e">
        <f>#REF!</f>
        <v>#REF!</v>
      </c>
      <c r="R871">
        <v>173752</v>
      </c>
      <c r="BA871" t="str">
        <f>'[1]D.3 Trial Balance - FY25'!$C$416</f>
        <v>5001</v>
      </c>
      <c r="BB871">
        <v>1320</v>
      </c>
      <c r="BG871">
        <f>'[1]D.4 Revenue - FY25'!$S$65</f>
        <v>0</v>
      </c>
      <c r="BH871">
        <v>1061</v>
      </c>
    </row>
    <row r="872" spans="5:60">
      <c r="E872" t="e">
        <f>#REF!</f>
        <v>#REF!</v>
      </c>
      <c r="F872">
        <v>2280</v>
      </c>
      <c r="Q872" t="e">
        <f>#REF!</f>
        <v>#REF!</v>
      </c>
      <c r="R872">
        <v>173753</v>
      </c>
      <c r="BA872" t="str">
        <f>'[1]D.3 Trial Balance - FY25'!$C$417</f>
        <v>5002</v>
      </c>
      <c r="BB872">
        <v>1321</v>
      </c>
      <c r="BG872">
        <f>'[1]D.4 Revenue - FY25'!$T$65</f>
        <v>0</v>
      </c>
      <c r="BH872">
        <v>1062</v>
      </c>
    </row>
    <row r="873" spans="5:60">
      <c r="E873" t="e">
        <f>#REF!</f>
        <v>#REF!</v>
      </c>
      <c r="F873">
        <v>2281</v>
      </c>
      <c r="Q873" t="e">
        <f>#REF!</f>
        <v>#REF!</v>
      </c>
      <c r="R873">
        <v>173754</v>
      </c>
      <c r="BA873" t="str">
        <f>'[1]D.3 Trial Balance - FY25'!$C$418</f>
        <v>5099</v>
      </c>
      <c r="BB873">
        <v>1322</v>
      </c>
      <c r="BG873">
        <f>'[1]D.4 Revenue - FY25'!$U$65</f>
        <v>0</v>
      </c>
      <c r="BH873">
        <v>1063</v>
      </c>
    </row>
    <row r="874" spans="5:60">
      <c r="E874" t="e">
        <f>#REF!</f>
        <v>#REF!</v>
      </c>
      <c r="F874">
        <v>2282</v>
      </c>
      <c r="Q874" t="e">
        <f>#REF!</f>
        <v>#REF!</v>
      </c>
      <c r="R874">
        <v>173755</v>
      </c>
      <c r="BA874" t="str">
        <f>'[1]D.3 Trial Balance - FY25'!$C$419</f>
        <v>6000</v>
      </c>
      <c r="BB874">
        <v>1323</v>
      </c>
      <c r="BG874">
        <f>'[1]D.4 Revenue - FY25'!$V$65</f>
        <v>0</v>
      </c>
      <c r="BH874">
        <v>1064</v>
      </c>
    </row>
    <row r="875" spans="5:60">
      <c r="E875" t="e">
        <f>#REF!</f>
        <v>#REF!</v>
      </c>
      <c r="F875">
        <v>2283</v>
      </c>
      <c r="Q875" t="e">
        <f>#REF!</f>
        <v>#REF!</v>
      </c>
      <c r="R875">
        <v>173756</v>
      </c>
      <c r="BA875" t="str">
        <f>'[1]D.3 Trial Balance - FY25'!$C$420</f>
        <v>6001</v>
      </c>
      <c r="BB875">
        <v>1324</v>
      </c>
      <c r="BG875">
        <f>'[1]D.4 Revenue - FY25'!$I$66</f>
        <v>0</v>
      </c>
      <c r="BH875">
        <v>1065</v>
      </c>
    </row>
    <row r="876" spans="5:60">
      <c r="E876" t="e">
        <f>#REF!</f>
        <v>#REF!</v>
      </c>
      <c r="F876">
        <v>2284</v>
      </c>
      <c r="Q876" t="e">
        <f>#REF!</f>
        <v>#REF!</v>
      </c>
      <c r="R876">
        <v>173757</v>
      </c>
      <c r="BA876" t="str">
        <f>'[1]D.3 Trial Balance - FY25'!$C$421</f>
        <v>6002</v>
      </c>
      <c r="BB876">
        <v>1325</v>
      </c>
      <c r="BG876">
        <f>'[1]D.4 Revenue - FY25'!$J$66</f>
        <v>0</v>
      </c>
      <c r="BH876">
        <v>1066</v>
      </c>
    </row>
    <row r="877" spans="5:60">
      <c r="E877" t="e">
        <f>#REF!</f>
        <v>#REF!</v>
      </c>
      <c r="F877">
        <v>2285</v>
      </c>
      <c r="Q877" t="e">
        <f>#REF!</f>
        <v>#REF!</v>
      </c>
      <c r="R877">
        <v>173758</v>
      </c>
      <c r="BA877" t="str">
        <f>'[1]D.3 Trial Balance - FY25'!$C$422</f>
        <v>6003</v>
      </c>
      <c r="BB877">
        <v>1326</v>
      </c>
      <c r="BG877">
        <f>'[1]D.4 Revenue - FY25'!$K$66</f>
        <v>0</v>
      </c>
      <c r="BH877">
        <v>1067</v>
      </c>
    </row>
    <row r="878" spans="5:60">
      <c r="E878" t="e">
        <f>#REF!</f>
        <v>#REF!</v>
      </c>
      <c r="F878">
        <v>2286</v>
      </c>
      <c r="Q878" t="e">
        <f>#REF!</f>
        <v>#REF!</v>
      </c>
      <c r="R878">
        <v>173759</v>
      </c>
      <c r="BA878" t="str">
        <f>'[1]D.3 Trial Balance - FY25'!$C$423</f>
        <v>6004</v>
      </c>
      <c r="BB878">
        <v>1327</v>
      </c>
      <c r="BG878">
        <f>'[1]D.4 Revenue - FY25'!$L$66</f>
        <v>0</v>
      </c>
      <c r="BH878">
        <v>1068</v>
      </c>
    </row>
    <row r="879" spans="5:60">
      <c r="E879" t="e">
        <f>#REF!</f>
        <v>#REF!</v>
      </c>
      <c r="F879">
        <v>2287</v>
      </c>
      <c r="Q879" t="e">
        <f>#REF!</f>
        <v>#REF!</v>
      </c>
      <c r="R879">
        <v>173760</v>
      </c>
      <c r="BA879" t="str">
        <f>'[1]D.3 Trial Balance - FY25'!$C$424</f>
        <v>6005</v>
      </c>
      <c r="BB879">
        <v>1328</v>
      </c>
      <c r="BG879">
        <f>'[1]D.4 Revenue - FY25'!$M$66</f>
        <v>0</v>
      </c>
      <c r="BH879">
        <v>1069</v>
      </c>
    </row>
    <row r="880" spans="5:60">
      <c r="E880" t="e">
        <f>#REF!</f>
        <v>#REF!</v>
      </c>
      <c r="F880">
        <v>2288</v>
      </c>
      <c r="Q880" t="e">
        <f>#REF!</f>
        <v>#REF!</v>
      </c>
      <c r="R880">
        <v>173761</v>
      </c>
      <c r="BA880" t="str">
        <f>'[1]D.3 Trial Balance - FY25'!$C$425</f>
        <v>6006</v>
      </c>
      <c r="BB880">
        <v>1329</v>
      </c>
      <c r="BG880">
        <f>'[1]D.4 Revenue - FY25'!$N$66</f>
        <v>0</v>
      </c>
      <c r="BH880">
        <v>1070</v>
      </c>
    </row>
    <row r="881" spans="5:60">
      <c r="E881" t="e">
        <f>#REF!</f>
        <v>#REF!</v>
      </c>
      <c r="F881">
        <v>2289</v>
      </c>
      <c r="Q881" t="e">
        <f>#REF!</f>
        <v>#REF!</v>
      </c>
      <c r="R881">
        <v>173762</v>
      </c>
      <c r="BA881" t="str">
        <f>'[1]D.3 Trial Balance - FY25'!$C$426</f>
        <v>6007</v>
      </c>
      <c r="BB881">
        <v>1330</v>
      </c>
      <c r="BG881">
        <f>'[1]D.4 Revenue - FY25'!$O$66</f>
        <v>0</v>
      </c>
      <c r="BH881">
        <v>1071</v>
      </c>
    </row>
    <row r="882" spans="5:60">
      <c r="E882" t="e">
        <f>#REF!</f>
        <v>#REF!</v>
      </c>
      <c r="F882">
        <v>2290</v>
      </c>
      <c r="Q882" t="e">
        <f>#REF!</f>
        <v>#REF!</v>
      </c>
      <c r="R882">
        <v>173763</v>
      </c>
      <c r="BA882" t="str">
        <f>'[1]D.3 Trial Balance - FY25'!$C$427</f>
        <v>6008</v>
      </c>
      <c r="BB882">
        <v>1331</v>
      </c>
      <c r="BG882">
        <f>'[1]D.4 Revenue - FY25'!$P$66</f>
        <v>0</v>
      </c>
      <c r="BH882">
        <v>1072</v>
      </c>
    </row>
    <row r="883" spans="5:60">
      <c r="E883" t="e">
        <f>#REF!</f>
        <v>#REF!</v>
      </c>
      <c r="F883">
        <v>2291</v>
      </c>
      <c r="Q883" t="e">
        <f>#REF!</f>
        <v>#REF!</v>
      </c>
      <c r="R883">
        <v>173764</v>
      </c>
      <c r="BA883" t="str">
        <f>'[1]D.3 Trial Balance - FY25'!$C$428</f>
        <v>6009</v>
      </c>
      <c r="BB883">
        <v>1332</v>
      </c>
      <c r="BG883">
        <f>'[1]D.4 Revenue - FY25'!$Q$66</f>
        <v>0</v>
      </c>
      <c r="BH883">
        <v>1073</v>
      </c>
    </row>
    <row r="884" spans="5:60">
      <c r="E884" t="e">
        <f>#REF!</f>
        <v>#REF!</v>
      </c>
      <c r="F884">
        <v>2292</v>
      </c>
      <c r="Q884" t="e">
        <f>#REF!</f>
        <v>#REF!</v>
      </c>
      <c r="R884">
        <v>173765</v>
      </c>
      <c r="BA884" t="str">
        <f>'[1]D.3 Trial Balance - FY25'!$C$429</f>
        <v>6010</v>
      </c>
      <c r="BB884">
        <v>1333</v>
      </c>
      <c r="BG884">
        <f>'[1]D.4 Revenue - FY25'!$R$66</f>
        <v>0</v>
      </c>
      <c r="BH884">
        <v>1074</v>
      </c>
    </row>
    <row r="885" spans="5:60">
      <c r="E885" t="e">
        <f>#REF!</f>
        <v>#REF!</v>
      </c>
      <c r="F885">
        <v>2293</v>
      </c>
      <c r="Q885" t="e">
        <f>#REF!</f>
        <v>#REF!</v>
      </c>
      <c r="R885">
        <v>173766</v>
      </c>
      <c r="BA885" t="str">
        <f>'[1]D.3 Trial Balance - FY25'!$C$430</f>
        <v>6011</v>
      </c>
      <c r="BB885">
        <v>1334</v>
      </c>
      <c r="BG885">
        <f>'[1]D.4 Revenue - FY25'!$S$66</f>
        <v>0</v>
      </c>
      <c r="BH885">
        <v>1075</v>
      </c>
    </row>
    <row r="886" spans="5:60">
      <c r="E886" t="e">
        <f>#REF!</f>
        <v>#REF!</v>
      </c>
      <c r="F886">
        <v>2294</v>
      </c>
      <c r="Q886" t="e">
        <f>#REF!</f>
        <v>#REF!</v>
      </c>
      <c r="R886">
        <v>173767</v>
      </c>
      <c r="BA886" t="str">
        <f>'[1]D.3 Trial Balance - FY25'!$C$431</f>
        <v>6012</v>
      </c>
      <c r="BB886">
        <v>1335</v>
      </c>
      <c r="BG886">
        <f>'[1]D.4 Revenue - FY25'!$T$66</f>
        <v>0</v>
      </c>
      <c r="BH886">
        <v>1076</v>
      </c>
    </row>
    <row r="887" spans="5:60">
      <c r="E887" t="e">
        <f>#REF!</f>
        <v>#REF!</v>
      </c>
      <c r="F887">
        <v>2295</v>
      </c>
      <c r="Q887" t="e">
        <f>#REF!</f>
        <v>#REF!</v>
      </c>
      <c r="R887">
        <v>173768</v>
      </c>
      <c r="BA887" t="str">
        <f>'[1]D.3 Trial Balance - FY25'!$C$432</f>
        <v>6013</v>
      </c>
      <c r="BB887">
        <v>1336</v>
      </c>
      <c r="BG887">
        <f>'[1]D.4 Revenue - FY25'!$U$66</f>
        <v>0</v>
      </c>
      <c r="BH887">
        <v>1077</v>
      </c>
    </row>
    <row r="888" spans="5:60">
      <c r="E888" t="e">
        <f>#REF!</f>
        <v>#REF!</v>
      </c>
      <c r="F888">
        <v>2296</v>
      </c>
      <c r="Q888" t="e">
        <f>#REF!</f>
        <v>#REF!</v>
      </c>
      <c r="R888">
        <v>173769</v>
      </c>
      <c r="BA888" t="str">
        <f>'[1]D.3 Trial Balance - FY25'!$C$433</f>
        <v>6014</v>
      </c>
      <c r="BB888">
        <v>1337</v>
      </c>
      <c r="BG888">
        <f>'[1]D.4 Revenue - FY25'!$V$66</f>
        <v>0</v>
      </c>
      <c r="BH888">
        <v>1078</v>
      </c>
    </row>
    <row r="889" spans="5:60">
      <c r="E889" t="e">
        <f>#REF!</f>
        <v>#REF!</v>
      </c>
      <c r="F889">
        <v>2297</v>
      </c>
      <c r="Q889" t="e">
        <f>#REF!</f>
        <v>#REF!</v>
      </c>
      <c r="R889">
        <v>173770</v>
      </c>
      <c r="BA889" t="str">
        <f>'[1]D.3 Trial Balance - FY25'!$C$434</f>
        <v>6015</v>
      </c>
      <c r="BB889">
        <v>1338</v>
      </c>
      <c r="BG889">
        <f>'[1]D.4 Revenue - FY25'!$I$67</f>
        <v>0</v>
      </c>
      <c r="BH889">
        <v>1079</v>
      </c>
    </row>
    <row r="890" spans="5:60">
      <c r="E890" t="e">
        <f>#REF!</f>
        <v>#REF!</v>
      </c>
      <c r="F890">
        <v>2298</v>
      </c>
      <c r="Q890" t="e">
        <f>#REF!</f>
        <v>#REF!</v>
      </c>
      <c r="R890">
        <v>173771</v>
      </c>
      <c r="BA890" t="str">
        <f>'[1]D.3 Trial Balance - FY25'!$C$435</f>
        <v>6016</v>
      </c>
      <c r="BB890">
        <v>1339</v>
      </c>
      <c r="BG890">
        <f>'[1]D.4 Revenue - FY25'!$J$67</f>
        <v>0</v>
      </c>
      <c r="BH890">
        <v>1080</v>
      </c>
    </row>
    <row r="891" spans="5:60">
      <c r="E891" t="e">
        <f>#REF!</f>
        <v>#REF!</v>
      </c>
      <c r="F891">
        <v>2299</v>
      </c>
      <c r="Q891" t="e">
        <f>#REF!</f>
        <v>#REF!</v>
      </c>
      <c r="R891">
        <v>173772</v>
      </c>
      <c r="BA891" t="str">
        <f>'[1]D.3 Trial Balance - FY25'!$C$436</f>
        <v>6017</v>
      </c>
      <c r="BB891">
        <v>1340</v>
      </c>
      <c r="BG891">
        <f>'[1]D.4 Revenue - FY25'!$K$67</f>
        <v>0</v>
      </c>
      <c r="BH891">
        <v>1081</v>
      </c>
    </row>
    <row r="892" spans="5:60">
      <c r="E892" t="e">
        <f>#REF!</f>
        <v>#REF!</v>
      </c>
      <c r="F892">
        <v>2300</v>
      </c>
      <c r="Q892" t="e">
        <f>#REF!</f>
        <v>#REF!</v>
      </c>
      <c r="R892">
        <v>173773</v>
      </c>
      <c r="BA892" t="str">
        <f>'[1]D.3 Trial Balance - FY25'!$C$437</f>
        <v>6018</v>
      </c>
      <c r="BB892">
        <v>1341</v>
      </c>
      <c r="BG892">
        <f>'[1]D.4 Revenue - FY25'!$L$67</f>
        <v>0</v>
      </c>
      <c r="BH892">
        <v>1082</v>
      </c>
    </row>
    <row r="893" spans="5:60">
      <c r="E893" t="e">
        <f>#REF!</f>
        <v>#REF!</v>
      </c>
      <c r="F893">
        <v>2301</v>
      </c>
      <c r="Q893" t="e">
        <f>#REF!</f>
        <v>#REF!</v>
      </c>
      <c r="R893">
        <v>173774</v>
      </c>
      <c r="BA893" t="str">
        <f>'[1]D.3 Trial Balance - FY25'!$C$438</f>
        <v>5300</v>
      </c>
      <c r="BB893">
        <v>1342</v>
      </c>
      <c r="BG893">
        <f>'[1]D.4 Revenue - FY25'!$M$67</f>
        <v>0</v>
      </c>
      <c r="BH893">
        <v>1083</v>
      </c>
    </row>
    <row r="894" spans="5:60">
      <c r="E894" t="e">
        <f>#REF!</f>
        <v>#REF!</v>
      </c>
      <c r="F894">
        <v>2302</v>
      </c>
      <c r="Q894" t="e">
        <f>#REF!</f>
        <v>#REF!</v>
      </c>
      <c r="R894">
        <v>173775</v>
      </c>
      <c r="BA894" t="str">
        <f>'[1]D.3 Trial Balance - FY25'!$C$439</f>
        <v>5301</v>
      </c>
      <c r="BB894">
        <v>1343</v>
      </c>
      <c r="BG894">
        <f>'[1]D.4 Revenue - FY25'!$N$67</f>
        <v>0</v>
      </c>
      <c r="BH894">
        <v>1084</v>
      </c>
    </row>
    <row r="895" spans="5:60">
      <c r="E895" t="e">
        <f>#REF!</f>
        <v>#REF!</v>
      </c>
      <c r="F895">
        <v>2303</v>
      </c>
      <c r="Q895" t="e">
        <f>#REF!</f>
        <v>#REF!</v>
      </c>
      <c r="R895">
        <v>173776</v>
      </c>
      <c r="BA895" t="str">
        <f>'[1]D.3 Trial Balance - FY25'!$C$440</f>
        <v>5302</v>
      </c>
      <c r="BB895">
        <v>1344</v>
      </c>
      <c r="BG895">
        <f>'[1]D.4 Revenue - FY25'!$O$67</f>
        <v>0</v>
      </c>
      <c r="BH895">
        <v>1085</v>
      </c>
    </row>
    <row r="896" spans="5:60">
      <c r="E896" t="e">
        <f>#REF!</f>
        <v>#REF!</v>
      </c>
      <c r="F896">
        <v>2304</v>
      </c>
      <c r="Q896" t="e">
        <f>#REF!</f>
        <v>#REF!</v>
      </c>
      <c r="R896">
        <v>173777</v>
      </c>
      <c r="BA896" t="str">
        <f>'[1]D.3 Trial Balance - FY25'!$C$441</f>
        <v>5303</v>
      </c>
      <c r="BB896">
        <v>1345</v>
      </c>
      <c r="BG896">
        <f>'[1]D.4 Revenue - FY25'!$P$67</f>
        <v>0</v>
      </c>
      <c r="BH896">
        <v>1086</v>
      </c>
    </row>
    <row r="897" spans="5:60">
      <c r="E897" t="e">
        <f>#REF!</f>
        <v>#REF!</v>
      </c>
      <c r="F897">
        <v>2305</v>
      </c>
      <c r="Q897" t="e">
        <f>#REF!</f>
        <v>#REF!</v>
      </c>
      <c r="R897">
        <v>173778</v>
      </c>
      <c r="BA897" t="str">
        <f>'[1]D.3 Trial Balance - FY25'!$C$442</f>
        <v>5304</v>
      </c>
      <c r="BB897">
        <v>1346</v>
      </c>
      <c r="BG897">
        <f>'[1]D.4 Revenue - FY25'!$Q$67</f>
        <v>0</v>
      </c>
      <c r="BH897">
        <v>1087</v>
      </c>
    </row>
    <row r="898" spans="5:60">
      <c r="E898" t="e">
        <f>#REF!</f>
        <v>#REF!</v>
      </c>
      <c r="F898">
        <v>2306</v>
      </c>
      <c r="Q898" t="e">
        <f>#REF!</f>
        <v>#REF!</v>
      </c>
      <c r="R898">
        <v>173779</v>
      </c>
      <c r="BA898" t="str">
        <f>'[1]D.3 Trial Balance - FY25'!$C$443</f>
        <v>5500</v>
      </c>
      <c r="BB898">
        <v>1347</v>
      </c>
      <c r="BG898">
        <f>'[1]D.4 Revenue - FY25'!$R$67</f>
        <v>0</v>
      </c>
      <c r="BH898">
        <v>1088</v>
      </c>
    </row>
    <row r="899" spans="5:60">
      <c r="E899" t="e">
        <f>#REF!</f>
        <v>#REF!</v>
      </c>
      <c r="F899">
        <v>2307</v>
      </c>
      <c r="Q899" t="e">
        <f>#REF!</f>
        <v>#REF!</v>
      </c>
      <c r="R899">
        <v>173780</v>
      </c>
      <c r="BA899" t="str">
        <f>'[1]D.3 Trial Balance - FY25'!$C$444</f>
        <v>5501</v>
      </c>
      <c r="BB899">
        <v>1348</v>
      </c>
      <c r="BG899">
        <f>'[1]D.4 Revenue - FY25'!$S$67</f>
        <v>0</v>
      </c>
      <c r="BH899">
        <v>1089</v>
      </c>
    </row>
    <row r="900" spans="5:60">
      <c r="E900" t="e">
        <f>#REF!</f>
        <v>#REF!</v>
      </c>
      <c r="F900">
        <v>2308</v>
      </c>
      <c r="Q900" t="e">
        <f>#REF!</f>
        <v>#REF!</v>
      </c>
      <c r="R900">
        <v>173781</v>
      </c>
      <c r="BA900" t="str">
        <f>'[1]D.3 Trial Balance - FY25'!$C$445</f>
        <v>5502</v>
      </c>
      <c r="BB900">
        <v>1349</v>
      </c>
      <c r="BG900">
        <f>'[1]D.4 Revenue - FY25'!$T$67</f>
        <v>0</v>
      </c>
      <c r="BH900">
        <v>1090</v>
      </c>
    </row>
    <row r="901" spans="5:60">
      <c r="E901" t="e">
        <f>#REF!</f>
        <v>#REF!</v>
      </c>
      <c r="F901">
        <v>2309</v>
      </c>
      <c r="Q901" t="e">
        <f>#REF!</f>
        <v>#REF!</v>
      </c>
      <c r="R901">
        <v>173782</v>
      </c>
      <c r="BA901" t="str">
        <f>'[1]D.3 Trial Balance - FY25'!$C$446</f>
        <v>5600</v>
      </c>
      <c r="BB901">
        <v>1350</v>
      </c>
      <c r="BG901">
        <f>'[1]D.4 Revenue - FY25'!$U$67</f>
        <v>0</v>
      </c>
      <c r="BH901">
        <v>1091</v>
      </c>
    </row>
    <row r="902" spans="5:60">
      <c r="E902" t="e">
        <f>#REF!</f>
        <v>#REF!</v>
      </c>
      <c r="F902">
        <v>2310</v>
      </c>
      <c r="Q902" t="e">
        <f>#REF!</f>
        <v>#REF!</v>
      </c>
      <c r="R902">
        <v>173783</v>
      </c>
      <c r="BA902" t="str">
        <f>'[1]D.3 Trial Balance - FY25'!$C$447</f>
        <v>6130</v>
      </c>
      <c r="BB902">
        <v>1351</v>
      </c>
      <c r="BG902">
        <f>'[1]D.4 Revenue - FY25'!$V$67</f>
        <v>0</v>
      </c>
      <c r="BH902">
        <v>1092</v>
      </c>
    </row>
    <row r="903" spans="5:60">
      <c r="E903" t="e">
        <f>#REF!</f>
        <v>#REF!</v>
      </c>
      <c r="F903">
        <v>2311</v>
      </c>
      <c r="Q903" t="e">
        <f>#REF!</f>
        <v>#REF!</v>
      </c>
      <c r="R903">
        <v>173784</v>
      </c>
      <c r="BA903" t="str">
        <f>'[1]D.3 Trial Balance - FY25'!$C$448</f>
        <v>6131</v>
      </c>
      <c r="BB903">
        <v>1352</v>
      </c>
      <c r="BG903">
        <f>'[1]D.4 Revenue - FY25'!$I$68</f>
        <v>0</v>
      </c>
      <c r="BH903">
        <v>1093</v>
      </c>
    </row>
    <row r="904" spans="5:60">
      <c r="E904" t="e">
        <f>#REF!</f>
        <v>#REF!</v>
      </c>
      <c r="F904">
        <v>2312</v>
      </c>
      <c r="Q904" t="e">
        <f>#REF!</f>
        <v>#REF!</v>
      </c>
      <c r="R904">
        <v>173785</v>
      </c>
      <c r="BA904" t="str">
        <f>'[1]D.3 Trial Balance - FY25'!$C$449</f>
        <v>6132</v>
      </c>
      <c r="BB904">
        <v>1353</v>
      </c>
      <c r="BG904">
        <f>'[1]D.4 Revenue - FY25'!$J$68</f>
        <v>0</v>
      </c>
      <c r="BH904">
        <v>1094</v>
      </c>
    </row>
    <row r="905" spans="5:60">
      <c r="E905" t="e">
        <f>#REF!</f>
        <v>#REF!</v>
      </c>
      <c r="F905">
        <v>2313</v>
      </c>
      <c r="Q905" t="e">
        <f>#REF!</f>
        <v>#REF!</v>
      </c>
      <c r="R905">
        <v>173786</v>
      </c>
      <c r="BA905" t="str">
        <f>'[1]D.3 Trial Balance - FY25'!$C$450</f>
        <v>6133</v>
      </c>
      <c r="BB905">
        <v>1354</v>
      </c>
      <c r="BG905">
        <f>'[1]D.4 Revenue - FY25'!$K$68</f>
        <v>0</v>
      </c>
      <c r="BH905">
        <v>1095</v>
      </c>
    </row>
    <row r="906" spans="5:60">
      <c r="E906" t="e">
        <f>#REF!</f>
        <v>#REF!</v>
      </c>
      <c r="F906">
        <v>2314</v>
      </c>
      <c r="Q906" t="e">
        <f>#REF!</f>
        <v>#REF!</v>
      </c>
      <c r="R906">
        <v>173787</v>
      </c>
      <c r="BA906" t="str">
        <f>'[1]D.3 Trial Balance - FY25'!$C$451</f>
        <v>6150</v>
      </c>
      <c r="BB906">
        <v>1355</v>
      </c>
      <c r="BG906">
        <f>'[1]D.4 Revenue - FY25'!$L$68</f>
        <v>0</v>
      </c>
      <c r="BH906">
        <v>1096</v>
      </c>
    </row>
    <row r="907" spans="5:60">
      <c r="E907" t="e">
        <f>#REF!</f>
        <v>#REF!</v>
      </c>
      <c r="F907">
        <v>109955</v>
      </c>
      <c r="Q907" t="e">
        <f>#REF!</f>
        <v>#REF!</v>
      </c>
      <c r="R907">
        <v>173788</v>
      </c>
      <c r="BA907">
        <f>'[1]D.3 Trial Balance - FY25'!$E$20</f>
        <v>0</v>
      </c>
      <c r="BB907">
        <v>1356</v>
      </c>
      <c r="BG907">
        <f>'[1]D.4 Revenue - FY25'!$M$68</f>
        <v>0</v>
      </c>
      <c r="BH907">
        <v>1097</v>
      </c>
    </row>
    <row r="908" spans="5:60">
      <c r="E908" t="e">
        <f>#REF!</f>
        <v>#REF!</v>
      </c>
      <c r="F908">
        <v>109961</v>
      </c>
      <c r="Q908" t="e">
        <f>#REF!</f>
        <v>#REF!</v>
      </c>
      <c r="R908">
        <v>173789</v>
      </c>
      <c r="BA908">
        <f>'[1]D.3 Trial Balance - FY25'!$F$20</f>
        <v>0</v>
      </c>
      <c r="BB908">
        <v>1357</v>
      </c>
      <c r="BG908">
        <f>'[1]D.4 Revenue - FY25'!$N$68</f>
        <v>0</v>
      </c>
      <c r="BH908">
        <v>1098</v>
      </c>
    </row>
    <row r="909" spans="5:60">
      <c r="E909" t="e">
        <f>#REF!</f>
        <v>#REF!</v>
      </c>
      <c r="F909">
        <v>109962</v>
      </c>
      <c r="Q909" t="e">
        <f>#REF!</f>
        <v>#REF!</v>
      </c>
      <c r="R909">
        <v>173790</v>
      </c>
      <c r="BA909">
        <f>'[1]D.3 Trial Balance - FY25'!$G$20</f>
        <v>0</v>
      </c>
      <c r="BB909">
        <v>1358</v>
      </c>
      <c r="BG909">
        <f>'[1]D.4 Revenue - FY25'!$O$68</f>
        <v>0</v>
      </c>
      <c r="BH909">
        <v>1099</v>
      </c>
    </row>
    <row r="910" spans="5:60">
      <c r="E910" t="e">
        <f>#REF!</f>
        <v>#REF!</v>
      </c>
      <c r="F910">
        <v>109963</v>
      </c>
      <c r="Q910" t="e">
        <f>#REF!</f>
        <v>#REF!</v>
      </c>
      <c r="R910">
        <v>173791</v>
      </c>
      <c r="BA910">
        <f>'[1]D.3 Trial Balance - FY25'!$H$20</f>
        <v>372264.81</v>
      </c>
      <c r="BB910">
        <v>1359</v>
      </c>
      <c r="BG910">
        <f>'[1]D.4 Revenue - FY25'!$P$68</f>
        <v>0</v>
      </c>
      <c r="BH910">
        <v>1100</v>
      </c>
    </row>
    <row r="911" spans="5:60">
      <c r="E911" t="e">
        <f>#REF!</f>
        <v>#REF!</v>
      </c>
      <c r="F911">
        <v>109968</v>
      </c>
      <c r="Q911" t="e">
        <f>#REF!</f>
        <v>#REF!</v>
      </c>
      <c r="R911">
        <v>173792</v>
      </c>
      <c r="BA911">
        <f>'[1]D.3 Trial Balance - FY25'!$E$21</f>
        <v>0</v>
      </c>
      <c r="BB911">
        <v>1360</v>
      </c>
      <c r="BG911">
        <f>'[1]D.4 Revenue - FY25'!$Q$68</f>
        <v>0</v>
      </c>
      <c r="BH911">
        <v>1101</v>
      </c>
    </row>
    <row r="912" spans="5:60">
      <c r="E912" t="e">
        <f>#REF!</f>
        <v>#REF!</v>
      </c>
      <c r="F912">
        <v>109974</v>
      </c>
      <c r="Q912" t="e">
        <f>#REF!</f>
        <v>#REF!</v>
      </c>
      <c r="R912">
        <v>173793</v>
      </c>
      <c r="BA912">
        <f>'[1]D.3 Trial Balance - FY25'!$F$21</f>
        <v>0</v>
      </c>
      <c r="BB912">
        <v>1361</v>
      </c>
      <c r="BG912">
        <f>'[1]D.4 Revenue - FY25'!$R$68</f>
        <v>0</v>
      </c>
      <c r="BH912">
        <v>1102</v>
      </c>
    </row>
    <row r="913" spans="5:60">
      <c r="E913" t="e">
        <f>#REF!</f>
        <v>#REF!</v>
      </c>
      <c r="F913">
        <v>109975</v>
      </c>
      <c r="Q913" t="e">
        <f>#REF!</f>
        <v>#REF!</v>
      </c>
      <c r="R913">
        <v>173794</v>
      </c>
      <c r="BA913">
        <f>'[1]D.3 Trial Balance - FY25'!$G$21</f>
        <v>0</v>
      </c>
      <c r="BB913">
        <v>1362</v>
      </c>
      <c r="BG913">
        <f>'[1]D.4 Revenue - FY25'!$S$68</f>
        <v>0</v>
      </c>
      <c r="BH913">
        <v>1103</v>
      </c>
    </row>
    <row r="914" spans="5:60">
      <c r="E914" t="e">
        <f>#REF!</f>
        <v>#REF!</v>
      </c>
      <c r="F914">
        <v>109976</v>
      </c>
      <c r="Q914" t="e">
        <f>#REF!</f>
        <v>#REF!</v>
      </c>
      <c r="R914">
        <v>173795</v>
      </c>
      <c r="BA914">
        <f>'[1]D.3 Trial Balance - FY25'!$H$21</f>
        <v>0</v>
      </c>
      <c r="BB914">
        <v>1363</v>
      </c>
      <c r="BG914">
        <f>'[1]D.4 Revenue - FY25'!$T$68</f>
        <v>0</v>
      </c>
      <c r="BH914">
        <v>1104</v>
      </c>
    </row>
    <row r="915" spans="5:60">
      <c r="E915" t="e">
        <f>#REF!</f>
        <v>#REF!</v>
      </c>
      <c r="F915">
        <v>109981</v>
      </c>
      <c r="Q915" t="e">
        <f>#REF!</f>
        <v>#REF!</v>
      </c>
      <c r="R915">
        <v>173796</v>
      </c>
      <c r="BA915">
        <f>'[1]D.3 Trial Balance - FY25'!$E$22</f>
        <v>0</v>
      </c>
      <c r="BB915">
        <v>1364</v>
      </c>
      <c r="BG915">
        <f>'[1]D.4 Revenue - FY25'!$U$68</f>
        <v>0</v>
      </c>
      <c r="BH915">
        <v>1105</v>
      </c>
    </row>
    <row r="916" spans="5:60">
      <c r="E916" t="e">
        <f>#REF!</f>
        <v>#REF!</v>
      </c>
      <c r="F916">
        <v>109987</v>
      </c>
      <c r="Q916" t="e">
        <f>#REF!</f>
        <v>#REF!</v>
      </c>
      <c r="R916">
        <v>173797</v>
      </c>
      <c r="BA916">
        <f>'[1]D.3 Trial Balance - FY25'!$F$22</f>
        <v>0</v>
      </c>
      <c r="BB916">
        <v>1365</v>
      </c>
      <c r="BG916">
        <f>'[1]D.4 Revenue - FY25'!$V$68</f>
        <v>0</v>
      </c>
      <c r="BH916">
        <v>1106</v>
      </c>
    </row>
    <row r="917" spans="5:60">
      <c r="E917" t="e">
        <f>#REF!</f>
        <v>#REF!</v>
      </c>
      <c r="F917">
        <v>109988</v>
      </c>
      <c r="Q917" t="e">
        <f>#REF!</f>
        <v>#REF!</v>
      </c>
      <c r="R917">
        <v>173798</v>
      </c>
      <c r="BA917">
        <f>'[1]D.3 Trial Balance - FY25'!$G$22</f>
        <v>0</v>
      </c>
      <c r="BB917">
        <v>1366</v>
      </c>
      <c r="BG917">
        <f>'[1]D.4 Revenue - FY25'!$I$69</f>
        <v>0</v>
      </c>
      <c r="BH917">
        <v>1107</v>
      </c>
    </row>
    <row r="918" spans="5:60">
      <c r="E918" t="e">
        <f>#REF!</f>
        <v>#REF!</v>
      </c>
      <c r="F918">
        <v>109989</v>
      </c>
      <c r="Q918" t="e">
        <f>#REF!</f>
        <v>#REF!</v>
      </c>
      <c r="R918">
        <v>173799</v>
      </c>
      <c r="BA918">
        <f>'[1]D.3 Trial Balance - FY25'!$H$22</f>
        <v>0</v>
      </c>
      <c r="BB918">
        <v>1367</v>
      </c>
      <c r="BG918">
        <f>'[1]D.4 Revenue - FY25'!$J$69</f>
        <v>0</v>
      </c>
      <c r="BH918">
        <v>1108</v>
      </c>
    </row>
    <row r="919" spans="5:60">
      <c r="E919" t="e">
        <f>#REF!</f>
        <v>#REF!</v>
      </c>
      <c r="F919">
        <v>109994</v>
      </c>
      <c r="Q919" t="e">
        <f>#REF!</f>
        <v>#REF!</v>
      </c>
      <c r="R919">
        <v>173800</v>
      </c>
      <c r="BA919">
        <f>'[1]D.3 Trial Balance - FY25'!$E$23</f>
        <v>0</v>
      </c>
      <c r="BB919">
        <v>1368</v>
      </c>
      <c r="BG919">
        <f>'[1]D.4 Revenue - FY25'!$K$69</f>
        <v>0</v>
      </c>
      <c r="BH919">
        <v>1109</v>
      </c>
    </row>
    <row r="920" spans="5:60">
      <c r="E920" t="e">
        <f>#REF!</f>
        <v>#REF!</v>
      </c>
      <c r="F920">
        <v>110000</v>
      </c>
      <c r="Q920" t="e">
        <f>#REF!</f>
        <v>#REF!</v>
      </c>
      <c r="R920">
        <v>173801</v>
      </c>
      <c r="BA920">
        <f>'[1]D.3 Trial Balance - FY25'!$F$23</f>
        <v>0</v>
      </c>
      <c r="BB920">
        <v>1369</v>
      </c>
      <c r="BG920">
        <f>'[1]D.4 Revenue - FY25'!$L$69</f>
        <v>0</v>
      </c>
      <c r="BH920">
        <v>1110</v>
      </c>
    </row>
    <row r="921" spans="5:60">
      <c r="E921" t="e">
        <f>#REF!</f>
        <v>#REF!</v>
      </c>
      <c r="F921">
        <v>110001</v>
      </c>
      <c r="Q921" t="e">
        <f>#REF!</f>
        <v>#REF!</v>
      </c>
      <c r="R921">
        <v>173802</v>
      </c>
      <c r="BA921">
        <f>'[1]D.3 Trial Balance - FY25'!$G$23</f>
        <v>0</v>
      </c>
      <c r="BB921">
        <v>1370</v>
      </c>
      <c r="BG921">
        <f>'[1]D.4 Revenue - FY25'!$M$69</f>
        <v>0</v>
      </c>
      <c r="BH921">
        <v>1111</v>
      </c>
    </row>
    <row r="922" spans="5:60">
      <c r="E922" t="e">
        <f>#REF!</f>
        <v>#REF!</v>
      </c>
      <c r="F922">
        <v>110002</v>
      </c>
      <c r="Q922" t="e">
        <f>#REF!</f>
        <v>#REF!</v>
      </c>
      <c r="R922">
        <v>173803</v>
      </c>
      <c r="BA922">
        <f>'[1]D.3 Trial Balance - FY25'!$H$23</f>
        <v>0</v>
      </c>
      <c r="BB922">
        <v>1371</v>
      </c>
      <c r="BG922">
        <f>'[1]D.4 Revenue - FY25'!$N$69</f>
        <v>0</v>
      </c>
      <c r="BH922">
        <v>1112</v>
      </c>
    </row>
    <row r="923" spans="5:60">
      <c r="E923" t="e">
        <f>#REF!</f>
        <v>#REF!</v>
      </c>
      <c r="F923">
        <v>110007</v>
      </c>
      <c r="Q923" t="e">
        <f>#REF!</f>
        <v>#REF!</v>
      </c>
      <c r="R923">
        <v>173804</v>
      </c>
      <c r="BA923">
        <f>'[1]D.3 Trial Balance - FY25'!$E$24</f>
        <v>0</v>
      </c>
      <c r="BB923">
        <v>1372</v>
      </c>
      <c r="BG923">
        <f>'[1]D.4 Revenue - FY25'!$O$69</f>
        <v>0</v>
      </c>
      <c r="BH923">
        <v>1113</v>
      </c>
    </row>
    <row r="924" spans="5:60">
      <c r="E924" t="e">
        <f>#REF!</f>
        <v>#REF!</v>
      </c>
      <c r="F924">
        <v>110013</v>
      </c>
      <c r="Q924" t="e">
        <f>#REF!</f>
        <v>#REF!</v>
      </c>
      <c r="R924">
        <v>173805</v>
      </c>
      <c r="BA924">
        <f>'[1]D.3 Trial Balance - FY25'!$F$24</f>
        <v>0</v>
      </c>
      <c r="BB924">
        <v>1373</v>
      </c>
      <c r="BG924">
        <f>'[1]D.4 Revenue - FY25'!$P$69</f>
        <v>0</v>
      </c>
      <c r="BH924">
        <v>1114</v>
      </c>
    </row>
    <row r="925" spans="5:60">
      <c r="E925" t="e">
        <f>#REF!</f>
        <v>#REF!</v>
      </c>
      <c r="F925">
        <v>110014</v>
      </c>
      <c r="Q925" t="e">
        <f>#REF!</f>
        <v>#REF!</v>
      </c>
      <c r="R925">
        <v>173806</v>
      </c>
      <c r="BA925">
        <f>'[1]D.3 Trial Balance - FY25'!$G$24</f>
        <v>0</v>
      </c>
      <c r="BB925">
        <v>1374</v>
      </c>
      <c r="BG925">
        <f>'[1]D.4 Revenue - FY25'!$Q$69</f>
        <v>0</v>
      </c>
      <c r="BH925">
        <v>1115</v>
      </c>
    </row>
    <row r="926" spans="5:60">
      <c r="E926" t="e">
        <f>#REF!</f>
        <v>#REF!</v>
      </c>
      <c r="F926">
        <v>110015</v>
      </c>
      <c r="Q926" t="e">
        <f>#REF!</f>
        <v>#REF!</v>
      </c>
      <c r="R926">
        <v>173807</v>
      </c>
      <c r="BA926">
        <f>'[1]D.3 Trial Balance - FY25'!$H$24</f>
        <v>0</v>
      </c>
      <c r="BB926">
        <v>1375</v>
      </c>
      <c r="BG926">
        <f>'[1]D.4 Revenue - FY25'!$R$69</f>
        <v>0</v>
      </c>
      <c r="BH926">
        <v>1116</v>
      </c>
    </row>
    <row r="927" spans="5:60">
      <c r="E927" t="e">
        <f>#REF!</f>
        <v>#REF!</v>
      </c>
      <c r="F927">
        <v>110020</v>
      </c>
      <c r="Q927" t="e">
        <f>#REF!</f>
        <v>#REF!</v>
      </c>
      <c r="R927">
        <v>173808</v>
      </c>
      <c r="BA927">
        <f>'[1]D.3 Trial Balance - FY25'!$E$25</f>
        <v>0</v>
      </c>
      <c r="BB927">
        <v>1376</v>
      </c>
      <c r="BG927">
        <f>'[1]D.4 Revenue - FY25'!$S$69</f>
        <v>0</v>
      </c>
      <c r="BH927">
        <v>1117</v>
      </c>
    </row>
    <row r="928" spans="5:60">
      <c r="E928" t="e">
        <f>#REF!</f>
        <v>#REF!</v>
      </c>
      <c r="F928">
        <v>110026</v>
      </c>
      <c r="Q928" t="e">
        <f>#REF!</f>
        <v>#REF!</v>
      </c>
      <c r="R928">
        <v>173809</v>
      </c>
      <c r="BA928">
        <f>'[1]D.3 Trial Balance - FY25'!$F$25</f>
        <v>0</v>
      </c>
      <c r="BB928">
        <v>1377</v>
      </c>
      <c r="BG928">
        <f>'[1]D.4 Revenue - FY25'!$T$69</f>
        <v>0</v>
      </c>
      <c r="BH928">
        <v>1118</v>
      </c>
    </row>
    <row r="929" spans="5:60">
      <c r="E929" t="e">
        <f>#REF!</f>
        <v>#REF!</v>
      </c>
      <c r="F929">
        <v>110027</v>
      </c>
      <c r="Q929" t="e">
        <f>#REF!</f>
        <v>#REF!</v>
      </c>
      <c r="R929">
        <v>173810</v>
      </c>
      <c r="BA929">
        <f>'[1]D.3 Trial Balance - FY25'!$G$25</f>
        <v>0</v>
      </c>
      <c r="BB929">
        <v>1378</v>
      </c>
      <c r="BG929">
        <f>'[1]D.4 Revenue - FY25'!$U$69</f>
        <v>0</v>
      </c>
      <c r="BH929">
        <v>1119</v>
      </c>
    </row>
    <row r="930" spans="5:60">
      <c r="E930" t="e">
        <f>#REF!</f>
        <v>#REF!</v>
      </c>
      <c r="F930">
        <v>110028</v>
      </c>
      <c r="Q930" t="e">
        <f>#REF!</f>
        <v>#REF!</v>
      </c>
      <c r="R930">
        <v>173811</v>
      </c>
      <c r="BA930">
        <f>'[1]D.3 Trial Balance - FY25'!$H$25</f>
        <v>0</v>
      </c>
      <c r="BB930">
        <v>1379</v>
      </c>
      <c r="BG930">
        <f>'[1]D.4 Revenue - FY25'!$V$69</f>
        <v>0</v>
      </c>
      <c r="BH930">
        <v>1120</v>
      </c>
    </row>
    <row r="931" spans="5:60">
      <c r="E931" t="e">
        <f>#REF!</f>
        <v>#REF!</v>
      </c>
      <c r="F931">
        <v>110033</v>
      </c>
      <c r="Q931" t="e">
        <f>#REF!</f>
        <v>#REF!</v>
      </c>
      <c r="R931">
        <v>173812</v>
      </c>
      <c r="BA931">
        <f>'[1]D.3 Trial Balance - FY25'!$E$26</f>
        <v>0</v>
      </c>
      <c r="BB931">
        <v>1380</v>
      </c>
      <c r="BG931">
        <f>'[1]D.4 Revenue - FY25'!$I$70</f>
        <v>0</v>
      </c>
      <c r="BH931">
        <v>1121</v>
      </c>
    </row>
    <row r="932" spans="5:60">
      <c r="E932" t="e">
        <f>#REF!</f>
        <v>#REF!</v>
      </c>
      <c r="F932">
        <v>110039</v>
      </c>
      <c r="Q932" t="e">
        <f>#REF!</f>
        <v>#REF!</v>
      </c>
      <c r="R932">
        <v>173813</v>
      </c>
      <c r="BA932">
        <f>'[1]D.3 Trial Balance - FY25'!$F$26</f>
        <v>0</v>
      </c>
      <c r="BB932">
        <v>1381</v>
      </c>
      <c r="BG932">
        <f>'[1]D.4 Revenue - FY25'!$J$70</f>
        <v>0</v>
      </c>
      <c r="BH932">
        <v>1122</v>
      </c>
    </row>
    <row r="933" spans="5:60">
      <c r="E933" t="e">
        <f>#REF!</f>
        <v>#REF!</v>
      </c>
      <c r="F933">
        <v>110040</v>
      </c>
      <c r="Q933" t="e">
        <f>#REF!</f>
        <v>#REF!</v>
      </c>
      <c r="R933">
        <v>173814</v>
      </c>
      <c r="BA933">
        <f>'[1]D.3 Trial Balance - FY25'!$G$26</f>
        <v>0</v>
      </c>
      <c r="BB933">
        <v>1382</v>
      </c>
      <c r="BG933">
        <f>'[1]D.4 Revenue - FY25'!$K$70</f>
        <v>0</v>
      </c>
      <c r="BH933">
        <v>1123</v>
      </c>
    </row>
    <row r="934" spans="5:60">
      <c r="E934" t="e">
        <f>#REF!</f>
        <v>#REF!</v>
      </c>
      <c r="F934">
        <v>110041</v>
      </c>
      <c r="Q934" t="e">
        <f>#REF!</f>
        <v>#REF!</v>
      </c>
      <c r="R934">
        <v>173815</v>
      </c>
      <c r="BA934">
        <f>'[1]D.3 Trial Balance - FY25'!$H$26</f>
        <v>0</v>
      </c>
      <c r="BB934">
        <v>1383</v>
      </c>
      <c r="BG934">
        <f>'[1]D.4 Revenue - FY25'!$L$70</f>
        <v>0</v>
      </c>
      <c r="BH934">
        <v>1124</v>
      </c>
    </row>
    <row r="935" spans="5:60">
      <c r="E935" t="e">
        <f>#REF!</f>
        <v>#REF!</v>
      </c>
      <c r="F935">
        <v>110046</v>
      </c>
      <c r="Q935" t="e">
        <f>#REF!</f>
        <v>#REF!</v>
      </c>
      <c r="R935">
        <v>173816</v>
      </c>
      <c r="BA935">
        <f>'[1]D.3 Trial Balance - FY25'!$E$27</f>
        <v>0</v>
      </c>
      <c r="BB935">
        <v>1384</v>
      </c>
      <c r="BG935">
        <f>'[1]D.4 Revenue - FY25'!$M$70</f>
        <v>0</v>
      </c>
      <c r="BH935">
        <v>1125</v>
      </c>
    </row>
    <row r="936" spans="5:60">
      <c r="E936" t="e">
        <f>#REF!</f>
        <v>#REF!</v>
      </c>
      <c r="F936">
        <v>110052</v>
      </c>
      <c r="Q936" t="e">
        <f>#REF!</f>
        <v>#REF!</v>
      </c>
      <c r="R936">
        <v>173817</v>
      </c>
      <c r="BA936">
        <f>'[1]D.3 Trial Balance - FY25'!$F$27</f>
        <v>0</v>
      </c>
      <c r="BB936">
        <v>1385</v>
      </c>
      <c r="BG936">
        <f>'[1]D.4 Revenue - FY25'!$N$70</f>
        <v>0</v>
      </c>
      <c r="BH936">
        <v>1126</v>
      </c>
    </row>
    <row r="937" spans="5:60">
      <c r="E937" t="e">
        <f>#REF!</f>
        <v>#REF!</v>
      </c>
      <c r="F937">
        <v>110053</v>
      </c>
      <c r="Q937" t="e">
        <f>#REF!</f>
        <v>#REF!</v>
      </c>
      <c r="R937">
        <v>173818</v>
      </c>
      <c r="BA937">
        <f>'[1]D.3 Trial Balance - FY25'!$G$27</f>
        <v>0</v>
      </c>
      <c r="BB937">
        <v>1386</v>
      </c>
      <c r="BG937">
        <f>'[1]D.4 Revenue - FY25'!$O$70</f>
        <v>0</v>
      </c>
      <c r="BH937">
        <v>1127</v>
      </c>
    </row>
    <row r="938" spans="5:60">
      <c r="E938" t="e">
        <f>#REF!</f>
        <v>#REF!</v>
      </c>
      <c r="F938">
        <v>110054</v>
      </c>
      <c r="Q938" t="e">
        <f>#REF!</f>
        <v>#REF!</v>
      </c>
      <c r="R938">
        <v>173819</v>
      </c>
      <c r="BA938">
        <f>'[1]D.3 Trial Balance - FY25'!$H$27</f>
        <v>186773.88</v>
      </c>
      <c r="BB938">
        <v>1387</v>
      </c>
      <c r="BG938">
        <f>'[1]D.4 Revenue - FY25'!$P$70</f>
        <v>0</v>
      </c>
      <c r="BH938">
        <v>1128</v>
      </c>
    </row>
    <row r="939" spans="5:60">
      <c r="E939" t="e">
        <f>#REF!</f>
        <v>#REF!</v>
      </c>
      <c r="F939">
        <v>110059</v>
      </c>
      <c r="Q939" t="e">
        <f>#REF!</f>
        <v>#REF!</v>
      </c>
      <c r="R939">
        <v>173820</v>
      </c>
      <c r="BA939">
        <f>'[1]D.3 Trial Balance - FY25'!$E$28</f>
        <v>0</v>
      </c>
      <c r="BB939">
        <v>1388</v>
      </c>
      <c r="BG939">
        <f>'[1]D.4 Revenue - FY25'!$Q$70</f>
        <v>0</v>
      </c>
      <c r="BH939">
        <v>1129</v>
      </c>
    </row>
    <row r="940" spans="5:60">
      <c r="E940" t="e">
        <f>#REF!</f>
        <v>#REF!</v>
      </c>
      <c r="F940">
        <v>110065</v>
      </c>
      <c r="Q940" t="e">
        <f>#REF!</f>
        <v>#REF!</v>
      </c>
      <c r="R940">
        <v>173821</v>
      </c>
      <c r="BA940">
        <f>'[1]D.3 Trial Balance - FY25'!$F$28</f>
        <v>0</v>
      </c>
      <c r="BB940">
        <v>1389</v>
      </c>
      <c r="BG940">
        <f>'[1]D.4 Revenue - FY25'!$R$70</f>
        <v>0</v>
      </c>
      <c r="BH940">
        <v>1130</v>
      </c>
    </row>
    <row r="941" spans="5:60">
      <c r="E941" t="e">
        <f>#REF!</f>
        <v>#REF!</v>
      </c>
      <c r="F941">
        <v>110066</v>
      </c>
      <c r="Q941" t="e">
        <f>#REF!</f>
        <v>#REF!</v>
      </c>
      <c r="R941">
        <v>173822</v>
      </c>
      <c r="BA941">
        <f>'[1]D.3 Trial Balance - FY25'!$G$28</f>
        <v>0</v>
      </c>
      <c r="BB941">
        <v>1390</v>
      </c>
      <c r="BG941">
        <f>'[1]D.4 Revenue - FY25'!$S$70</f>
        <v>0</v>
      </c>
      <c r="BH941">
        <v>1131</v>
      </c>
    </row>
    <row r="942" spans="5:60">
      <c r="E942" t="e">
        <f>#REF!</f>
        <v>#REF!</v>
      </c>
      <c r="F942">
        <v>110067</v>
      </c>
      <c r="Q942" t="e">
        <f>#REF!</f>
        <v>#REF!</v>
      </c>
      <c r="R942">
        <v>173823</v>
      </c>
      <c r="BA942">
        <f>'[1]D.3 Trial Balance - FY25'!$H$28</f>
        <v>0</v>
      </c>
      <c r="BB942">
        <v>1391</v>
      </c>
      <c r="BG942">
        <f>'[1]D.4 Revenue - FY25'!$T$70</f>
        <v>0</v>
      </c>
      <c r="BH942">
        <v>1132</v>
      </c>
    </row>
    <row r="943" spans="5:60">
      <c r="E943" t="e">
        <f>#REF!</f>
        <v>#REF!</v>
      </c>
      <c r="F943">
        <v>110072</v>
      </c>
      <c r="Q943" t="e">
        <f>#REF!</f>
        <v>#REF!</v>
      </c>
      <c r="R943">
        <v>173824</v>
      </c>
      <c r="BA943">
        <f>'[1]D.3 Trial Balance - FY25'!$E$29</f>
        <v>0</v>
      </c>
      <c r="BB943">
        <v>1392</v>
      </c>
      <c r="BG943">
        <f>'[1]D.4 Revenue - FY25'!$U$70</f>
        <v>0</v>
      </c>
      <c r="BH943">
        <v>1133</v>
      </c>
    </row>
    <row r="944" spans="5:60">
      <c r="E944" t="e">
        <f>#REF!</f>
        <v>#REF!</v>
      </c>
      <c r="F944">
        <v>110078</v>
      </c>
      <c r="Q944" t="e">
        <f>#REF!</f>
        <v>#REF!</v>
      </c>
      <c r="R944">
        <v>173825</v>
      </c>
      <c r="BA944">
        <f>'[1]D.3 Trial Balance - FY25'!$F$29</f>
        <v>0</v>
      </c>
      <c r="BB944">
        <v>1393</v>
      </c>
      <c r="BG944">
        <f>'[1]D.4 Revenue - FY25'!$V$70</f>
        <v>0</v>
      </c>
      <c r="BH944">
        <v>1134</v>
      </c>
    </row>
    <row r="945" spans="5:60">
      <c r="E945" t="e">
        <f>#REF!</f>
        <v>#REF!</v>
      </c>
      <c r="F945">
        <v>110079</v>
      </c>
      <c r="Q945" t="e">
        <f>#REF!</f>
        <v>#REF!</v>
      </c>
      <c r="R945">
        <v>173826</v>
      </c>
      <c r="BA945">
        <f>'[1]D.3 Trial Balance - FY25'!$G$29</f>
        <v>0</v>
      </c>
      <c r="BB945">
        <v>1394</v>
      </c>
      <c r="BG945">
        <f>'[1]D.4 Revenue - FY25'!$I$71</f>
        <v>0</v>
      </c>
      <c r="BH945">
        <v>1135</v>
      </c>
    </row>
    <row r="946" spans="5:60">
      <c r="E946" t="e">
        <f>#REF!</f>
        <v>#REF!</v>
      </c>
      <c r="F946">
        <v>110080</v>
      </c>
      <c r="Q946" t="e">
        <f>#REF!</f>
        <v>#REF!</v>
      </c>
      <c r="R946">
        <v>173827</v>
      </c>
      <c r="BA946">
        <f>'[1]D.3 Trial Balance - FY25'!$H$29</f>
        <v>0</v>
      </c>
      <c r="BB946">
        <v>1395</v>
      </c>
      <c r="BG946">
        <f>'[1]D.4 Revenue - FY25'!$J$71</f>
        <v>0</v>
      </c>
      <c r="BH946">
        <v>1136</v>
      </c>
    </row>
    <row r="947" spans="5:60">
      <c r="E947" t="e">
        <f>#REF!</f>
        <v>#REF!</v>
      </c>
      <c r="F947">
        <v>110085</v>
      </c>
      <c r="Q947" t="e">
        <f>#REF!</f>
        <v>#REF!</v>
      </c>
      <c r="R947">
        <v>173828</v>
      </c>
      <c r="BA947">
        <f>'[1]D.3 Trial Balance - FY25'!$E$30</f>
        <v>0</v>
      </c>
      <c r="BB947">
        <v>1396</v>
      </c>
      <c r="BG947">
        <f>'[1]D.4 Revenue - FY25'!$K$71</f>
        <v>0</v>
      </c>
      <c r="BH947">
        <v>1137</v>
      </c>
    </row>
    <row r="948" spans="5:60">
      <c r="E948" t="e">
        <f>#REF!</f>
        <v>#REF!</v>
      </c>
      <c r="F948">
        <v>110091</v>
      </c>
      <c r="Q948" t="e">
        <f>#REF!</f>
        <v>#REF!</v>
      </c>
      <c r="R948">
        <v>173829</v>
      </c>
      <c r="BA948">
        <f>'[1]D.3 Trial Balance - FY25'!$F$30</f>
        <v>0</v>
      </c>
      <c r="BB948">
        <v>1397</v>
      </c>
      <c r="BG948">
        <f>'[1]D.4 Revenue - FY25'!$L$71</f>
        <v>0</v>
      </c>
      <c r="BH948">
        <v>1138</v>
      </c>
    </row>
    <row r="949" spans="5:60">
      <c r="E949" t="e">
        <f>#REF!</f>
        <v>#REF!</v>
      </c>
      <c r="F949">
        <v>110092</v>
      </c>
      <c r="Q949" t="e">
        <f>#REF!</f>
        <v>#REF!</v>
      </c>
      <c r="R949">
        <v>173830</v>
      </c>
      <c r="BA949">
        <f>'[1]D.3 Trial Balance - FY25'!$G$30</f>
        <v>0</v>
      </c>
      <c r="BB949">
        <v>1398</v>
      </c>
      <c r="BG949">
        <f>'[1]D.4 Revenue - FY25'!$M$71</f>
        <v>0</v>
      </c>
      <c r="BH949">
        <v>1139</v>
      </c>
    </row>
    <row r="950" spans="5:60">
      <c r="E950" t="e">
        <f>#REF!</f>
        <v>#REF!</v>
      </c>
      <c r="F950">
        <v>110093</v>
      </c>
      <c r="Q950" t="e">
        <f>#REF!</f>
        <v>#REF!</v>
      </c>
      <c r="R950">
        <v>173831</v>
      </c>
      <c r="BA950">
        <f>'[1]D.3 Trial Balance - FY25'!$H$30</f>
        <v>0</v>
      </c>
      <c r="BB950">
        <v>1399</v>
      </c>
      <c r="BG950">
        <f>'[1]D.4 Revenue - FY25'!$N$71</f>
        <v>0</v>
      </c>
      <c r="BH950">
        <v>1140</v>
      </c>
    </row>
    <row r="951" spans="5:60">
      <c r="E951" t="e">
        <f>#REF!</f>
        <v>#REF!</v>
      </c>
      <c r="F951">
        <v>110098</v>
      </c>
      <c r="Q951" t="e">
        <f>#REF!</f>
        <v>#REF!</v>
      </c>
      <c r="R951">
        <v>173832</v>
      </c>
      <c r="BA951">
        <f>'[1]D.3 Trial Balance - FY25'!$E$31</f>
        <v>0</v>
      </c>
      <c r="BB951">
        <v>1400</v>
      </c>
      <c r="BG951">
        <f>'[1]D.4 Revenue - FY25'!$O$71</f>
        <v>0</v>
      </c>
      <c r="BH951">
        <v>1141</v>
      </c>
    </row>
    <row r="952" spans="5:60">
      <c r="E952" t="e">
        <f>#REF!</f>
        <v>#REF!</v>
      </c>
      <c r="F952">
        <v>110104</v>
      </c>
      <c r="Q952" t="e">
        <f>#REF!</f>
        <v>#REF!</v>
      </c>
      <c r="R952">
        <v>173833</v>
      </c>
      <c r="BA952">
        <f>'[1]D.3 Trial Balance - FY25'!$F$31</f>
        <v>0</v>
      </c>
      <c r="BB952">
        <v>1401</v>
      </c>
      <c r="BG952">
        <f>'[1]D.4 Revenue - FY25'!$P$71</f>
        <v>0</v>
      </c>
      <c r="BH952">
        <v>1142</v>
      </c>
    </row>
    <row r="953" spans="5:60">
      <c r="E953" t="e">
        <f>#REF!</f>
        <v>#REF!</v>
      </c>
      <c r="F953">
        <v>110105</v>
      </c>
      <c r="Q953" t="e">
        <f>#REF!</f>
        <v>#REF!</v>
      </c>
      <c r="R953">
        <v>173834</v>
      </c>
      <c r="BA953">
        <f>'[1]D.3 Trial Balance - FY25'!$G$31</f>
        <v>0</v>
      </c>
      <c r="BB953">
        <v>1402</v>
      </c>
      <c r="BG953">
        <f>'[1]D.4 Revenue - FY25'!$Q$71</f>
        <v>0</v>
      </c>
      <c r="BH953">
        <v>1143</v>
      </c>
    </row>
    <row r="954" spans="5:60">
      <c r="E954" t="e">
        <f>#REF!</f>
        <v>#REF!</v>
      </c>
      <c r="F954">
        <v>110106</v>
      </c>
      <c r="Q954" t="e">
        <f>#REF!</f>
        <v>#REF!</v>
      </c>
      <c r="R954">
        <v>173835</v>
      </c>
      <c r="BA954">
        <f>'[1]D.3 Trial Balance - FY25'!$H$31</f>
        <v>0</v>
      </c>
      <c r="BB954">
        <v>1403</v>
      </c>
      <c r="BG954">
        <f>'[1]D.4 Revenue - FY25'!$R$71</f>
        <v>0</v>
      </c>
      <c r="BH954">
        <v>1144</v>
      </c>
    </row>
    <row r="955" spans="5:60">
      <c r="E955" t="e">
        <f>#REF!</f>
        <v>#REF!</v>
      </c>
      <c r="F955">
        <v>110111</v>
      </c>
      <c r="Q955" t="e">
        <f>#REF!</f>
        <v>#REF!</v>
      </c>
      <c r="R955">
        <v>173836</v>
      </c>
      <c r="BA955">
        <f>'[1]D.3 Trial Balance - FY25'!$E$32</f>
        <v>0</v>
      </c>
      <c r="BB955">
        <v>1404</v>
      </c>
      <c r="BG955">
        <f>'[1]D.4 Revenue - FY25'!$S$71</f>
        <v>0</v>
      </c>
      <c r="BH955">
        <v>1145</v>
      </c>
    </row>
    <row r="956" spans="5:60">
      <c r="E956" t="e">
        <f>#REF!</f>
        <v>#REF!</v>
      </c>
      <c r="F956">
        <v>110117</v>
      </c>
      <c r="Q956" t="e">
        <f>#REF!</f>
        <v>#REF!</v>
      </c>
      <c r="R956">
        <v>173837</v>
      </c>
      <c r="BA956">
        <f>'[1]D.3 Trial Balance - FY25'!$F$32</f>
        <v>0</v>
      </c>
      <c r="BB956">
        <v>1405</v>
      </c>
      <c r="BG956">
        <f>'[1]D.4 Revenue - FY25'!$T$71</f>
        <v>0</v>
      </c>
      <c r="BH956">
        <v>1146</v>
      </c>
    </row>
    <row r="957" spans="5:60">
      <c r="E957" t="e">
        <f>#REF!</f>
        <v>#REF!</v>
      </c>
      <c r="F957">
        <v>110118</v>
      </c>
      <c r="Q957" t="e">
        <f>#REF!</f>
        <v>#REF!</v>
      </c>
      <c r="R957">
        <v>173838</v>
      </c>
      <c r="BA957">
        <f>'[1]D.3 Trial Balance - FY25'!$G$32</f>
        <v>0</v>
      </c>
      <c r="BB957">
        <v>1406</v>
      </c>
      <c r="BG957">
        <f>'[1]D.4 Revenue - FY25'!$U$71</f>
        <v>0</v>
      </c>
      <c r="BH957">
        <v>1147</v>
      </c>
    </row>
    <row r="958" spans="5:60">
      <c r="E958" t="e">
        <f>#REF!</f>
        <v>#REF!</v>
      </c>
      <c r="F958">
        <v>110119</v>
      </c>
      <c r="Q958" t="e">
        <f>#REF!</f>
        <v>#REF!</v>
      </c>
      <c r="R958">
        <v>173839</v>
      </c>
      <c r="BA958">
        <f>'[1]D.3 Trial Balance - FY25'!$H$32</f>
        <v>8897.34</v>
      </c>
      <c r="BB958">
        <v>1407</v>
      </c>
      <c r="BG958">
        <f>'[1]D.4 Revenue - FY25'!$V$71</f>
        <v>0</v>
      </c>
      <c r="BH958">
        <v>1148</v>
      </c>
    </row>
    <row r="959" spans="5:60">
      <c r="E959" t="e">
        <f>#REF!</f>
        <v>#REF!</v>
      </c>
      <c r="F959">
        <v>110124</v>
      </c>
      <c r="Q959" t="e">
        <f>#REF!</f>
        <v>#REF!</v>
      </c>
      <c r="R959">
        <v>173840</v>
      </c>
      <c r="BA959">
        <f>'[1]D.3 Trial Balance - FY25'!$E$33</f>
        <v>0</v>
      </c>
      <c r="BB959">
        <v>1408</v>
      </c>
      <c r="BG959">
        <f>'[1]D.4 Revenue - FY25'!$I$72</f>
        <v>0</v>
      </c>
      <c r="BH959">
        <v>1149</v>
      </c>
    </row>
    <row r="960" spans="5:60">
      <c r="E960" t="e">
        <f>#REF!</f>
        <v>#REF!</v>
      </c>
      <c r="F960">
        <v>110130</v>
      </c>
      <c r="Q960" t="e">
        <f>#REF!</f>
        <v>#REF!</v>
      </c>
      <c r="R960">
        <v>173841</v>
      </c>
      <c r="BA960">
        <f>'[1]D.3 Trial Balance - FY25'!$F$33</f>
        <v>0</v>
      </c>
      <c r="BB960">
        <v>1409</v>
      </c>
      <c r="BG960">
        <f>'[1]D.4 Revenue - FY25'!$J$72</f>
        <v>0</v>
      </c>
      <c r="BH960">
        <v>1150</v>
      </c>
    </row>
    <row r="961" spans="5:60">
      <c r="E961" t="e">
        <f>#REF!</f>
        <v>#REF!</v>
      </c>
      <c r="F961">
        <v>110131</v>
      </c>
      <c r="Q961" t="e">
        <f>#REF!</f>
        <v>#REF!</v>
      </c>
      <c r="R961">
        <v>173842</v>
      </c>
      <c r="BA961">
        <f>'[1]D.3 Trial Balance - FY25'!$G$33</f>
        <v>0</v>
      </c>
      <c r="BB961">
        <v>1410</v>
      </c>
      <c r="BG961">
        <f>'[1]D.4 Revenue - FY25'!$K$72</f>
        <v>0</v>
      </c>
      <c r="BH961">
        <v>1151</v>
      </c>
    </row>
    <row r="962" spans="5:60">
      <c r="E962" t="e">
        <f>#REF!</f>
        <v>#REF!</v>
      </c>
      <c r="F962">
        <v>110132</v>
      </c>
      <c r="Q962" t="e">
        <f>#REF!</f>
        <v>#REF!</v>
      </c>
      <c r="R962">
        <v>173843</v>
      </c>
      <c r="BA962">
        <f>'[1]D.3 Trial Balance - FY25'!$H$33</f>
        <v>0</v>
      </c>
      <c r="BB962">
        <v>1411</v>
      </c>
      <c r="BG962">
        <f>'[1]D.4 Revenue - FY25'!$L$72</f>
        <v>0</v>
      </c>
      <c r="BH962">
        <v>1152</v>
      </c>
    </row>
    <row r="963" spans="5:60">
      <c r="E963" t="e">
        <f>#REF!</f>
        <v>#REF!</v>
      </c>
      <c r="F963">
        <v>110137</v>
      </c>
      <c r="Q963" t="e">
        <f>#REF!</f>
        <v>#REF!</v>
      </c>
      <c r="R963">
        <v>173844</v>
      </c>
      <c r="BA963">
        <f>'[1]D.3 Trial Balance - FY25'!$E$34</f>
        <v>0</v>
      </c>
      <c r="BB963">
        <v>1412</v>
      </c>
      <c r="BG963">
        <f>'[1]D.4 Revenue - FY25'!$M$72</f>
        <v>0</v>
      </c>
      <c r="BH963">
        <v>1153</v>
      </c>
    </row>
    <row r="964" spans="5:60">
      <c r="E964" t="e">
        <f>#REF!</f>
        <v>#REF!</v>
      </c>
      <c r="F964">
        <v>110143</v>
      </c>
      <c r="Q964" t="e">
        <f>#REF!</f>
        <v>#REF!</v>
      </c>
      <c r="R964">
        <v>173845</v>
      </c>
      <c r="BA964">
        <f>'[1]D.3 Trial Balance - FY25'!$F$34</f>
        <v>0</v>
      </c>
      <c r="BB964">
        <v>1413</v>
      </c>
      <c r="BG964">
        <f>'[1]D.4 Revenue - FY25'!$N$72</f>
        <v>0</v>
      </c>
      <c r="BH964">
        <v>1154</v>
      </c>
    </row>
    <row r="965" spans="5:60">
      <c r="E965" t="e">
        <f>#REF!</f>
        <v>#REF!</v>
      </c>
      <c r="F965">
        <v>110144</v>
      </c>
      <c r="Q965" t="e">
        <f>#REF!</f>
        <v>#REF!</v>
      </c>
      <c r="R965">
        <v>173846</v>
      </c>
      <c r="BA965">
        <f>'[1]D.3 Trial Balance - FY25'!$G$34</f>
        <v>0</v>
      </c>
      <c r="BB965">
        <v>1414</v>
      </c>
      <c r="BG965">
        <f>'[1]D.4 Revenue - FY25'!$O$72</f>
        <v>0</v>
      </c>
      <c r="BH965">
        <v>1155</v>
      </c>
    </row>
    <row r="966" spans="5:60">
      <c r="E966" t="e">
        <f>#REF!</f>
        <v>#REF!</v>
      </c>
      <c r="F966">
        <v>110145</v>
      </c>
      <c r="Q966" t="e">
        <f>#REF!</f>
        <v>#REF!</v>
      </c>
      <c r="R966">
        <v>173847</v>
      </c>
      <c r="BA966">
        <f>'[1]D.3 Trial Balance - FY25'!$H$34</f>
        <v>0</v>
      </c>
      <c r="BB966">
        <v>1415</v>
      </c>
      <c r="BG966">
        <f>'[1]D.4 Revenue - FY25'!$P$72</f>
        <v>0</v>
      </c>
      <c r="BH966">
        <v>1156</v>
      </c>
    </row>
    <row r="967" spans="5:60">
      <c r="E967" t="e">
        <f>#REF!</f>
        <v>#REF!</v>
      </c>
      <c r="F967">
        <v>110150</v>
      </c>
      <c r="Q967" t="e">
        <f>#REF!</f>
        <v>#REF!</v>
      </c>
      <c r="R967">
        <v>173848</v>
      </c>
      <c r="BA967">
        <f>'[1]D.3 Trial Balance - FY25'!$E$35</f>
        <v>0</v>
      </c>
      <c r="BB967">
        <v>1416</v>
      </c>
      <c r="BG967">
        <f>'[1]D.4 Revenue - FY25'!$Q$72</f>
        <v>0</v>
      </c>
      <c r="BH967">
        <v>1157</v>
      </c>
    </row>
    <row r="968" spans="5:60">
      <c r="E968" t="e">
        <f>#REF!</f>
        <v>#REF!</v>
      </c>
      <c r="F968">
        <v>110156</v>
      </c>
      <c r="Q968" t="e">
        <f>#REF!</f>
        <v>#REF!</v>
      </c>
      <c r="R968">
        <v>173849</v>
      </c>
      <c r="BA968">
        <f>'[1]D.3 Trial Balance - FY25'!$F$35</f>
        <v>0</v>
      </c>
      <c r="BB968">
        <v>1417</v>
      </c>
      <c r="BG968">
        <f>'[1]D.4 Revenue - FY25'!$R$72</f>
        <v>0</v>
      </c>
      <c r="BH968">
        <v>1158</v>
      </c>
    </row>
    <row r="969" spans="5:60">
      <c r="E969" t="e">
        <f>#REF!</f>
        <v>#REF!</v>
      </c>
      <c r="F969">
        <v>110157</v>
      </c>
      <c r="Q969" t="e">
        <f>#REF!</f>
        <v>#REF!</v>
      </c>
      <c r="R969">
        <v>173850</v>
      </c>
      <c r="BA969">
        <f>'[1]D.3 Trial Balance - FY25'!$G$35</f>
        <v>0</v>
      </c>
      <c r="BB969">
        <v>1418</v>
      </c>
      <c r="BG969">
        <f>'[1]D.4 Revenue - FY25'!$S$72</f>
        <v>0</v>
      </c>
      <c r="BH969">
        <v>1159</v>
      </c>
    </row>
    <row r="970" spans="5:60">
      <c r="E970" t="e">
        <f>#REF!</f>
        <v>#REF!</v>
      </c>
      <c r="F970">
        <v>110158</v>
      </c>
      <c r="Q970" t="e">
        <f>#REF!</f>
        <v>#REF!</v>
      </c>
      <c r="R970">
        <v>173851</v>
      </c>
      <c r="BA970">
        <f>'[1]D.3 Trial Balance - FY25'!$H$35</f>
        <v>0</v>
      </c>
      <c r="BB970">
        <v>1419</v>
      </c>
      <c r="BG970">
        <f>'[1]D.4 Revenue - FY25'!$T$72</f>
        <v>0</v>
      </c>
      <c r="BH970">
        <v>1160</v>
      </c>
    </row>
    <row r="971" spans="5:60">
      <c r="E971" t="e">
        <f>#REF!</f>
        <v>#REF!</v>
      </c>
      <c r="F971">
        <v>110163</v>
      </c>
      <c r="Q971" t="e">
        <f>#REF!</f>
        <v>#REF!</v>
      </c>
      <c r="R971">
        <v>173852</v>
      </c>
      <c r="BA971">
        <f>'[1]D.3 Trial Balance - FY25'!$E$36</f>
        <v>0</v>
      </c>
      <c r="BB971">
        <v>1420</v>
      </c>
      <c r="BG971">
        <f>'[1]D.4 Revenue - FY25'!$U$72</f>
        <v>0</v>
      </c>
      <c r="BH971">
        <v>1161</v>
      </c>
    </row>
    <row r="972" spans="5:60">
      <c r="E972" t="e">
        <f>#REF!</f>
        <v>#REF!</v>
      </c>
      <c r="F972">
        <v>110169</v>
      </c>
      <c r="Q972" t="e">
        <f>#REF!</f>
        <v>#REF!</v>
      </c>
      <c r="R972">
        <v>173853</v>
      </c>
      <c r="BA972">
        <f>'[1]D.3 Trial Balance - FY25'!$F$36</f>
        <v>0</v>
      </c>
      <c r="BB972">
        <v>1421</v>
      </c>
      <c r="BG972">
        <f>'[1]D.4 Revenue - FY25'!$V$72</f>
        <v>0</v>
      </c>
      <c r="BH972">
        <v>1162</v>
      </c>
    </row>
    <row r="973" spans="5:60">
      <c r="E973" t="e">
        <f>#REF!</f>
        <v>#REF!</v>
      </c>
      <c r="F973">
        <v>110170</v>
      </c>
      <c r="Q973" t="e">
        <f>#REF!</f>
        <v>#REF!</v>
      </c>
      <c r="R973">
        <v>173854</v>
      </c>
      <c r="BA973">
        <f>'[1]D.3 Trial Balance - FY25'!$G$36</f>
        <v>0</v>
      </c>
      <c r="BB973">
        <v>1422</v>
      </c>
      <c r="BG973">
        <f>'[1]D.4 Revenue - FY25'!$I$73</f>
        <v>0</v>
      </c>
      <c r="BH973">
        <v>1163</v>
      </c>
    </row>
    <row r="974" spans="5:60">
      <c r="E974" t="e">
        <f>#REF!</f>
        <v>#REF!</v>
      </c>
      <c r="F974">
        <v>110171</v>
      </c>
      <c r="Q974" t="e">
        <f>#REF!</f>
        <v>#REF!</v>
      </c>
      <c r="R974">
        <v>173855</v>
      </c>
      <c r="BA974">
        <f>'[1]D.3 Trial Balance - FY25'!$H$36</f>
        <v>0</v>
      </c>
      <c r="BB974">
        <v>1423</v>
      </c>
      <c r="BG974">
        <f>'[1]D.4 Revenue - FY25'!$J$73</f>
        <v>0</v>
      </c>
      <c r="BH974">
        <v>1164</v>
      </c>
    </row>
    <row r="975" spans="5:60">
      <c r="E975" t="e">
        <f>#REF!</f>
        <v>#REF!</v>
      </c>
      <c r="F975">
        <v>110176</v>
      </c>
      <c r="Q975" t="e">
        <f>#REF!</f>
        <v>#REF!</v>
      </c>
      <c r="R975">
        <v>173856</v>
      </c>
      <c r="BA975">
        <f>'[1]D.3 Trial Balance - FY25'!$E$37</f>
        <v>0</v>
      </c>
      <c r="BB975">
        <v>1424</v>
      </c>
      <c r="BG975">
        <f>'[1]D.4 Revenue - FY25'!$K$73</f>
        <v>0</v>
      </c>
      <c r="BH975">
        <v>1165</v>
      </c>
    </row>
    <row r="976" spans="5:60">
      <c r="E976" t="e">
        <f>#REF!</f>
        <v>#REF!</v>
      </c>
      <c r="F976">
        <v>110182</v>
      </c>
      <c r="Q976" t="e">
        <f>#REF!</f>
        <v>#REF!</v>
      </c>
      <c r="R976">
        <v>173857</v>
      </c>
      <c r="BA976">
        <f>'[1]D.3 Trial Balance - FY25'!$F$37</f>
        <v>0</v>
      </c>
      <c r="BB976">
        <v>1425</v>
      </c>
      <c r="BG976">
        <f>'[1]D.4 Revenue - FY25'!$L$73</f>
        <v>0</v>
      </c>
      <c r="BH976">
        <v>1166</v>
      </c>
    </row>
    <row r="977" spans="5:60">
      <c r="E977" t="e">
        <f>#REF!</f>
        <v>#REF!</v>
      </c>
      <c r="F977">
        <v>110183</v>
      </c>
      <c r="Q977" t="e">
        <f>#REF!</f>
        <v>#REF!</v>
      </c>
      <c r="R977">
        <v>173858</v>
      </c>
      <c r="BA977">
        <f>'[1]D.3 Trial Balance - FY25'!$G$37</f>
        <v>0</v>
      </c>
      <c r="BB977">
        <v>1426</v>
      </c>
      <c r="BG977">
        <f>'[1]D.4 Revenue - FY25'!$M$73</f>
        <v>0</v>
      </c>
      <c r="BH977">
        <v>1167</v>
      </c>
    </row>
    <row r="978" spans="5:60">
      <c r="E978" t="e">
        <f>#REF!</f>
        <v>#REF!</v>
      </c>
      <c r="F978">
        <v>110184</v>
      </c>
      <c r="Q978" t="e">
        <f>#REF!</f>
        <v>#REF!</v>
      </c>
      <c r="R978">
        <v>173859</v>
      </c>
      <c r="BA978">
        <f>'[1]D.3 Trial Balance - FY25'!$H$37</f>
        <v>0</v>
      </c>
      <c r="BB978">
        <v>1427</v>
      </c>
      <c r="BG978">
        <f>'[1]D.4 Revenue - FY25'!$N$73</f>
        <v>0</v>
      </c>
      <c r="BH978">
        <v>1168</v>
      </c>
    </row>
    <row r="979" spans="5:60">
      <c r="E979" t="e">
        <f>#REF!</f>
        <v>#REF!</v>
      </c>
      <c r="F979">
        <v>110189</v>
      </c>
      <c r="Q979" t="e">
        <f>#REF!</f>
        <v>#REF!</v>
      </c>
      <c r="R979">
        <v>173860</v>
      </c>
      <c r="BA979">
        <f>'[1]D.3 Trial Balance - FY25'!$E$38</f>
        <v>0</v>
      </c>
      <c r="BB979">
        <v>1428</v>
      </c>
      <c r="BG979">
        <f>'[1]D.4 Revenue - FY25'!$O$73</f>
        <v>0</v>
      </c>
      <c r="BH979">
        <v>1169</v>
      </c>
    </row>
    <row r="980" spans="5:60">
      <c r="E980" t="e">
        <f>#REF!</f>
        <v>#REF!</v>
      </c>
      <c r="F980">
        <v>110195</v>
      </c>
      <c r="Q980" t="e">
        <f>#REF!</f>
        <v>#REF!</v>
      </c>
      <c r="R980">
        <v>173861</v>
      </c>
      <c r="BA980">
        <f>'[1]D.3 Trial Balance - FY25'!$F$38</f>
        <v>0</v>
      </c>
      <c r="BB980">
        <v>1429</v>
      </c>
      <c r="BG980">
        <f>'[1]D.4 Revenue - FY25'!$P$73</f>
        <v>0</v>
      </c>
      <c r="BH980">
        <v>1170</v>
      </c>
    </row>
    <row r="981" spans="5:60">
      <c r="E981" t="e">
        <f>#REF!</f>
        <v>#REF!</v>
      </c>
      <c r="F981">
        <v>110196</v>
      </c>
      <c r="Q981" t="e">
        <f>#REF!</f>
        <v>#REF!</v>
      </c>
      <c r="R981">
        <v>173862</v>
      </c>
      <c r="BA981">
        <f>'[1]D.3 Trial Balance - FY25'!$G$38</f>
        <v>0</v>
      </c>
      <c r="BB981">
        <v>1430</v>
      </c>
      <c r="BG981">
        <f>'[1]D.4 Revenue - FY25'!$Q$73</f>
        <v>0</v>
      </c>
      <c r="BH981">
        <v>1171</v>
      </c>
    </row>
    <row r="982" spans="5:60">
      <c r="E982" t="e">
        <f>#REF!</f>
        <v>#REF!</v>
      </c>
      <c r="F982">
        <v>110197</v>
      </c>
      <c r="Q982" t="e">
        <f>#REF!</f>
        <v>#REF!</v>
      </c>
      <c r="R982">
        <v>173863</v>
      </c>
      <c r="BA982">
        <f>'[1]D.3 Trial Balance - FY25'!$H$38</f>
        <v>0</v>
      </c>
      <c r="BB982">
        <v>1431</v>
      </c>
      <c r="BG982">
        <f>'[1]D.4 Revenue - FY25'!$R$73</f>
        <v>0</v>
      </c>
      <c r="BH982">
        <v>1172</v>
      </c>
    </row>
    <row r="983" spans="5:60">
      <c r="E983" t="e">
        <f>#REF!</f>
        <v>#REF!</v>
      </c>
      <c r="F983">
        <v>110202</v>
      </c>
      <c r="Q983" t="e">
        <f>#REF!</f>
        <v>#REF!</v>
      </c>
      <c r="R983">
        <v>173864</v>
      </c>
      <c r="BA983">
        <f>'[1]D.3 Trial Balance - FY25'!$E$39</f>
        <v>0</v>
      </c>
      <c r="BB983">
        <v>1432</v>
      </c>
      <c r="BG983">
        <f>'[1]D.4 Revenue - FY25'!$S$73</f>
        <v>0</v>
      </c>
      <c r="BH983">
        <v>1173</v>
      </c>
    </row>
    <row r="984" spans="5:60">
      <c r="E984" t="e">
        <f>#REF!</f>
        <v>#REF!</v>
      </c>
      <c r="F984">
        <v>110208</v>
      </c>
      <c r="Q984" t="e">
        <f>#REF!</f>
        <v>#REF!</v>
      </c>
      <c r="R984">
        <v>173865</v>
      </c>
      <c r="BA984">
        <f>'[1]D.3 Trial Balance - FY25'!$F$39</f>
        <v>0</v>
      </c>
      <c r="BB984">
        <v>1433</v>
      </c>
      <c r="BG984">
        <f>'[1]D.4 Revenue - FY25'!$T$73</f>
        <v>0</v>
      </c>
      <c r="BH984">
        <v>1174</v>
      </c>
    </row>
    <row r="985" spans="5:60">
      <c r="E985" t="e">
        <f>#REF!</f>
        <v>#REF!</v>
      </c>
      <c r="F985">
        <v>110209</v>
      </c>
      <c r="Q985" t="e">
        <f>#REF!</f>
        <v>#REF!</v>
      </c>
      <c r="R985">
        <v>173866</v>
      </c>
      <c r="BA985">
        <f>'[1]D.3 Trial Balance - FY25'!$G$39</f>
        <v>0</v>
      </c>
      <c r="BB985">
        <v>1434</v>
      </c>
      <c r="BG985">
        <f>'[1]D.4 Revenue - FY25'!$U$73</f>
        <v>0</v>
      </c>
      <c r="BH985">
        <v>1175</v>
      </c>
    </row>
    <row r="986" spans="5:60">
      <c r="E986" t="e">
        <f>#REF!</f>
        <v>#REF!</v>
      </c>
      <c r="F986">
        <v>110210</v>
      </c>
      <c r="Q986" t="e">
        <f>#REF!</f>
        <v>#REF!</v>
      </c>
      <c r="R986">
        <v>173867</v>
      </c>
      <c r="BA986">
        <f>'[1]D.3 Trial Balance - FY25'!$H$39</f>
        <v>0</v>
      </c>
      <c r="BB986">
        <v>1435</v>
      </c>
      <c r="BG986">
        <f>'[1]D.4 Revenue - FY25'!$V$73</f>
        <v>0</v>
      </c>
      <c r="BH986">
        <v>1176</v>
      </c>
    </row>
    <row r="987" spans="5:60">
      <c r="E987" t="e">
        <f>#REF!</f>
        <v>#REF!</v>
      </c>
      <c r="F987">
        <v>110215</v>
      </c>
      <c r="Q987" t="e">
        <f>#REF!</f>
        <v>#REF!</v>
      </c>
      <c r="R987">
        <v>173868</v>
      </c>
      <c r="BA987">
        <f>'[1]D.3 Trial Balance - FY25'!$E$40</f>
        <v>0</v>
      </c>
      <c r="BB987">
        <v>1436</v>
      </c>
      <c r="BG987">
        <f>'[1]D.4 Revenue - FY25'!$I$74</f>
        <v>0</v>
      </c>
      <c r="BH987">
        <v>1177</v>
      </c>
    </row>
    <row r="988" spans="5:60">
      <c r="E988" t="e">
        <f>#REF!</f>
        <v>#REF!</v>
      </c>
      <c r="F988">
        <v>110221</v>
      </c>
      <c r="Q988" t="e">
        <f>#REF!</f>
        <v>#REF!</v>
      </c>
      <c r="R988">
        <v>173869</v>
      </c>
      <c r="BA988">
        <f>'[1]D.3 Trial Balance - FY25'!$F$40</f>
        <v>0</v>
      </c>
      <c r="BB988">
        <v>1437</v>
      </c>
      <c r="BG988">
        <f>'[1]D.4 Revenue - FY25'!$J$74</f>
        <v>0</v>
      </c>
      <c r="BH988">
        <v>1178</v>
      </c>
    </row>
    <row r="989" spans="5:60">
      <c r="E989" t="e">
        <f>#REF!</f>
        <v>#REF!</v>
      </c>
      <c r="F989">
        <v>110222</v>
      </c>
      <c r="Q989" t="e">
        <f>#REF!</f>
        <v>#REF!</v>
      </c>
      <c r="R989">
        <v>173870</v>
      </c>
      <c r="BA989">
        <f>'[1]D.3 Trial Balance - FY25'!$G$40</f>
        <v>0</v>
      </c>
      <c r="BB989">
        <v>1438</v>
      </c>
      <c r="BG989">
        <f>'[1]D.4 Revenue - FY25'!$K$74</f>
        <v>0</v>
      </c>
      <c r="BH989">
        <v>1179</v>
      </c>
    </row>
    <row r="990" spans="5:60">
      <c r="E990" t="e">
        <f>#REF!</f>
        <v>#REF!</v>
      </c>
      <c r="F990">
        <v>110223</v>
      </c>
      <c r="Q990" t="e">
        <f>#REF!</f>
        <v>#REF!</v>
      </c>
      <c r="R990">
        <v>173871</v>
      </c>
      <c r="BA990">
        <f>'[1]D.3 Trial Balance - FY25'!$H$40</f>
        <v>0</v>
      </c>
      <c r="BB990">
        <v>1439</v>
      </c>
      <c r="BG990">
        <f>'[1]D.4 Revenue - FY25'!$L$74</f>
        <v>0</v>
      </c>
      <c r="BH990">
        <v>1180</v>
      </c>
    </row>
    <row r="991" spans="5:60">
      <c r="E991" t="e">
        <f>#REF!</f>
        <v>#REF!</v>
      </c>
      <c r="F991">
        <v>110228</v>
      </c>
      <c r="Q991" t="e">
        <f>#REF!</f>
        <v>#REF!</v>
      </c>
      <c r="R991">
        <v>173872</v>
      </c>
      <c r="BA991">
        <f>'[1]D.3 Trial Balance - FY25'!$E$41</f>
        <v>0</v>
      </c>
      <c r="BB991">
        <v>1440</v>
      </c>
      <c r="BG991">
        <f>'[1]D.4 Revenue - FY25'!$M$74</f>
        <v>0</v>
      </c>
      <c r="BH991">
        <v>1181</v>
      </c>
    </row>
    <row r="992" spans="5:60">
      <c r="E992" t="e">
        <f>#REF!</f>
        <v>#REF!</v>
      </c>
      <c r="F992">
        <v>110234</v>
      </c>
      <c r="Q992" t="e">
        <f>#REF!</f>
        <v>#REF!</v>
      </c>
      <c r="R992">
        <v>173873</v>
      </c>
      <c r="BA992">
        <f>'[1]D.3 Trial Balance - FY25'!$F$41</f>
        <v>0</v>
      </c>
      <c r="BB992">
        <v>1441</v>
      </c>
      <c r="BG992">
        <f>'[1]D.4 Revenue - FY25'!$N$74</f>
        <v>0</v>
      </c>
      <c r="BH992">
        <v>1182</v>
      </c>
    </row>
    <row r="993" spans="5:60">
      <c r="E993" t="e">
        <f>#REF!</f>
        <v>#REF!</v>
      </c>
      <c r="F993">
        <v>110235</v>
      </c>
      <c r="Q993" t="e">
        <f>#REF!</f>
        <v>#REF!</v>
      </c>
      <c r="R993">
        <v>173874</v>
      </c>
      <c r="BA993">
        <f>'[1]D.3 Trial Balance - FY25'!$G$41</f>
        <v>0</v>
      </c>
      <c r="BB993">
        <v>1442</v>
      </c>
      <c r="BG993">
        <f>'[1]D.4 Revenue - FY25'!$O$74</f>
        <v>0</v>
      </c>
      <c r="BH993">
        <v>1183</v>
      </c>
    </row>
    <row r="994" spans="5:60">
      <c r="E994" t="e">
        <f>#REF!</f>
        <v>#REF!</v>
      </c>
      <c r="F994">
        <v>110236</v>
      </c>
      <c r="Q994" t="e">
        <f>#REF!</f>
        <v>#REF!</v>
      </c>
      <c r="R994">
        <v>173875</v>
      </c>
      <c r="BA994">
        <f>'[1]D.3 Trial Balance - FY25'!$H$41</f>
        <v>0</v>
      </c>
      <c r="BB994">
        <v>1443</v>
      </c>
      <c r="BG994">
        <f>'[1]D.4 Revenue - FY25'!$P$74</f>
        <v>0</v>
      </c>
      <c r="BH994">
        <v>1184</v>
      </c>
    </row>
    <row r="995" spans="5:60">
      <c r="E995" t="e">
        <f>#REF!</f>
        <v>#REF!</v>
      </c>
      <c r="F995">
        <v>110241</v>
      </c>
      <c r="Q995" t="e">
        <f>#REF!</f>
        <v>#REF!</v>
      </c>
      <c r="R995">
        <v>173876</v>
      </c>
      <c r="BA995">
        <f>'[1]D.3 Trial Balance - FY25'!$E$42</f>
        <v>0</v>
      </c>
      <c r="BB995">
        <v>1444</v>
      </c>
      <c r="BG995">
        <f>'[1]D.4 Revenue - FY25'!$Q$74</f>
        <v>0</v>
      </c>
      <c r="BH995">
        <v>1185</v>
      </c>
    </row>
    <row r="996" spans="5:60">
      <c r="E996" t="e">
        <f>#REF!</f>
        <v>#REF!</v>
      </c>
      <c r="F996">
        <v>110247</v>
      </c>
      <c r="Q996" t="e">
        <f>#REF!</f>
        <v>#REF!</v>
      </c>
      <c r="R996">
        <v>173877</v>
      </c>
      <c r="BA996">
        <f>'[1]D.3 Trial Balance - FY25'!$F$42</f>
        <v>0</v>
      </c>
      <c r="BB996">
        <v>1445</v>
      </c>
      <c r="BG996">
        <f>'[1]D.4 Revenue - FY25'!$R$74</f>
        <v>0</v>
      </c>
      <c r="BH996">
        <v>1186</v>
      </c>
    </row>
    <row r="997" spans="5:60">
      <c r="E997" t="e">
        <f>#REF!</f>
        <v>#REF!</v>
      </c>
      <c r="F997">
        <v>110248</v>
      </c>
      <c r="Q997" t="e">
        <f>#REF!</f>
        <v>#REF!</v>
      </c>
      <c r="R997">
        <v>173878</v>
      </c>
      <c r="BA997">
        <f>'[1]D.3 Trial Balance - FY25'!$G$42</f>
        <v>0</v>
      </c>
      <c r="BB997">
        <v>1446</v>
      </c>
      <c r="BG997">
        <f>'[1]D.4 Revenue - FY25'!$S$74</f>
        <v>0</v>
      </c>
      <c r="BH997">
        <v>1187</v>
      </c>
    </row>
    <row r="998" spans="5:60">
      <c r="E998" t="e">
        <f>#REF!</f>
        <v>#REF!</v>
      </c>
      <c r="F998">
        <v>110249</v>
      </c>
      <c r="Q998" t="e">
        <f>#REF!</f>
        <v>#REF!</v>
      </c>
      <c r="R998">
        <v>173879</v>
      </c>
      <c r="BA998">
        <f>'[1]D.3 Trial Balance - FY25'!$H$42</f>
        <v>0</v>
      </c>
      <c r="BB998">
        <v>1447</v>
      </c>
      <c r="BG998">
        <f>'[1]D.4 Revenue - FY25'!$T$74</f>
        <v>0</v>
      </c>
      <c r="BH998">
        <v>1188</v>
      </c>
    </row>
    <row r="999" spans="5:60">
      <c r="E999" t="e">
        <f>#REF!</f>
        <v>#REF!</v>
      </c>
      <c r="F999">
        <v>110254</v>
      </c>
      <c r="Q999" t="e">
        <f>#REF!</f>
        <v>#REF!</v>
      </c>
      <c r="R999">
        <v>173880</v>
      </c>
      <c r="BA999">
        <f>'[1]D.3 Trial Balance - FY25'!$E$43</f>
        <v>0</v>
      </c>
      <c r="BB999">
        <v>1448</v>
      </c>
      <c r="BG999">
        <f>'[1]D.4 Revenue - FY25'!$U$74</f>
        <v>0</v>
      </c>
      <c r="BH999">
        <v>1189</v>
      </c>
    </row>
    <row r="1000" spans="5:60">
      <c r="E1000" t="e">
        <f>#REF!</f>
        <v>#REF!</v>
      </c>
      <c r="F1000">
        <v>110260</v>
      </c>
      <c r="Q1000" t="e">
        <f>#REF!</f>
        <v>#REF!</v>
      </c>
      <c r="R1000">
        <v>173881</v>
      </c>
      <c r="BA1000">
        <f>'[1]D.3 Trial Balance - FY25'!$F$43</f>
        <v>0</v>
      </c>
      <c r="BB1000">
        <v>1449</v>
      </c>
      <c r="BG1000">
        <f>'[1]D.4 Revenue - FY25'!$V$74</f>
        <v>0</v>
      </c>
      <c r="BH1000">
        <v>1190</v>
      </c>
    </row>
    <row r="1001" spans="5:60">
      <c r="E1001" t="e">
        <f>#REF!</f>
        <v>#REF!</v>
      </c>
      <c r="F1001">
        <v>110261</v>
      </c>
      <c r="Q1001" t="e">
        <f>#REF!</f>
        <v>#REF!</v>
      </c>
      <c r="R1001">
        <v>173882</v>
      </c>
      <c r="BA1001">
        <f>'[1]D.3 Trial Balance - FY25'!$G$43</f>
        <v>0</v>
      </c>
      <c r="BB1001">
        <v>1450</v>
      </c>
      <c r="BG1001">
        <f>'[1]D.4 Revenue - FY25'!$I$75</f>
        <v>0</v>
      </c>
      <c r="BH1001">
        <v>1191</v>
      </c>
    </row>
    <row r="1002" spans="5:60">
      <c r="E1002" t="e">
        <f>#REF!</f>
        <v>#REF!</v>
      </c>
      <c r="F1002">
        <v>110262</v>
      </c>
      <c r="Q1002" t="e">
        <f>#REF!</f>
        <v>#REF!</v>
      </c>
      <c r="R1002">
        <v>173883</v>
      </c>
      <c r="BA1002">
        <f>'[1]D.3 Trial Balance - FY25'!$H$43</f>
        <v>0</v>
      </c>
      <c r="BB1002">
        <v>1451</v>
      </c>
      <c r="BG1002">
        <f>'[1]D.4 Revenue - FY25'!$J$75</f>
        <v>0</v>
      </c>
      <c r="BH1002">
        <v>1192</v>
      </c>
    </row>
    <row r="1003" spans="5:60">
      <c r="E1003" t="e">
        <f>#REF!</f>
        <v>#REF!</v>
      </c>
      <c r="F1003">
        <v>110267</v>
      </c>
      <c r="Q1003" t="e">
        <f>#REF!</f>
        <v>#REF!</v>
      </c>
      <c r="R1003">
        <v>173884</v>
      </c>
      <c r="BA1003">
        <f>'[1]D.3 Trial Balance - FY25'!$E$44</f>
        <v>0</v>
      </c>
      <c r="BB1003">
        <v>1452</v>
      </c>
      <c r="BG1003">
        <f>'[1]D.4 Revenue - FY25'!$K$75</f>
        <v>0</v>
      </c>
      <c r="BH1003">
        <v>1193</v>
      </c>
    </row>
    <row r="1004" spans="5:60">
      <c r="E1004" t="e">
        <f>#REF!</f>
        <v>#REF!</v>
      </c>
      <c r="F1004">
        <v>110273</v>
      </c>
      <c r="Q1004" t="e">
        <f>#REF!</f>
        <v>#REF!</v>
      </c>
      <c r="R1004">
        <v>173885</v>
      </c>
      <c r="BA1004">
        <f>'[1]D.3 Trial Balance - FY25'!$F$44</f>
        <v>0</v>
      </c>
      <c r="BB1004">
        <v>1453</v>
      </c>
      <c r="BG1004">
        <f>'[1]D.4 Revenue - FY25'!$L$75</f>
        <v>0</v>
      </c>
      <c r="BH1004">
        <v>1194</v>
      </c>
    </row>
    <row r="1005" spans="5:60">
      <c r="E1005" t="e">
        <f>#REF!</f>
        <v>#REF!</v>
      </c>
      <c r="F1005">
        <v>110274</v>
      </c>
      <c r="Q1005" t="e">
        <f>#REF!</f>
        <v>#REF!</v>
      </c>
      <c r="R1005">
        <v>173886</v>
      </c>
      <c r="BA1005">
        <f>'[1]D.3 Trial Balance - FY25'!$G$44</f>
        <v>0</v>
      </c>
      <c r="BB1005">
        <v>1454</v>
      </c>
      <c r="BG1005">
        <f>'[1]D.4 Revenue - FY25'!$M$75</f>
        <v>0</v>
      </c>
      <c r="BH1005">
        <v>1195</v>
      </c>
    </row>
    <row r="1006" spans="5:60">
      <c r="E1006" t="e">
        <f>#REF!</f>
        <v>#REF!</v>
      </c>
      <c r="F1006">
        <v>110275</v>
      </c>
      <c r="Q1006" t="e">
        <f>#REF!</f>
        <v>#REF!</v>
      </c>
      <c r="R1006">
        <v>173887</v>
      </c>
      <c r="BA1006">
        <f>'[1]D.3 Trial Balance - FY25'!$H$44</f>
        <v>0</v>
      </c>
      <c r="BB1006">
        <v>1455</v>
      </c>
      <c r="BG1006">
        <f>'[1]D.4 Revenue - FY25'!$N$75</f>
        <v>0</v>
      </c>
      <c r="BH1006">
        <v>1196</v>
      </c>
    </row>
    <row r="1007" spans="5:60">
      <c r="E1007" t="e">
        <f>#REF!</f>
        <v>#REF!</v>
      </c>
      <c r="F1007">
        <v>110280</v>
      </c>
      <c r="Q1007" t="e">
        <f>#REF!</f>
        <v>#REF!</v>
      </c>
      <c r="R1007">
        <v>173888</v>
      </c>
      <c r="BA1007">
        <f>'[1]D.3 Trial Balance - FY25'!$E$45</f>
        <v>0</v>
      </c>
      <c r="BB1007">
        <v>1456</v>
      </c>
      <c r="BG1007">
        <f>'[1]D.4 Revenue - FY25'!$O$75</f>
        <v>0</v>
      </c>
      <c r="BH1007">
        <v>1197</v>
      </c>
    </row>
    <row r="1008" spans="5:60">
      <c r="E1008" t="e">
        <f>#REF!</f>
        <v>#REF!</v>
      </c>
      <c r="F1008">
        <v>110286</v>
      </c>
      <c r="Q1008" t="e">
        <f>#REF!</f>
        <v>#REF!</v>
      </c>
      <c r="R1008">
        <v>173889</v>
      </c>
      <c r="BA1008">
        <f>'[1]D.3 Trial Balance - FY25'!$F$45</f>
        <v>0</v>
      </c>
      <c r="BB1008">
        <v>1457</v>
      </c>
      <c r="BG1008">
        <f>'[1]D.4 Revenue - FY25'!$P$75</f>
        <v>0</v>
      </c>
      <c r="BH1008">
        <v>1198</v>
      </c>
    </row>
    <row r="1009" spans="5:60">
      <c r="E1009" t="e">
        <f>#REF!</f>
        <v>#REF!</v>
      </c>
      <c r="F1009">
        <v>110287</v>
      </c>
      <c r="Q1009" t="e">
        <f>#REF!</f>
        <v>#REF!</v>
      </c>
      <c r="R1009">
        <v>173890</v>
      </c>
      <c r="BA1009">
        <f>'[1]D.3 Trial Balance - FY25'!$G$45</f>
        <v>0</v>
      </c>
      <c r="BB1009">
        <v>1458</v>
      </c>
      <c r="BG1009">
        <f>'[1]D.4 Revenue - FY25'!$Q$75</f>
        <v>0</v>
      </c>
      <c r="BH1009">
        <v>1199</v>
      </c>
    </row>
    <row r="1010" spans="5:60">
      <c r="E1010" t="e">
        <f>#REF!</f>
        <v>#REF!</v>
      </c>
      <c r="F1010">
        <v>110288</v>
      </c>
      <c r="Q1010" t="e">
        <f>#REF!</f>
        <v>#REF!</v>
      </c>
      <c r="R1010">
        <v>173891</v>
      </c>
      <c r="BA1010">
        <f>'[1]D.3 Trial Balance - FY25'!$H$45</f>
        <v>0</v>
      </c>
      <c r="BB1010">
        <v>1459</v>
      </c>
      <c r="BG1010">
        <f>'[1]D.4 Revenue - FY25'!$R$75</f>
        <v>0</v>
      </c>
      <c r="BH1010">
        <v>1200</v>
      </c>
    </row>
    <row r="1011" spans="5:60">
      <c r="E1011" t="e">
        <f>#REF!</f>
        <v>#REF!</v>
      </c>
      <c r="F1011">
        <v>110293</v>
      </c>
      <c r="Q1011" t="e">
        <f>#REF!</f>
        <v>#REF!</v>
      </c>
      <c r="R1011">
        <v>173892</v>
      </c>
      <c r="BA1011">
        <f>'[1]D.3 Trial Balance - FY25'!$E$46</f>
        <v>0</v>
      </c>
      <c r="BB1011">
        <v>1460</v>
      </c>
      <c r="BG1011">
        <f>'[1]D.4 Revenue - FY25'!$S$75</f>
        <v>0</v>
      </c>
      <c r="BH1011">
        <v>1201</v>
      </c>
    </row>
    <row r="1012" spans="5:60">
      <c r="E1012" t="e">
        <f>#REF!</f>
        <v>#REF!</v>
      </c>
      <c r="F1012">
        <v>110299</v>
      </c>
      <c r="Q1012" t="e">
        <f>#REF!</f>
        <v>#REF!</v>
      </c>
      <c r="R1012">
        <v>173893</v>
      </c>
      <c r="BA1012">
        <f>'[1]D.3 Trial Balance - FY25'!$F$46</f>
        <v>0</v>
      </c>
      <c r="BB1012">
        <v>1461</v>
      </c>
      <c r="BG1012">
        <f>'[1]D.4 Revenue - FY25'!$T$75</f>
        <v>0</v>
      </c>
      <c r="BH1012">
        <v>1202</v>
      </c>
    </row>
    <row r="1013" spans="5:60">
      <c r="E1013" t="e">
        <f>#REF!</f>
        <v>#REF!</v>
      </c>
      <c r="F1013">
        <v>110300</v>
      </c>
      <c r="Q1013" t="e">
        <f>#REF!</f>
        <v>#REF!</v>
      </c>
      <c r="R1013">
        <v>173894</v>
      </c>
      <c r="BA1013">
        <f>'[1]D.3 Trial Balance - FY25'!$G$46</f>
        <v>0</v>
      </c>
      <c r="BB1013">
        <v>1462</v>
      </c>
      <c r="BG1013">
        <f>'[1]D.4 Revenue - FY25'!$U$75</f>
        <v>0</v>
      </c>
      <c r="BH1013">
        <v>1203</v>
      </c>
    </row>
    <row r="1014" spans="5:60">
      <c r="E1014" t="e">
        <f>#REF!</f>
        <v>#REF!</v>
      </c>
      <c r="F1014">
        <v>110301</v>
      </c>
      <c r="Q1014" t="e">
        <f>#REF!</f>
        <v>#REF!</v>
      </c>
      <c r="R1014">
        <v>173895</v>
      </c>
      <c r="BA1014">
        <f>'[1]D.3 Trial Balance - FY25'!$H$46</f>
        <v>0</v>
      </c>
      <c r="BB1014">
        <v>1463</v>
      </c>
      <c r="BG1014">
        <f>'[1]D.4 Revenue - FY25'!$V$75</f>
        <v>0</v>
      </c>
      <c r="BH1014">
        <v>1204</v>
      </c>
    </row>
    <row r="1015" spans="5:60">
      <c r="E1015" t="e">
        <f>#REF!</f>
        <v>#REF!</v>
      </c>
      <c r="F1015">
        <v>110306</v>
      </c>
      <c r="Q1015" t="e">
        <f>#REF!</f>
        <v>#REF!</v>
      </c>
      <c r="R1015">
        <v>173896</v>
      </c>
      <c r="BA1015">
        <f>'[1]D.3 Trial Balance - FY25'!$E$47</f>
        <v>0</v>
      </c>
      <c r="BB1015">
        <v>1464</v>
      </c>
      <c r="BG1015">
        <f>'[1]D.4 Revenue - FY25'!$I$76</f>
        <v>0</v>
      </c>
      <c r="BH1015">
        <v>1205</v>
      </c>
    </row>
    <row r="1016" spans="5:60">
      <c r="E1016" t="e">
        <f>#REF!</f>
        <v>#REF!</v>
      </c>
      <c r="F1016">
        <v>110312</v>
      </c>
      <c r="Q1016" t="e">
        <f>#REF!</f>
        <v>#REF!</v>
      </c>
      <c r="R1016">
        <v>173897</v>
      </c>
      <c r="BA1016">
        <f>'[1]D.3 Trial Balance - FY25'!$F$47</f>
        <v>0</v>
      </c>
      <c r="BB1016">
        <v>1465</v>
      </c>
      <c r="BG1016">
        <f>'[1]D.4 Revenue - FY25'!$J$76</f>
        <v>0</v>
      </c>
      <c r="BH1016">
        <v>1206</v>
      </c>
    </row>
    <row r="1017" spans="5:60">
      <c r="E1017" t="e">
        <f>#REF!</f>
        <v>#REF!</v>
      </c>
      <c r="F1017">
        <v>110313</v>
      </c>
      <c r="Q1017" t="e">
        <f>#REF!</f>
        <v>#REF!</v>
      </c>
      <c r="R1017">
        <v>173898</v>
      </c>
      <c r="BA1017">
        <f>'[1]D.3 Trial Balance - FY25'!$G$47</f>
        <v>0</v>
      </c>
      <c r="BB1017">
        <v>1466</v>
      </c>
      <c r="BG1017">
        <f>'[1]D.4 Revenue - FY25'!$K$76</f>
        <v>0</v>
      </c>
      <c r="BH1017">
        <v>1207</v>
      </c>
    </row>
    <row r="1018" spans="5:60">
      <c r="E1018" t="e">
        <f>#REF!</f>
        <v>#REF!</v>
      </c>
      <c r="F1018">
        <v>110314</v>
      </c>
      <c r="Q1018" t="e">
        <f>#REF!</f>
        <v>#REF!</v>
      </c>
      <c r="R1018">
        <v>173899</v>
      </c>
      <c r="BA1018">
        <f>'[1]D.3 Trial Balance - FY25'!$H$47</f>
        <v>0</v>
      </c>
      <c r="BB1018">
        <v>1467</v>
      </c>
      <c r="BG1018">
        <f>'[1]D.4 Revenue - FY25'!$L$76</f>
        <v>0</v>
      </c>
      <c r="BH1018">
        <v>1208</v>
      </c>
    </row>
    <row r="1019" spans="5:60">
      <c r="E1019" t="e">
        <f>#REF!</f>
        <v>#REF!</v>
      </c>
      <c r="F1019">
        <v>110319</v>
      </c>
      <c r="Q1019" t="e">
        <f>#REF!</f>
        <v>#REF!</v>
      </c>
      <c r="R1019">
        <v>173900</v>
      </c>
      <c r="BA1019">
        <f>'[1]D.3 Trial Balance - FY25'!$E$48</f>
        <v>0</v>
      </c>
      <c r="BB1019">
        <v>1468</v>
      </c>
      <c r="BG1019">
        <f>'[1]D.4 Revenue - FY25'!$M$76</f>
        <v>0</v>
      </c>
      <c r="BH1019">
        <v>1209</v>
      </c>
    </row>
    <row r="1020" spans="5:60">
      <c r="E1020" t="e">
        <f>#REF!</f>
        <v>#REF!</v>
      </c>
      <c r="F1020">
        <v>110325</v>
      </c>
      <c r="Q1020" t="e">
        <f>#REF!</f>
        <v>#REF!</v>
      </c>
      <c r="R1020">
        <v>173901</v>
      </c>
      <c r="BA1020">
        <f>'[1]D.3 Trial Balance - FY25'!$F$48</f>
        <v>0</v>
      </c>
      <c r="BB1020">
        <v>1469</v>
      </c>
      <c r="BG1020">
        <f>'[1]D.4 Revenue - FY25'!$N$76</f>
        <v>0</v>
      </c>
      <c r="BH1020">
        <v>1210</v>
      </c>
    </row>
    <row r="1021" spans="5:60">
      <c r="E1021" t="e">
        <f>#REF!</f>
        <v>#REF!</v>
      </c>
      <c r="F1021">
        <v>110326</v>
      </c>
      <c r="Q1021" t="e">
        <f>#REF!</f>
        <v>#REF!</v>
      </c>
      <c r="R1021">
        <v>173902</v>
      </c>
      <c r="BA1021">
        <f>'[1]D.3 Trial Balance - FY25'!$G$48</f>
        <v>0</v>
      </c>
      <c r="BB1021">
        <v>1470</v>
      </c>
      <c r="BG1021">
        <f>'[1]D.4 Revenue - FY25'!$O$76</f>
        <v>0</v>
      </c>
      <c r="BH1021">
        <v>1211</v>
      </c>
    </row>
    <row r="1022" spans="5:60">
      <c r="E1022" t="e">
        <f>#REF!</f>
        <v>#REF!</v>
      </c>
      <c r="F1022">
        <v>110327</v>
      </c>
      <c r="Q1022" t="e">
        <f>#REF!</f>
        <v>#REF!</v>
      </c>
      <c r="R1022">
        <v>173903</v>
      </c>
      <c r="BA1022">
        <f>'[1]D.3 Trial Balance - FY25'!$H$48</f>
        <v>0</v>
      </c>
      <c r="BB1022">
        <v>1471</v>
      </c>
      <c r="BG1022">
        <f>'[1]D.4 Revenue - FY25'!$P$76</f>
        <v>0</v>
      </c>
      <c r="BH1022">
        <v>1212</v>
      </c>
    </row>
    <row r="1023" spans="5:60">
      <c r="E1023" t="e">
        <f>#REF!</f>
        <v>#REF!</v>
      </c>
      <c r="F1023">
        <v>110332</v>
      </c>
      <c r="Q1023" t="e">
        <f>#REF!</f>
        <v>#REF!</v>
      </c>
      <c r="R1023">
        <v>173904</v>
      </c>
      <c r="BA1023">
        <f>'[1]D.3 Trial Balance - FY25'!$E$49</f>
        <v>0</v>
      </c>
      <c r="BB1023">
        <v>1472</v>
      </c>
      <c r="BG1023">
        <f>'[1]D.4 Revenue - FY25'!$Q$76</f>
        <v>0</v>
      </c>
      <c r="BH1023">
        <v>1213</v>
      </c>
    </row>
    <row r="1024" spans="5:60">
      <c r="E1024" t="e">
        <f>#REF!</f>
        <v>#REF!</v>
      </c>
      <c r="F1024">
        <v>110338</v>
      </c>
      <c r="Q1024" t="e">
        <f>#REF!</f>
        <v>#REF!</v>
      </c>
      <c r="R1024">
        <v>173905</v>
      </c>
      <c r="BA1024">
        <f>'[1]D.3 Trial Balance - FY25'!$F$49</f>
        <v>0</v>
      </c>
      <c r="BB1024">
        <v>1473</v>
      </c>
      <c r="BG1024">
        <f>'[1]D.4 Revenue - FY25'!$R$76</f>
        <v>0</v>
      </c>
      <c r="BH1024">
        <v>1214</v>
      </c>
    </row>
    <row r="1025" spans="5:60">
      <c r="E1025" t="e">
        <f>#REF!</f>
        <v>#REF!</v>
      </c>
      <c r="F1025">
        <v>110339</v>
      </c>
      <c r="Q1025" t="e">
        <f>#REF!</f>
        <v>#REF!</v>
      </c>
      <c r="R1025">
        <v>173906</v>
      </c>
      <c r="BA1025">
        <f>'[1]D.3 Trial Balance - FY25'!$G$49</f>
        <v>0</v>
      </c>
      <c r="BB1025">
        <v>1474</v>
      </c>
      <c r="BG1025">
        <f>'[1]D.4 Revenue - FY25'!$S$76</f>
        <v>0</v>
      </c>
      <c r="BH1025">
        <v>1215</v>
      </c>
    </row>
    <row r="1026" spans="5:60">
      <c r="E1026" t="e">
        <f>#REF!</f>
        <v>#REF!</v>
      </c>
      <c r="F1026">
        <v>110340</v>
      </c>
      <c r="Q1026" t="e">
        <f>#REF!</f>
        <v>#REF!</v>
      </c>
      <c r="R1026">
        <v>173907</v>
      </c>
      <c r="BA1026">
        <f>'[1]D.3 Trial Balance - FY25'!$H$49</f>
        <v>0</v>
      </c>
      <c r="BB1026">
        <v>1475</v>
      </c>
      <c r="BG1026">
        <f>'[1]D.4 Revenue - FY25'!$T$76</f>
        <v>0</v>
      </c>
      <c r="BH1026">
        <v>1216</v>
      </c>
    </row>
    <row r="1027" spans="5:60">
      <c r="E1027" t="e">
        <f>#REF!</f>
        <v>#REF!</v>
      </c>
      <c r="F1027">
        <v>110345</v>
      </c>
      <c r="Q1027" t="e">
        <f>#REF!</f>
        <v>#REF!</v>
      </c>
      <c r="R1027">
        <v>173908</v>
      </c>
      <c r="BA1027">
        <f>'[1]D.3 Trial Balance - FY25'!$E$50</f>
        <v>0.01</v>
      </c>
      <c r="BB1027">
        <v>1476</v>
      </c>
      <c r="BG1027">
        <f>'[1]D.4 Revenue - FY25'!$U$76</f>
        <v>0</v>
      </c>
      <c r="BH1027">
        <v>1217</v>
      </c>
    </row>
    <row r="1028" spans="5:60">
      <c r="E1028" t="e">
        <f>#REF!</f>
        <v>#REF!</v>
      </c>
      <c r="F1028">
        <v>110351</v>
      </c>
      <c r="Q1028" t="e">
        <f>#REF!</f>
        <v>#REF!</v>
      </c>
      <c r="R1028">
        <v>173909</v>
      </c>
      <c r="BA1028">
        <f>'[1]D.3 Trial Balance - FY25'!$F$50</f>
        <v>0</v>
      </c>
      <c r="BB1028">
        <v>1477</v>
      </c>
      <c r="BG1028">
        <f>'[1]D.4 Revenue - FY25'!$V$76</f>
        <v>0</v>
      </c>
      <c r="BH1028">
        <v>1218</v>
      </c>
    </row>
    <row r="1029" spans="5:60">
      <c r="E1029" t="e">
        <f>#REF!</f>
        <v>#REF!</v>
      </c>
      <c r="F1029">
        <v>110352</v>
      </c>
      <c r="Q1029" t="e">
        <f>#REF!</f>
        <v>#REF!</v>
      </c>
      <c r="R1029">
        <v>173910</v>
      </c>
      <c r="BA1029">
        <f>'[1]D.3 Trial Balance - FY25'!$G$50</f>
        <v>0</v>
      </c>
      <c r="BB1029">
        <v>1478</v>
      </c>
      <c r="BG1029">
        <f>'[1]D.4 Revenue - FY25'!$I$77</f>
        <v>0</v>
      </c>
      <c r="BH1029">
        <v>1219</v>
      </c>
    </row>
    <row r="1030" spans="5:60">
      <c r="E1030" t="e">
        <f>#REF!</f>
        <v>#REF!</v>
      </c>
      <c r="F1030">
        <v>110353</v>
      </c>
      <c r="Q1030" t="e">
        <f>#REF!</f>
        <v>#REF!</v>
      </c>
      <c r="R1030">
        <v>173911</v>
      </c>
      <c r="BA1030">
        <f>'[1]D.3 Trial Balance - FY25'!$H$50</f>
        <v>5457.81</v>
      </c>
      <c r="BB1030">
        <v>1479</v>
      </c>
      <c r="BG1030">
        <f>'[1]D.4 Revenue - FY25'!$J$77</f>
        <v>0</v>
      </c>
      <c r="BH1030">
        <v>1220</v>
      </c>
    </row>
    <row r="1031" spans="5:60">
      <c r="E1031" t="e">
        <f>#REF!</f>
        <v>#REF!</v>
      </c>
      <c r="F1031">
        <v>110358</v>
      </c>
      <c r="Q1031" t="e">
        <f>#REF!</f>
        <v>#REF!</v>
      </c>
      <c r="R1031">
        <v>173912</v>
      </c>
      <c r="BA1031">
        <f>'[1]D.3 Trial Balance - FY25'!$E$51</f>
        <v>0</v>
      </c>
      <c r="BB1031">
        <v>1480</v>
      </c>
      <c r="BG1031">
        <f>'[1]D.4 Revenue - FY25'!$K$77</f>
        <v>0</v>
      </c>
      <c r="BH1031">
        <v>1221</v>
      </c>
    </row>
    <row r="1032" spans="5:60">
      <c r="E1032" t="e">
        <f>#REF!</f>
        <v>#REF!</v>
      </c>
      <c r="F1032">
        <v>110364</v>
      </c>
      <c r="Q1032" t="e">
        <f>#REF!</f>
        <v>#REF!</v>
      </c>
      <c r="R1032">
        <v>173913</v>
      </c>
      <c r="BA1032">
        <f>'[1]D.3 Trial Balance - FY25'!$F$51</f>
        <v>0</v>
      </c>
      <c r="BB1032">
        <v>1481</v>
      </c>
      <c r="BG1032">
        <f>'[1]D.4 Revenue - FY25'!$L$77</f>
        <v>0</v>
      </c>
      <c r="BH1032">
        <v>1222</v>
      </c>
    </row>
    <row r="1033" spans="5:60">
      <c r="E1033" t="e">
        <f>#REF!</f>
        <v>#REF!</v>
      </c>
      <c r="F1033">
        <v>110365</v>
      </c>
      <c r="Q1033" t="e">
        <f>#REF!</f>
        <v>#REF!</v>
      </c>
      <c r="R1033">
        <v>173914</v>
      </c>
      <c r="BA1033">
        <f>'[1]D.3 Trial Balance - FY25'!$G$51</f>
        <v>0</v>
      </c>
      <c r="BB1033">
        <v>1482</v>
      </c>
      <c r="BG1033">
        <f>'[1]D.4 Revenue - FY25'!$M$77</f>
        <v>0</v>
      </c>
      <c r="BH1033">
        <v>1223</v>
      </c>
    </row>
    <row r="1034" spans="5:60">
      <c r="E1034" t="e">
        <f>#REF!</f>
        <v>#REF!</v>
      </c>
      <c r="F1034">
        <v>110366</v>
      </c>
      <c r="Q1034" t="e">
        <f>#REF!</f>
        <v>#REF!</v>
      </c>
      <c r="R1034">
        <v>173915</v>
      </c>
      <c r="BA1034">
        <f>'[1]D.3 Trial Balance - FY25'!$H$51</f>
        <v>0</v>
      </c>
      <c r="BB1034">
        <v>1483</v>
      </c>
      <c r="BG1034">
        <f>'[1]D.4 Revenue - FY25'!$N$77</f>
        <v>0</v>
      </c>
      <c r="BH1034">
        <v>1224</v>
      </c>
    </row>
    <row r="1035" spans="5:60">
      <c r="E1035" t="e">
        <f>#REF!</f>
        <v>#REF!</v>
      </c>
      <c r="F1035">
        <v>110371</v>
      </c>
      <c r="Q1035" t="e">
        <f>#REF!</f>
        <v>#REF!</v>
      </c>
      <c r="R1035">
        <v>173916</v>
      </c>
      <c r="BA1035">
        <f>'[1]D.3 Trial Balance - FY25'!$E$52</f>
        <v>0</v>
      </c>
      <c r="BB1035">
        <v>1484</v>
      </c>
      <c r="BG1035">
        <f>'[1]D.4 Revenue - FY25'!$O$77</f>
        <v>0</v>
      </c>
      <c r="BH1035">
        <v>1225</v>
      </c>
    </row>
    <row r="1036" spans="5:60">
      <c r="E1036" t="e">
        <f>#REF!</f>
        <v>#REF!</v>
      </c>
      <c r="F1036">
        <v>110377</v>
      </c>
      <c r="Q1036" t="e">
        <f>#REF!</f>
        <v>#REF!</v>
      </c>
      <c r="R1036">
        <v>173917</v>
      </c>
      <c r="BA1036">
        <f>'[1]D.3 Trial Balance - FY25'!$F$52</f>
        <v>0</v>
      </c>
      <c r="BB1036">
        <v>1485</v>
      </c>
      <c r="BG1036">
        <f>'[1]D.4 Revenue - FY25'!$P$77</f>
        <v>0</v>
      </c>
      <c r="BH1036">
        <v>1226</v>
      </c>
    </row>
    <row r="1037" spans="5:60">
      <c r="E1037" t="e">
        <f>#REF!</f>
        <v>#REF!</v>
      </c>
      <c r="F1037">
        <v>110378</v>
      </c>
      <c r="Q1037" t="e">
        <f>#REF!</f>
        <v>#REF!</v>
      </c>
      <c r="R1037">
        <v>173918</v>
      </c>
      <c r="BA1037">
        <f>'[1]D.3 Trial Balance - FY25'!$G$52</f>
        <v>0</v>
      </c>
      <c r="BB1037">
        <v>1486</v>
      </c>
      <c r="BG1037">
        <f>'[1]D.4 Revenue - FY25'!$Q$77</f>
        <v>0</v>
      </c>
      <c r="BH1037">
        <v>1227</v>
      </c>
    </row>
    <row r="1038" spans="5:60">
      <c r="E1038" t="e">
        <f>#REF!</f>
        <v>#REF!</v>
      </c>
      <c r="F1038">
        <v>110379</v>
      </c>
      <c r="Q1038" t="e">
        <f>#REF!</f>
        <v>#REF!</v>
      </c>
      <c r="R1038">
        <v>173919</v>
      </c>
      <c r="BA1038">
        <f>'[1]D.3 Trial Balance - FY25'!$H$52</f>
        <v>0</v>
      </c>
      <c r="BB1038">
        <v>1487</v>
      </c>
      <c r="BG1038">
        <f>'[1]D.4 Revenue - FY25'!$R$77</f>
        <v>0</v>
      </c>
      <c r="BH1038">
        <v>1228</v>
      </c>
    </row>
    <row r="1039" spans="5:60">
      <c r="E1039" t="e">
        <f>#REF!</f>
        <v>#REF!</v>
      </c>
      <c r="F1039">
        <v>110384</v>
      </c>
      <c r="Q1039" t="e">
        <f>#REF!</f>
        <v>#REF!</v>
      </c>
      <c r="R1039">
        <v>173920</v>
      </c>
      <c r="BA1039">
        <f>'[1]D.3 Trial Balance - FY25'!$E$53</f>
        <v>0</v>
      </c>
      <c r="BB1039">
        <v>1488</v>
      </c>
      <c r="BG1039">
        <f>'[1]D.4 Revenue - FY25'!$S$77</f>
        <v>0</v>
      </c>
      <c r="BH1039">
        <v>1229</v>
      </c>
    </row>
    <row r="1040" spans="5:60">
      <c r="E1040" t="e">
        <f>#REF!</f>
        <v>#REF!</v>
      </c>
      <c r="F1040">
        <v>110390</v>
      </c>
      <c r="Q1040" t="e">
        <f>#REF!</f>
        <v>#REF!</v>
      </c>
      <c r="R1040">
        <v>173921</v>
      </c>
      <c r="BA1040">
        <f>'[1]D.3 Trial Balance - FY25'!$F$53</f>
        <v>0</v>
      </c>
      <c r="BB1040">
        <v>1489</v>
      </c>
      <c r="BG1040">
        <f>'[1]D.4 Revenue - FY25'!$T$77</f>
        <v>0</v>
      </c>
      <c r="BH1040">
        <v>1230</v>
      </c>
    </row>
    <row r="1041" spans="5:60">
      <c r="E1041" t="e">
        <f>#REF!</f>
        <v>#REF!</v>
      </c>
      <c r="F1041">
        <v>110391</v>
      </c>
      <c r="Q1041" t="e">
        <f>#REF!</f>
        <v>#REF!</v>
      </c>
      <c r="R1041">
        <v>173922</v>
      </c>
      <c r="BA1041">
        <f>'[1]D.3 Trial Balance - FY25'!$G$53</f>
        <v>0</v>
      </c>
      <c r="BB1041">
        <v>1490</v>
      </c>
      <c r="BG1041">
        <f>'[1]D.4 Revenue - FY25'!$U$77</f>
        <v>0</v>
      </c>
      <c r="BH1041">
        <v>1231</v>
      </c>
    </row>
    <row r="1042" spans="5:60">
      <c r="E1042" t="e">
        <f>#REF!</f>
        <v>#REF!</v>
      </c>
      <c r="F1042">
        <v>110392</v>
      </c>
      <c r="Q1042" t="e">
        <f>#REF!</f>
        <v>#REF!</v>
      </c>
      <c r="R1042">
        <v>173923</v>
      </c>
      <c r="BA1042">
        <f>'[1]D.3 Trial Balance - FY25'!$H$53</f>
        <v>0</v>
      </c>
      <c r="BB1042">
        <v>1491</v>
      </c>
      <c r="BG1042">
        <f>'[1]D.4 Revenue - FY25'!$V$77</f>
        <v>0</v>
      </c>
      <c r="BH1042">
        <v>1232</v>
      </c>
    </row>
    <row r="1043" spans="5:60">
      <c r="E1043" t="e">
        <f>#REF!</f>
        <v>#REF!</v>
      </c>
      <c r="F1043">
        <v>110397</v>
      </c>
      <c r="Q1043" t="e">
        <f>#REF!</f>
        <v>#REF!</v>
      </c>
      <c r="R1043">
        <v>173924</v>
      </c>
      <c r="BA1043">
        <f>'[1]D.3 Trial Balance - FY25'!$E$54</f>
        <v>0</v>
      </c>
      <c r="BB1043">
        <v>1492</v>
      </c>
      <c r="BG1043">
        <f>'[1]D.4 Revenue - FY25'!$I$78</f>
        <v>0</v>
      </c>
      <c r="BH1043">
        <v>1233</v>
      </c>
    </row>
    <row r="1044" spans="5:60">
      <c r="E1044" t="e">
        <f>#REF!</f>
        <v>#REF!</v>
      </c>
      <c r="F1044">
        <v>110403</v>
      </c>
      <c r="Q1044" t="e">
        <f>#REF!</f>
        <v>#REF!</v>
      </c>
      <c r="R1044">
        <v>173925</v>
      </c>
      <c r="BA1044">
        <f>'[1]D.3 Trial Balance - FY25'!$F$54</f>
        <v>0</v>
      </c>
      <c r="BB1044">
        <v>1493</v>
      </c>
      <c r="BG1044">
        <f>'[1]D.4 Revenue - FY25'!$J$78</f>
        <v>0</v>
      </c>
      <c r="BH1044">
        <v>1234</v>
      </c>
    </row>
    <row r="1045" spans="5:60">
      <c r="E1045" t="e">
        <f>#REF!</f>
        <v>#REF!</v>
      </c>
      <c r="F1045">
        <v>110404</v>
      </c>
      <c r="Q1045" t="e">
        <f>#REF!</f>
        <v>#REF!</v>
      </c>
      <c r="R1045">
        <v>173926</v>
      </c>
      <c r="BA1045">
        <f>'[1]D.3 Trial Balance - FY25'!$G$54</f>
        <v>0</v>
      </c>
      <c r="BB1045">
        <v>1494</v>
      </c>
      <c r="BG1045">
        <f>'[1]D.4 Revenue - FY25'!$K$78</f>
        <v>0</v>
      </c>
      <c r="BH1045">
        <v>1235</v>
      </c>
    </row>
    <row r="1046" spans="5:60">
      <c r="E1046" t="e">
        <f>#REF!</f>
        <v>#REF!</v>
      </c>
      <c r="F1046">
        <v>110405</v>
      </c>
      <c r="Q1046" t="e">
        <f>#REF!</f>
        <v>#REF!</v>
      </c>
      <c r="R1046">
        <v>173927</v>
      </c>
      <c r="BA1046">
        <f>'[1]D.3 Trial Balance - FY25'!$H$54</f>
        <v>0</v>
      </c>
      <c r="BB1046">
        <v>1495</v>
      </c>
      <c r="BG1046">
        <f>'[1]D.4 Revenue - FY25'!$L$78</f>
        <v>0</v>
      </c>
      <c r="BH1046">
        <v>1236</v>
      </c>
    </row>
    <row r="1047" spans="5:60">
      <c r="E1047" t="e">
        <f>#REF!</f>
        <v>#REF!</v>
      </c>
      <c r="F1047">
        <v>110410</v>
      </c>
      <c r="Q1047" t="e">
        <f>#REF!</f>
        <v>#REF!</v>
      </c>
      <c r="R1047">
        <v>173928</v>
      </c>
      <c r="BA1047">
        <f>'[1]D.3 Trial Balance - FY25'!$E$55</f>
        <v>0</v>
      </c>
      <c r="BB1047">
        <v>1496</v>
      </c>
      <c r="BG1047">
        <f>'[1]D.4 Revenue - FY25'!$M$78</f>
        <v>0</v>
      </c>
      <c r="BH1047">
        <v>1237</v>
      </c>
    </row>
    <row r="1048" spans="5:60">
      <c r="E1048" t="e">
        <f>#REF!</f>
        <v>#REF!</v>
      </c>
      <c r="F1048">
        <v>110416</v>
      </c>
      <c r="Q1048" t="e">
        <f>#REF!</f>
        <v>#REF!</v>
      </c>
      <c r="R1048">
        <v>173929</v>
      </c>
      <c r="BA1048">
        <f>'[1]D.3 Trial Balance - FY25'!$F$55</f>
        <v>0</v>
      </c>
      <c r="BB1048">
        <v>1497</v>
      </c>
      <c r="BG1048">
        <f>'[1]D.4 Revenue - FY25'!$N$78</f>
        <v>0</v>
      </c>
      <c r="BH1048">
        <v>1238</v>
      </c>
    </row>
    <row r="1049" spans="5:60">
      <c r="E1049" t="e">
        <f>#REF!</f>
        <v>#REF!</v>
      </c>
      <c r="F1049">
        <v>110417</v>
      </c>
      <c r="Q1049" t="e">
        <f>#REF!</f>
        <v>#REF!</v>
      </c>
      <c r="R1049">
        <v>173930</v>
      </c>
      <c r="BA1049">
        <f>'[1]D.3 Trial Balance - FY25'!$G$55</f>
        <v>0</v>
      </c>
      <c r="BB1049">
        <v>1498</v>
      </c>
      <c r="BG1049">
        <f>'[1]D.4 Revenue - FY25'!$O$78</f>
        <v>0</v>
      </c>
      <c r="BH1049">
        <v>1239</v>
      </c>
    </row>
    <row r="1050" spans="5:60">
      <c r="E1050" t="e">
        <f>#REF!</f>
        <v>#REF!</v>
      </c>
      <c r="F1050">
        <v>110418</v>
      </c>
      <c r="Q1050" t="e">
        <f>#REF!</f>
        <v>#REF!</v>
      </c>
      <c r="R1050">
        <v>173931</v>
      </c>
      <c r="BA1050">
        <f>'[1]D.3 Trial Balance - FY25'!$H$55</f>
        <v>0</v>
      </c>
      <c r="BB1050">
        <v>1499</v>
      </c>
      <c r="BG1050">
        <f>'[1]D.4 Revenue - FY25'!$P$78</f>
        <v>0</v>
      </c>
      <c r="BH1050">
        <v>1240</v>
      </c>
    </row>
    <row r="1051" spans="5:60">
      <c r="E1051" t="e">
        <f>#REF!</f>
        <v>#REF!</v>
      </c>
      <c r="F1051">
        <v>110423</v>
      </c>
      <c r="Q1051" t="e">
        <f>#REF!</f>
        <v>#REF!</v>
      </c>
      <c r="R1051">
        <v>173932</v>
      </c>
      <c r="BA1051">
        <f>'[1]D.3 Trial Balance - FY25'!$E$56</f>
        <v>0</v>
      </c>
      <c r="BB1051">
        <v>1500</v>
      </c>
      <c r="BG1051">
        <f>'[1]D.4 Revenue - FY25'!$Q$78</f>
        <v>0</v>
      </c>
      <c r="BH1051">
        <v>1241</v>
      </c>
    </row>
    <row r="1052" spans="5:60">
      <c r="E1052" t="e">
        <f>#REF!</f>
        <v>#REF!</v>
      </c>
      <c r="F1052">
        <v>110429</v>
      </c>
      <c r="Q1052" t="e">
        <f>#REF!</f>
        <v>#REF!</v>
      </c>
      <c r="R1052">
        <v>173933</v>
      </c>
      <c r="BA1052">
        <f>'[1]D.3 Trial Balance - FY25'!$F$56</f>
        <v>0</v>
      </c>
      <c r="BB1052">
        <v>1501</v>
      </c>
      <c r="BG1052">
        <f>'[1]D.4 Revenue - FY25'!$R$78</f>
        <v>0</v>
      </c>
      <c r="BH1052">
        <v>1242</v>
      </c>
    </row>
    <row r="1053" spans="5:60">
      <c r="E1053" t="e">
        <f>#REF!</f>
        <v>#REF!</v>
      </c>
      <c r="F1053">
        <v>110430</v>
      </c>
      <c r="Q1053" t="e">
        <f>#REF!</f>
        <v>#REF!</v>
      </c>
      <c r="R1053">
        <v>173934</v>
      </c>
      <c r="BA1053">
        <f>'[1]D.3 Trial Balance - FY25'!$G$56</f>
        <v>0</v>
      </c>
      <c r="BB1053">
        <v>1502</v>
      </c>
      <c r="BG1053">
        <f>'[1]D.4 Revenue - FY25'!$S$78</f>
        <v>0</v>
      </c>
      <c r="BH1053">
        <v>1243</v>
      </c>
    </row>
    <row r="1054" spans="5:60">
      <c r="E1054" t="e">
        <f>#REF!</f>
        <v>#REF!</v>
      </c>
      <c r="F1054">
        <v>110431</v>
      </c>
      <c r="Q1054" t="e">
        <f>#REF!</f>
        <v>#REF!</v>
      </c>
      <c r="R1054">
        <v>173935</v>
      </c>
      <c r="BA1054">
        <f>'[1]D.3 Trial Balance - FY25'!$H$56</f>
        <v>2192218.92</v>
      </c>
      <c r="BB1054">
        <v>1503</v>
      </c>
      <c r="BG1054">
        <f>'[1]D.4 Revenue - FY25'!$T$78</f>
        <v>0</v>
      </c>
      <c r="BH1054">
        <v>1244</v>
      </c>
    </row>
    <row r="1055" spans="5:60">
      <c r="E1055" t="e">
        <f>#REF!</f>
        <v>#REF!</v>
      </c>
      <c r="F1055">
        <v>110436</v>
      </c>
      <c r="Q1055" t="e">
        <f>#REF!</f>
        <v>#REF!</v>
      </c>
      <c r="R1055">
        <v>173936</v>
      </c>
      <c r="BA1055">
        <f>'[1]D.3 Trial Balance - FY25'!$E$57</f>
        <v>0</v>
      </c>
      <c r="BB1055">
        <v>1504</v>
      </c>
      <c r="BG1055">
        <f>'[1]D.4 Revenue - FY25'!$U$78</f>
        <v>0</v>
      </c>
      <c r="BH1055">
        <v>1245</v>
      </c>
    </row>
    <row r="1056" spans="5:60">
      <c r="E1056" t="e">
        <f>#REF!</f>
        <v>#REF!</v>
      </c>
      <c r="F1056">
        <v>110442</v>
      </c>
      <c r="Q1056" t="e">
        <f>#REF!</f>
        <v>#REF!</v>
      </c>
      <c r="R1056">
        <v>173937</v>
      </c>
      <c r="BA1056">
        <f>'[1]D.3 Trial Balance - FY25'!$F$57</f>
        <v>0</v>
      </c>
      <c r="BB1056">
        <v>1505</v>
      </c>
      <c r="BG1056">
        <f>'[1]D.4 Revenue - FY25'!$V$78</f>
        <v>0</v>
      </c>
      <c r="BH1056">
        <v>1246</v>
      </c>
    </row>
    <row r="1057" spans="5:60">
      <c r="E1057" t="e">
        <f>#REF!</f>
        <v>#REF!</v>
      </c>
      <c r="F1057">
        <v>110443</v>
      </c>
      <c r="Q1057" t="e">
        <f>#REF!</f>
        <v>#REF!</v>
      </c>
      <c r="R1057">
        <v>173938</v>
      </c>
      <c r="BA1057">
        <f>'[1]D.3 Trial Balance - FY25'!$G$57</f>
        <v>0</v>
      </c>
      <c r="BB1057">
        <v>1506</v>
      </c>
      <c r="BG1057">
        <f>'[1]D.4 Revenue - FY25'!$I$79</f>
        <v>0</v>
      </c>
      <c r="BH1057">
        <v>1247</v>
      </c>
    </row>
    <row r="1058" spans="5:60">
      <c r="E1058" t="e">
        <f>#REF!</f>
        <v>#REF!</v>
      </c>
      <c r="F1058">
        <v>110444</v>
      </c>
      <c r="Q1058" t="e">
        <f>#REF!</f>
        <v>#REF!</v>
      </c>
      <c r="R1058">
        <v>173939</v>
      </c>
      <c r="BA1058">
        <f>'[1]D.3 Trial Balance - FY25'!$H$57</f>
        <v>0</v>
      </c>
      <c r="BB1058">
        <v>1507</v>
      </c>
      <c r="BG1058">
        <f>'[1]D.4 Revenue - FY25'!$J$79</f>
        <v>0</v>
      </c>
      <c r="BH1058">
        <v>1248</v>
      </c>
    </row>
    <row r="1059" spans="5:60">
      <c r="E1059" t="e">
        <f>#REF!</f>
        <v>#REF!</v>
      </c>
      <c r="F1059">
        <v>110449</v>
      </c>
      <c r="Q1059" t="e">
        <f>#REF!</f>
        <v>#REF!</v>
      </c>
      <c r="R1059">
        <v>173940</v>
      </c>
      <c r="BA1059">
        <f>'[1]D.3 Trial Balance - FY25'!$E$58</f>
        <v>0</v>
      </c>
      <c r="BB1059">
        <v>1508</v>
      </c>
      <c r="BG1059">
        <f>'[1]D.4 Revenue - FY25'!$K$79</f>
        <v>0</v>
      </c>
      <c r="BH1059">
        <v>1249</v>
      </c>
    </row>
    <row r="1060" spans="5:60">
      <c r="E1060" t="e">
        <f>#REF!</f>
        <v>#REF!</v>
      </c>
      <c r="F1060">
        <v>110455</v>
      </c>
      <c r="Q1060" t="e">
        <f>#REF!</f>
        <v>#REF!</v>
      </c>
      <c r="R1060">
        <v>173941</v>
      </c>
      <c r="BA1060">
        <f>'[1]D.3 Trial Balance - FY25'!$F$58</f>
        <v>0</v>
      </c>
      <c r="BB1060">
        <v>1509</v>
      </c>
      <c r="BG1060">
        <f>'[1]D.4 Revenue - FY25'!$L$79</f>
        <v>0</v>
      </c>
      <c r="BH1060">
        <v>1250</v>
      </c>
    </row>
    <row r="1061" spans="5:60">
      <c r="E1061" t="e">
        <f>#REF!</f>
        <v>#REF!</v>
      </c>
      <c r="F1061">
        <v>110456</v>
      </c>
      <c r="Q1061" t="e">
        <f>#REF!</f>
        <v>#REF!</v>
      </c>
      <c r="R1061">
        <v>173942</v>
      </c>
      <c r="BA1061">
        <f>'[1]D.3 Trial Balance - FY25'!$G$58</f>
        <v>0</v>
      </c>
      <c r="BB1061">
        <v>1510</v>
      </c>
      <c r="BG1061">
        <f>'[1]D.4 Revenue - FY25'!$M$79</f>
        <v>0</v>
      </c>
      <c r="BH1061">
        <v>1251</v>
      </c>
    </row>
    <row r="1062" spans="5:60">
      <c r="E1062" t="e">
        <f>#REF!</f>
        <v>#REF!</v>
      </c>
      <c r="F1062">
        <v>110457</v>
      </c>
      <c r="Q1062" t="e">
        <f>#REF!</f>
        <v>#REF!</v>
      </c>
      <c r="R1062">
        <v>173943</v>
      </c>
      <c r="BA1062">
        <f>'[1]D.3 Trial Balance - FY25'!$H$58</f>
        <v>0</v>
      </c>
      <c r="BB1062">
        <v>1511</v>
      </c>
      <c r="BG1062">
        <f>'[1]D.4 Revenue - FY25'!$N$79</f>
        <v>0</v>
      </c>
      <c r="BH1062">
        <v>1252</v>
      </c>
    </row>
    <row r="1063" spans="5:60">
      <c r="E1063" t="e">
        <f>#REF!</f>
        <v>#REF!</v>
      </c>
      <c r="F1063">
        <v>110462</v>
      </c>
      <c r="Q1063" t="e">
        <f>#REF!</f>
        <v>#REF!</v>
      </c>
      <c r="R1063">
        <v>173944</v>
      </c>
      <c r="BA1063">
        <f>'[1]D.3 Trial Balance - FY25'!$E$59</f>
        <v>0</v>
      </c>
      <c r="BB1063">
        <v>1512</v>
      </c>
      <c r="BG1063">
        <f>'[1]D.4 Revenue - FY25'!$O$79</f>
        <v>0</v>
      </c>
      <c r="BH1063">
        <v>1253</v>
      </c>
    </row>
    <row r="1064" spans="5:60">
      <c r="E1064" t="e">
        <f>#REF!</f>
        <v>#REF!</v>
      </c>
      <c r="F1064">
        <v>110468</v>
      </c>
      <c r="Q1064" t="e">
        <f>#REF!</f>
        <v>#REF!</v>
      </c>
      <c r="R1064">
        <v>173945</v>
      </c>
      <c r="BA1064">
        <f>'[1]D.3 Trial Balance - FY25'!$F$59</f>
        <v>0</v>
      </c>
      <c r="BB1064">
        <v>1513</v>
      </c>
      <c r="BG1064">
        <f>'[1]D.4 Revenue - FY25'!$P$79</f>
        <v>0</v>
      </c>
      <c r="BH1064">
        <v>1254</v>
      </c>
    </row>
    <row r="1065" spans="5:60">
      <c r="E1065" t="e">
        <f>#REF!</f>
        <v>#REF!</v>
      </c>
      <c r="F1065">
        <v>110469</v>
      </c>
      <c r="Q1065" t="e">
        <f>#REF!</f>
        <v>#REF!</v>
      </c>
      <c r="R1065">
        <v>173946</v>
      </c>
      <c r="BA1065">
        <f>'[1]D.3 Trial Balance - FY25'!$G$59</f>
        <v>0</v>
      </c>
      <c r="BB1065">
        <v>1514</v>
      </c>
      <c r="BG1065">
        <f>'[1]D.4 Revenue - FY25'!$Q$79</f>
        <v>0</v>
      </c>
      <c r="BH1065">
        <v>1255</v>
      </c>
    </row>
    <row r="1066" spans="5:60">
      <c r="E1066" t="e">
        <f>#REF!</f>
        <v>#REF!</v>
      </c>
      <c r="F1066">
        <v>110470</v>
      </c>
      <c r="Q1066" t="e">
        <f>#REF!</f>
        <v>#REF!</v>
      </c>
      <c r="R1066">
        <v>173947</v>
      </c>
      <c r="BA1066">
        <f>'[1]D.3 Trial Balance - FY25'!$H$59</f>
        <v>0</v>
      </c>
      <c r="BB1066">
        <v>1515</v>
      </c>
      <c r="BG1066">
        <f>'[1]D.4 Revenue - FY25'!$R$79</f>
        <v>0</v>
      </c>
      <c r="BH1066">
        <v>1256</v>
      </c>
    </row>
    <row r="1067" spans="5:60">
      <c r="E1067" t="e">
        <f>#REF!</f>
        <v>#REF!</v>
      </c>
      <c r="F1067">
        <v>110475</v>
      </c>
      <c r="Q1067" t="e">
        <f>#REF!</f>
        <v>#REF!</v>
      </c>
      <c r="R1067">
        <v>173948</v>
      </c>
      <c r="BA1067">
        <f>'[1]D.3 Trial Balance - FY25'!$E$60</f>
        <v>0</v>
      </c>
      <c r="BB1067">
        <v>1516</v>
      </c>
      <c r="BG1067">
        <f>'[1]D.4 Revenue - FY25'!$S$79</f>
        <v>0</v>
      </c>
      <c r="BH1067">
        <v>1257</v>
      </c>
    </row>
    <row r="1068" spans="5:60">
      <c r="E1068" t="e">
        <f>#REF!</f>
        <v>#REF!</v>
      </c>
      <c r="F1068">
        <v>110481</v>
      </c>
      <c r="Q1068" t="e">
        <f>#REF!</f>
        <v>#REF!</v>
      </c>
      <c r="R1068">
        <v>173949</v>
      </c>
      <c r="BA1068">
        <f>'[1]D.3 Trial Balance - FY25'!$F$60</f>
        <v>0</v>
      </c>
      <c r="BB1068">
        <v>1517</v>
      </c>
      <c r="BG1068">
        <f>'[1]D.4 Revenue - FY25'!$T$79</f>
        <v>0</v>
      </c>
      <c r="BH1068">
        <v>1258</v>
      </c>
    </row>
    <row r="1069" spans="5:60">
      <c r="E1069" t="e">
        <f>#REF!</f>
        <v>#REF!</v>
      </c>
      <c r="F1069">
        <v>110482</v>
      </c>
      <c r="Q1069" t="e">
        <f>#REF!</f>
        <v>#REF!</v>
      </c>
      <c r="R1069">
        <v>173950</v>
      </c>
      <c r="BA1069">
        <f>'[1]D.3 Trial Balance - FY25'!$G$60</f>
        <v>0</v>
      </c>
      <c r="BB1069">
        <v>1518</v>
      </c>
      <c r="BG1069">
        <f>'[1]D.4 Revenue - FY25'!$U$79</f>
        <v>0</v>
      </c>
      <c r="BH1069">
        <v>1259</v>
      </c>
    </row>
    <row r="1070" spans="5:60">
      <c r="E1070" t="e">
        <f>#REF!</f>
        <v>#REF!</v>
      </c>
      <c r="F1070">
        <v>110483</v>
      </c>
      <c r="Q1070" t="e">
        <f>#REF!</f>
        <v>#REF!</v>
      </c>
      <c r="R1070">
        <v>173951</v>
      </c>
      <c r="BA1070">
        <f>'[1]D.3 Trial Balance - FY25'!$H$60</f>
        <v>0</v>
      </c>
      <c r="BB1070">
        <v>1519</v>
      </c>
      <c r="BG1070">
        <f>'[1]D.4 Revenue - FY25'!$V$79</f>
        <v>0</v>
      </c>
      <c r="BH1070">
        <v>1260</v>
      </c>
    </row>
    <row r="1071" spans="5:60">
      <c r="E1071" t="e">
        <f>#REF!</f>
        <v>#REF!</v>
      </c>
      <c r="F1071">
        <v>110488</v>
      </c>
      <c r="Q1071" t="e">
        <f>#REF!</f>
        <v>#REF!</v>
      </c>
      <c r="R1071">
        <v>173952</v>
      </c>
      <c r="BA1071">
        <f>'[1]D.3 Trial Balance - FY25'!$E$61</f>
        <v>0</v>
      </c>
      <c r="BB1071">
        <v>1520</v>
      </c>
      <c r="BG1071">
        <f>'[1]D.4 Revenue - FY25'!$I$80</f>
        <v>0</v>
      </c>
      <c r="BH1071">
        <v>1261</v>
      </c>
    </row>
    <row r="1072" spans="5:60">
      <c r="E1072" t="e">
        <f>#REF!</f>
        <v>#REF!</v>
      </c>
      <c r="F1072">
        <v>110494</v>
      </c>
      <c r="Q1072" t="e">
        <f>#REF!</f>
        <v>#REF!</v>
      </c>
      <c r="R1072">
        <v>173953</v>
      </c>
      <c r="BA1072">
        <f>'[1]D.3 Trial Balance - FY25'!$F$61</f>
        <v>0</v>
      </c>
      <c r="BB1072">
        <v>1521</v>
      </c>
      <c r="BG1072">
        <f>'[1]D.4 Revenue - FY25'!$J$80</f>
        <v>0</v>
      </c>
      <c r="BH1072">
        <v>1262</v>
      </c>
    </row>
    <row r="1073" spans="5:60">
      <c r="E1073" t="e">
        <f>#REF!</f>
        <v>#REF!</v>
      </c>
      <c r="F1073">
        <v>110495</v>
      </c>
      <c r="Q1073" t="e">
        <f>#REF!</f>
        <v>#REF!</v>
      </c>
      <c r="R1073">
        <v>173954</v>
      </c>
      <c r="BA1073">
        <f>'[1]D.3 Trial Balance - FY25'!$G$61</f>
        <v>0</v>
      </c>
      <c r="BB1073">
        <v>1522</v>
      </c>
      <c r="BG1073">
        <f>'[1]D.4 Revenue - FY25'!$K$80</f>
        <v>0</v>
      </c>
      <c r="BH1073">
        <v>1263</v>
      </c>
    </row>
    <row r="1074" spans="5:60">
      <c r="E1074" t="e">
        <f>#REF!</f>
        <v>#REF!</v>
      </c>
      <c r="F1074">
        <v>110496</v>
      </c>
      <c r="Q1074" t="e">
        <f>#REF!</f>
        <v>#REF!</v>
      </c>
      <c r="R1074">
        <v>173955</v>
      </c>
      <c r="BA1074">
        <f>'[1]D.3 Trial Balance - FY25'!$H$61</f>
        <v>0</v>
      </c>
      <c r="BB1074">
        <v>1523</v>
      </c>
      <c r="BG1074">
        <f>'[1]D.4 Revenue - FY25'!$L$80</f>
        <v>0</v>
      </c>
      <c r="BH1074">
        <v>1264</v>
      </c>
    </row>
    <row r="1075" spans="5:60">
      <c r="E1075" t="e">
        <f>#REF!</f>
        <v>#REF!</v>
      </c>
      <c r="F1075">
        <v>110501</v>
      </c>
      <c r="Q1075" t="e">
        <f>#REF!</f>
        <v>#REF!</v>
      </c>
      <c r="R1075">
        <v>173956</v>
      </c>
      <c r="BA1075">
        <f>'[1]D.3 Trial Balance - FY25'!$E$62</f>
        <v>0</v>
      </c>
      <c r="BB1075">
        <v>1524</v>
      </c>
      <c r="BG1075">
        <f>'[1]D.4 Revenue - FY25'!$M$80</f>
        <v>0</v>
      </c>
      <c r="BH1075">
        <v>1265</v>
      </c>
    </row>
    <row r="1076" spans="5:60">
      <c r="E1076" t="e">
        <f>#REF!</f>
        <v>#REF!</v>
      </c>
      <c r="F1076">
        <v>110507</v>
      </c>
      <c r="Q1076" t="e">
        <f>#REF!</f>
        <v>#REF!</v>
      </c>
      <c r="R1076">
        <v>173957</v>
      </c>
      <c r="BA1076">
        <f>'[1]D.3 Trial Balance - FY25'!$F$62</f>
        <v>0</v>
      </c>
      <c r="BB1076">
        <v>1525</v>
      </c>
      <c r="BG1076">
        <f>'[1]D.4 Revenue - FY25'!$N$80</f>
        <v>0</v>
      </c>
      <c r="BH1076">
        <v>1266</v>
      </c>
    </row>
    <row r="1077" spans="5:60">
      <c r="E1077" t="e">
        <f>#REF!</f>
        <v>#REF!</v>
      </c>
      <c r="F1077">
        <v>110508</v>
      </c>
      <c r="Q1077" t="e">
        <f>#REF!</f>
        <v>#REF!</v>
      </c>
      <c r="R1077">
        <v>173958</v>
      </c>
      <c r="BA1077">
        <f>'[1]D.3 Trial Balance - FY25'!$G$62</f>
        <v>0</v>
      </c>
      <c r="BB1077">
        <v>1526</v>
      </c>
      <c r="BG1077">
        <f>'[1]D.4 Revenue - FY25'!$O$80</f>
        <v>0</v>
      </c>
      <c r="BH1077">
        <v>1267</v>
      </c>
    </row>
    <row r="1078" spans="5:60">
      <c r="E1078" t="e">
        <f>#REF!</f>
        <v>#REF!</v>
      </c>
      <c r="F1078">
        <v>110509</v>
      </c>
      <c r="Q1078" t="e">
        <f>#REF!</f>
        <v>#REF!</v>
      </c>
      <c r="R1078">
        <v>173959</v>
      </c>
      <c r="BA1078">
        <f>'[1]D.3 Trial Balance - FY25'!$H$62</f>
        <v>0</v>
      </c>
      <c r="BB1078">
        <v>1527</v>
      </c>
      <c r="BG1078">
        <f>'[1]D.4 Revenue - FY25'!$P$80</f>
        <v>0</v>
      </c>
      <c r="BH1078">
        <v>1268</v>
      </c>
    </row>
    <row r="1079" spans="5:60">
      <c r="E1079" t="e">
        <f>#REF!</f>
        <v>#REF!</v>
      </c>
      <c r="F1079">
        <v>110514</v>
      </c>
      <c r="Q1079" t="e">
        <f>#REF!</f>
        <v>#REF!</v>
      </c>
      <c r="R1079">
        <v>173960</v>
      </c>
      <c r="BA1079">
        <f>'[1]D.3 Trial Balance - FY25'!$E$63</f>
        <v>0</v>
      </c>
      <c r="BB1079">
        <v>1528</v>
      </c>
      <c r="BG1079">
        <f>'[1]D.4 Revenue - FY25'!$Q$80</f>
        <v>0</v>
      </c>
      <c r="BH1079">
        <v>1269</v>
      </c>
    </row>
    <row r="1080" spans="5:60">
      <c r="E1080" t="e">
        <f>#REF!</f>
        <v>#REF!</v>
      </c>
      <c r="F1080">
        <v>110520</v>
      </c>
      <c r="Q1080" t="e">
        <f>#REF!</f>
        <v>#REF!</v>
      </c>
      <c r="R1080">
        <v>173961</v>
      </c>
      <c r="BA1080">
        <f>'[1]D.3 Trial Balance - FY25'!$F$63</f>
        <v>0</v>
      </c>
      <c r="BB1080">
        <v>1529</v>
      </c>
      <c r="BG1080">
        <f>'[1]D.4 Revenue - FY25'!$R$80</f>
        <v>0</v>
      </c>
      <c r="BH1080">
        <v>1270</v>
      </c>
    </row>
    <row r="1081" spans="5:60">
      <c r="E1081" t="e">
        <f>#REF!</f>
        <v>#REF!</v>
      </c>
      <c r="F1081">
        <v>110521</v>
      </c>
      <c r="Q1081" t="e">
        <f>#REF!</f>
        <v>#REF!</v>
      </c>
      <c r="R1081">
        <v>173962</v>
      </c>
      <c r="BA1081">
        <f>'[1]D.3 Trial Balance - FY25'!$G$63</f>
        <v>0</v>
      </c>
      <c r="BB1081">
        <v>1530</v>
      </c>
      <c r="BG1081">
        <f>'[1]D.4 Revenue - FY25'!$S$80</f>
        <v>0</v>
      </c>
      <c r="BH1081">
        <v>1271</v>
      </c>
    </row>
    <row r="1082" spans="5:60">
      <c r="E1082" t="e">
        <f>#REF!</f>
        <v>#REF!</v>
      </c>
      <c r="F1082">
        <v>110522</v>
      </c>
      <c r="Q1082" t="e">
        <f>#REF!</f>
        <v>#REF!</v>
      </c>
      <c r="R1082">
        <v>173963</v>
      </c>
      <c r="BA1082">
        <f>'[1]D.3 Trial Balance - FY25'!$H$63</f>
        <v>798510.06</v>
      </c>
      <c r="BB1082">
        <v>1531</v>
      </c>
      <c r="BG1082">
        <f>'[1]D.4 Revenue - FY25'!$T$80</f>
        <v>0</v>
      </c>
      <c r="BH1082">
        <v>1272</v>
      </c>
    </row>
    <row r="1083" spans="5:60">
      <c r="E1083" t="e">
        <f>#REF!</f>
        <v>#REF!</v>
      </c>
      <c r="F1083">
        <v>110527</v>
      </c>
      <c r="Q1083" t="e">
        <f>#REF!</f>
        <v>#REF!</v>
      </c>
      <c r="R1083">
        <v>173964</v>
      </c>
      <c r="BA1083">
        <f>'[1]D.3 Trial Balance - FY25'!$E$64</f>
        <v>0</v>
      </c>
      <c r="BB1083">
        <v>1532</v>
      </c>
      <c r="BG1083">
        <f>'[1]D.4 Revenue - FY25'!$U$80</f>
        <v>0</v>
      </c>
      <c r="BH1083">
        <v>1273</v>
      </c>
    </row>
    <row r="1084" spans="5:60">
      <c r="E1084" t="e">
        <f>#REF!</f>
        <v>#REF!</v>
      </c>
      <c r="F1084">
        <v>110533</v>
      </c>
      <c r="Q1084" t="e">
        <f>#REF!</f>
        <v>#REF!</v>
      </c>
      <c r="R1084">
        <v>173965</v>
      </c>
      <c r="BA1084">
        <f>'[1]D.3 Trial Balance - FY25'!$F$64</f>
        <v>0</v>
      </c>
      <c r="BB1084">
        <v>1533</v>
      </c>
      <c r="BG1084">
        <f>'[1]D.4 Revenue - FY25'!$V$80</f>
        <v>0</v>
      </c>
      <c r="BH1084">
        <v>1274</v>
      </c>
    </row>
    <row r="1085" spans="5:60">
      <c r="E1085" t="e">
        <f>#REF!</f>
        <v>#REF!</v>
      </c>
      <c r="F1085">
        <v>110534</v>
      </c>
      <c r="Q1085" t="e">
        <f>#REF!</f>
        <v>#REF!</v>
      </c>
      <c r="R1085">
        <v>173966</v>
      </c>
      <c r="BA1085">
        <f>'[1]D.3 Trial Balance - FY25'!$G$64</f>
        <v>0</v>
      </c>
      <c r="BB1085">
        <v>1534</v>
      </c>
      <c r="BG1085">
        <f>'[1]D.4 Revenue - FY25'!$I$81</f>
        <v>0</v>
      </c>
      <c r="BH1085">
        <v>1275</v>
      </c>
    </row>
    <row r="1086" spans="5:60">
      <c r="E1086" t="e">
        <f>#REF!</f>
        <v>#REF!</v>
      </c>
      <c r="F1086">
        <v>110535</v>
      </c>
      <c r="Q1086" t="e">
        <f>#REF!</f>
        <v>#REF!</v>
      </c>
      <c r="R1086">
        <v>173967</v>
      </c>
      <c r="BA1086">
        <f>'[1]D.3 Trial Balance - FY25'!$H$64</f>
        <v>-0.3</v>
      </c>
      <c r="BB1086">
        <v>1535</v>
      </c>
      <c r="BG1086">
        <f>'[1]D.4 Revenue - FY25'!$J$81</f>
        <v>0</v>
      </c>
      <c r="BH1086">
        <v>1276</v>
      </c>
    </row>
    <row r="1087" spans="5:60">
      <c r="E1087" t="e">
        <f>#REF!</f>
        <v>#REF!</v>
      </c>
      <c r="F1087">
        <v>110540</v>
      </c>
      <c r="Q1087" t="e">
        <f>#REF!</f>
        <v>#REF!</v>
      </c>
      <c r="R1087">
        <v>173968</v>
      </c>
      <c r="BA1087">
        <f>'[1]D.3 Trial Balance - FY25'!$E$65</f>
        <v>0</v>
      </c>
      <c r="BB1087">
        <v>1536</v>
      </c>
      <c r="BG1087">
        <f>'[1]D.4 Revenue - FY25'!$K$81</f>
        <v>0</v>
      </c>
      <c r="BH1087">
        <v>1277</v>
      </c>
    </row>
    <row r="1088" spans="5:60">
      <c r="E1088" t="e">
        <f>#REF!</f>
        <v>#REF!</v>
      </c>
      <c r="F1088">
        <v>110546</v>
      </c>
      <c r="Q1088" t="e">
        <f>#REF!</f>
        <v>#REF!</v>
      </c>
      <c r="R1088">
        <v>173969</v>
      </c>
      <c r="BA1088">
        <f>'[1]D.3 Trial Balance - FY25'!$F$65</f>
        <v>0</v>
      </c>
      <c r="BB1088">
        <v>1537</v>
      </c>
      <c r="BG1088">
        <f>'[1]D.4 Revenue - FY25'!$L$81</f>
        <v>0</v>
      </c>
      <c r="BH1088">
        <v>1278</v>
      </c>
    </row>
    <row r="1089" spans="5:60">
      <c r="E1089" t="e">
        <f>#REF!</f>
        <v>#REF!</v>
      </c>
      <c r="F1089">
        <v>110547</v>
      </c>
      <c r="Q1089" t="e">
        <f>#REF!</f>
        <v>#REF!</v>
      </c>
      <c r="R1089">
        <v>173970</v>
      </c>
      <c r="BA1089">
        <f>'[1]D.3 Trial Balance - FY25'!$G$65</f>
        <v>0</v>
      </c>
      <c r="BB1089">
        <v>1538</v>
      </c>
      <c r="BG1089">
        <f>'[1]D.4 Revenue - FY25'!$M$81</f>
        <v>0</v>
      </c>
      <c r="BH1089">
        <v>1279</v>
      </c>
    </row>
    <row r="1090" spans="5:60">
      <c r="E1090" t="e">
        <f>#REF!</f>
        <v>#REF!</v>
      </c>
      <c r="F1090">
        <v>110548</v>
      </c>
      <c r="Q1090" t="e">
        <f>#REF!</f>
        <v>#REF!</v>
      </c>
      <c r="R1090">
        <v>173971</v>
      </c>
      <c r="BA1090">
        <f>'[1]D.3 Trial Balance - FY25'!$H$65</f>
        <v>0</v>
      </c>
      <c r="BB1090">
        <v>1539</v>
      </c>
      <c r="BG1090">
        <f>'[1]D.4 Revenue - FY25'!$N$81</f>
        <v>0</v>
      </c>
      <c r="BH1090">
        <v>1280</v>
      </c>
    </row>
    <row r="1091" spans="5:60">
      <c r="E1091" t="e">
        <f>#REF!</f>
        <v>#REF!</v>
      </c>
      <c r="F1091">
        <v>110553</v>
      </c>
      <c r="Q1091" t="e">
        <f>#REF!</f>
        <v>#REF!</v>
      </c>
      <c r="R1091">
        <v>173972</v>
      </c>
      <c r="BA1091">
        <f>'[1]D.3 Trial Balance - FY25'!$E$66</f>
        <v>0</v>
      </c>
      <c r="BB1091">
        <v>1540</v>
      </c>
      <c r="BG1091">
        <f>'[1]D.4 Revenue - FY25'!$O$81</f>
        <v>0</v>
      </c>
      <c r="BH1091">
        <v>1281</v>
      </c>
    </row>
    <row r="1092" spans="5:60">
      <c r="E1092" t="e">
        <f>#REF!</f>
        <v>#REF!</v>
      </c>
      <c r="F1092">
        <v>110559</v>
      </c>
      <c r="Q1092" t="e">
        <f>#REF!</f>
        <v>#REF!</v>
      </c>
      <c r="R1092">
        <v>173973</v>
      </c>
      <c r="BA1092">
        <f>'[1]D.3 Trial Balance - FY25'!$F$66</f>
        <v>0</v>
      </c>
      <c r="BB1092">
        <v>1541</v>
      </c>
      <c r="BG1092">
        <f>'[1]D.4 Revenue - FY25'!$P$81</f>
        <v>0</v>
      </c>
      <c r="BH1092">
        <v>1282</v>
      </c>
    </row>
    <row r="1093" spans="5:60">
      <c r="E1093" t="e">
        <f>#REF!</f>
        <v>#REF!</v>
      </c>
      <c r="F1093">
        <v>110560</v>
      </c>
      <c r="Q1093" t="e">
        <f>#REF!</f>
        <v>#REF!</v>
      </c>
      <c r="R1093">
        <v>173974</v>
      </c>
      <c r="BA1093">
        <f>'[1]D.3 Trial Balance - FY25'!$G$66</f>
        <v>0</v>
      </c>
      <c r="BB1093">
        <v>1542</v>
      </c>
      <c r="BG1093">
        <f>'[1]D.4 Revenue - FY25'!$Q$81</f>
        <v>0</v>
      </c>
      <c r="BH1093">
        <v>1283</v>
      </c>
    </row>
    <row r="1094" spans="5:60">
      <c r="E1094" t="e">
        <f>#REF!</f>
        <v>#REF!</v>
      </c>
      <c r="F1094">
        <v>110561</v>
      </c>
      <c r="Q1094" t="e">
        <f>#REF!</f>
        <v>#REF!</v>
      </c>
      <c r="R1094">
        <v>173975</v>
      </c>
      <c r="BA1094">
        <f>'[1]D.3 Trial Balance - FY25'!$H$66</f>
        <v>0</v>
      </c>
      <c r="BB1094">
        <v>1543</v>
      </c>
      <c r="BG1094">
        <f>'[1]D.4 Revenue - FY25'!$R$81</f>
        <v>0</v>
      </c>
      <c r="BH1094">
        <v>1284</v>
      </c>
    </row>
    <row r="1095" spans="5:60">
      <c r="E1095" t="e">
        <f>#REF!</f>
        <v>#REF!</v>
      </c>
      <c r="F1095">
        <v>110566</v>
      </c>
      <c r="Q1095" t="e">
        <f>#REF!</f>
        <v>#REF!</v>
      </c>
      <c r="R1095">
        <v>173976</v>
      </c>
      <c r="BA1095">
        <f>'[1]D.3 Trial Balance - FY25'!$E$67</f>
        <v>0</v>
      </c>
      <c r="BB1095">
        <v>1544</v>
      </c>
      <c r="BG1095">
        <f>'[1]D.4 Revenue - FY25'!$S$81</f>
        <v>0</v>
      </c>
      <c r="BH1095">
        <v>1285</v>
      </c>
    </row>
    <row r="1096" spans="5:60">
      <c r="E1096" t="e">
        <f>#REF!</f>
        <v>#REF!</v>
      </c>
      <c r="F1096">
        <v>110572</v>
      </c>
      <c r="Q1096" t="e">
        <f>#REF!</f>
        <v>#REF!</v>
      </c>
      <c r="R1096">
        <v>173977</v>
      </c>
      <c r="BA1096">
        <f>'[1]D.3 Trial Balance - FY25'!$F$67</f>
        <v>0</v>
      </c>
      <c r="BB1096">
        <v>1545</v>
      </c>
      <c r="BG1096">
        <f>'[1]D.4 Revenue - FY25'!$T$81</f>
        <v>0</v>
      </c>
      <c r="BH1096">
        <v>1286</v>
      </c>
    </row>
    <row r="1097" spans="5:60">
      <c r="E1097" t="e">
        <f>#REF!</f>
        <v>#REF!</v>
      </c>
      <c r="F1097">
        <v>110573</v>
      </c>
      <c r="Q1097" t="e">
        <f>#REF!</f>
        <v>#REF!</v>
      </c>
      <c r="R1097">
        <v>173978</v>
      </c>
      <c r="BA1097">
        <f>'[1]D.3 Trial Balance - FY25'!$G$67</f>
        <v>0</v>
      </c>
      <c r="BB1097">
        <v>1546</v>
      </c>
      <c r="BG1097">
        <f>'[1]D.4 Revenue - FY25'!$U$81</f>
        <v>0</v>
      </c>
      <c r="BH1097">
        <v>1287</v>
      </c>
    </row>
    <row r="1098" spans="5:60">
      <c r="E1098" t="e">
        <f>#REF!</f>
        <v>#REF!</v>
      </c>
      <c r="F1098">
        <v>110574</v>
      </c>
      <c r="Q1098" t="e">
        <f>#REF!</f>
        <v>#REF!</v>
      </c>
      <c r="R1098">
        <v>173979</v>
      </c>
      <c r="BA1098">
        <f>'[1]D.3 Trial Balance - FY25'!$H$67</f>
        <v>0</v>
      </c>
      <c r="BB1098">
        <v>1547</v>
      </c>
      <c r="BG1098">
        <f>'[1]D.4 Revenue - FY25'!$V$81</f>
        <v>0</v>
      </c>
      <c r="BH1098">
        <v>1288</v>
      </c>
    </row>
    <row r="1099" spans="5:60">
      <c r="E1099" t="e">
        <f>#REF!</f>
        <v>#REF!</v>
      </c>
      <c r="F1099">
        <v>110579</v>
      </c>
      <c r="Q1099" t="e">
        <f>#REF!</f>
        <v>#REF!</v>
      </c>
      <c r="R1099">
        <v>173980</v>
      </c>
      <c r="BA1099">
        <f>'[1]D.3 Trial Balance - FY25'!$E$68</f>
        <v>0</v>
      </c>
      <c r="BB1099">
        <v>1548</v>
      </c>
      <c r="BG1099">
        <f>'[1]D.4 Revenue - FY25'!$I$82</f>
        <v>0</v>
      </c>
      <c r="BH1099">
        <v>1289</v>
      </c>
    </row>
    <row r="1100" spans="5:60">
      <c r="E1100" t="e">
        <f>#REF!</f>
        <v>#REF!</v>
      </c>
      <c r="F1100">
        <v>110585</v>
      </c>
      <c r="Q1100" t="e">
        <f>#REF!</f>
        <v>#REF!</v>
      </c>
      <c r="R1100">
        <v>173981</v>
      </c>
      <c r="BA1100">
        <f>'[1]D.3 Trial Balance - FY25'!$F$68</f>
        <v>0</v>
      </c>
      <c r="BB1100">
        <v>1549</v>
      </c>
      <c r="BG1100">
        <f>'[1]D.4 Revenue - FY25'!$J$82</f>
        <v>0</v>
      </c>
      <c r="BH1100">
        <v>1290</v>
      </c>
    </row>
    <row r="1101" spans="5:60">
      <c r="E1101" t="e">
        <f>#REF!</f>
        <v>#REF!</v>
      </c>
      <c r="F1101">
        <v>110586</v>
      </c>
      <c r="Q1101" t="e">
        <f>#REF!</f>
        <v>#REF!</v>
      </c>
      <c r="R1101">
        <v>173982</v>
      </c>
      <c r="BA1101">
        <f>'[1]D.3 Trial Balance - FY25'!$G$68</f>
        <v>0</v>
      </c>
      <c r="BB1101">
        <v>1550</v>
      </c>
      <c r="BG1101">
        <f>'[1]D.4 Revenue - FY25'!$K$82</f>
        <v>0</v>
      </c>
      <c r="BH1101">
        <v>1291</v>
      </c>
    </row>
    <row r="1102" spans="5:60">
      <c r="E1102" t="e">
        <f>#REF!</f>
        <v>#REF!</v>
      </c>
      <c r="F1102">
        <v>110587</v>
      </c>
      <c r="Q1102" t="e">
        <f>#REF!</f>
        <v>#REF!</v>
      </c>
      <c r="R1102">
        <v>173983</v>
      </c>
      <c r="BA1102">
        <f>'[1]D.3 Trial Balance - FY25'!$H$68</f>
        <v>0</v>
      </c>
      <c r="BB1102">
        <v>1551</v>
      </c>
      <c r="BG1102">
        <f>'[1]D.4 Revenue - FY25'!$L$82</f>
        <v>0</v>
      </c>
      <c r="BH1102">
        <v>1292</v>
      </c>
    </row>
    <row r="1103" spans="5:60">
      <c r="E1103" t="e">
        <f>#REF!</f>
        <v>#REF!</v>
      </c>
      <c r="F1103">
        <v>110592</v>
      </c>
      <c r="Q1103" t="e">
        <f>#REF!</f>
        <v>#REF!</v>
      </c>
      <c r="R1103">
        <v>173984</v>
      </c>
      <c r="BA1103">
        <f>'[1]D.3 Trial Balance - FY25'!$E$69</f>
        <v>0</v>
      </c>
      <c r="BB1103">
        <v>1552</v>
      </c>
      <c r="BG1103">
        <f>'[1]D.4 Revenue - FY25'!$M$82</f>
        <v>0</v>
      </c>
      <c r="BH1103">
        <v>1293</v>
      </c>
    </row>
    <row r="1104" spans="5:60">
      <c r="E1104" t="e">
        <f>#REF!</f>
        <v>#REF!</v>
      </c>
      <c r="F1104">
        <v>110598</v>
      </c>
      <c r="Q1104" t="e">
        <f>#REF!</f>
        <v>#REF!</v>
      </c>
      <c r="R1104">
        <v>173985</v>
      </c>
      <c r="BA1104">
        <f>'[1]D.3 Trial Balance - FY25'!$F$69</f>
        <v>0</v>
      </c>
      <c r="BB1104">
        <v>1553</v>
      </c>
      <c r="BG1104">
        <f>'[1]D.4 Revenue - FY25'!$N$82</f>
        <v>0</v>
      </c>
      <c r="BH1104">
        <v>1294</v>
      </c>
    </row>
    <row r="1105" spans="5:60">
      <c r="E1105" t="e">
        <f>#REF!</f>
        <v>#REF!</v>
      </c>
      <c r="F1105">
        <v>110599</v>
      </c>
      <c r="Q1105" t="e">
        <f>#REF!</f>
        <v>#REF!</v>
      </c>
      <c r="R1105">
        <v>173986</v>
      </c>
      <c r="BA1105">
        <f>'[1]D.3 Trial Balance - FY25'!$G$69</f>
        <v>0</v>
      </c>
      <c r="BB1105">
        <v>1554</v>
      </c>
      <c r="BG1105">
        <f>'[1]D.4 Revenue - FY25'!$O$82</f>
        <v>0</v>
      </c>
      <c r="BH1105">
        <v>1295</v>
      </c>
    </row>
    <row r="1106" spans="5:60">
      <c r="E1106" t="e">
        <f>#REF!</f>
        <v>#REF!</v>
      </c>
      <c r="F1106">
        <v>110600</v>
      </c>
      <c r="Q1106" t="e">
        <f>#REF!</f>
        <v>#REF!</v>
      </c>
      <c r="R1106">
        <v>173987</v>
      </c>
      <c r="BA1106">
        <f>'[1]D.3 Trial Balance - FY25'!$H$69</f>
        <v>0</v>
      </c>
      <c r="BB1106">
        <v>1555</v>
      </c>
      <c r="BG1106">
        <f>'[1]D.4 Revenue - FY25'!$P$82</f>
        <v>0</v>
      </c>
      <c r="BH1106">
        <v>1296</v>
      </c>
    </row>
    <row r="1107" spans="5:60">
      <c r="E1107" t="e">
        <f>#REF!</f>
        <v>#REF!</v>
      </c>
      <c r="F1107">
        <v>110605</v>
      </c>
      <c r="Q1107" t="e">
        <f>#REF!</f>
        <v>#REF!</v>
      </c>
      <c r="R1107">
        <v>173988</v>
      </c>
      <c r="BA1107">
        <f>'[1]D.3 Trial Balance - FY25'!$E$70</f>
        <v>0</v>
      </c>
      <c r="BB1107">
        <v>1556</v>
      </c>
      <c r="BG1107">
        <f>'[1]D.4 Revenue - FY25'!$Q$82</f>
        <v>0</v>
      </c>
      <c r="BH1107">
        <v>1297</v>
      </c>
    </row>
    <row r="1108" spans="5:60">
      <c r="E1108" t="e">
        <f>#REF!</f>
        <v>#REF!</v>
      </c>
      <c r="F1108">
        <v>110611</v>
      </c>
      <c r="Q1108" t="e">
        <f>#REF!</f>
        <v>#REF!</v>
      </c>
      <c r="R1108">
        <v>173989</v>
      </c>
      <c r="BA1108">
        <f>'[1]D.3 Trial Balance - FY25'!$F$70</f>
        <v>0</v>
      </c>
      <c r="BB1108">
        <v>1557</v>
      </c>
      <c r="BG1108">
        <f>'[1]D.4 Revenue - FY25'!$R$82</f>
        <v>0</v>
      </c>
      <c r="BH1108">
        <v>1298</v>
      </c>
    </row>
    <row r="1109" spans="5:60">
      <c r="E1109" t="e">
        <f>#REF!</f>
        <v>#REF!</v>
      </c>
      <c r="F1109">
        <v>110612</v>
      </c>
      <c r="Q1109" t="e">
        <f>#REF!</f>
        <v>#REF!</v>
      </c>
      <c r="R1109">
        <v>173990</v>
      </c>
      <c r="BA1109">
        <f>'[1]D.3 Trial Balance - FY25'!$G$70</f>
        <v>0</v>
      </c>
      <c r="BB1109">
        <v>1558</v>
      </c>
      <c r="BG1109">
        <f>'[1]D.4 Revenue - FY25'!$S$82</f>
        <v>0</v>
      </c>
      <c r="BH1109">
        <v>1299</v>
      </c>
    </row>
    <row r="1110" spans="5:60">
      <c r="E1110" t="e">
        <f>#REF!</f>
        <v>#REF!</v>
      </c>
      <c r="F1110">
        <v>110613</v>
      </c>
      <c r="Q1110" t="e">
        <f>#REF!</f>
        <v>#REF!</v>
      </c>
      <c r="R1110">
        <v>173991</v>
      </c>
      <c r="BA1110">
        <f>'[1]D.3 Trial Balance - FY25'!$H$70</f>
        <v>0</v>
      </c>
      <c r="BB1110">
        <v>1559</v>
      </c>
      <c r="BG1110">
        <f>'[1]D.4 Revenue - FY25'!$T$82</f>
        <v>0</v>
      </c>
      <c r="BH1110">
        <v>1300</v>
      </c>
    </row>
    <row r="1111" spans="5:60">
      <c r="E1111" t="e">
        <f>#REF!</f>
        <v>#REF!</v>
      </c>
      <c r="F1111">
        <v>110618</v>
      </c>
      <c r="Q1111" t="e">
        <f>#REF!</f>
        <v>#REF!</v>
      </c>
      <c r="R1111">
        <v>173992</v>
      </c>
      <c r="BA1111">
        <f>'[1]D.3 Trial Balance - FY25'!$E$71</f>
        <v>0</v>
      </c>
      <c r="BB1111">
        <v>1560</v>
      </c>
      <c r="BG1111">
        <f>'[1]D.4 Revenue - FY25'!$U$82</f>
        <v>0</v>
      </c>
      <c r="BH1111">
        <v>1301</v>
      </c>
    </row>
    <row r="1112" spans="5:60">
      <c r="E1112" t="e">
        <f>#REF!</f>
        <v>#REF!</v>
      </c>
      <c r="F1112">
        <v>110624</v>
      </c>
      <c r="Q1112" t="e">
        <f>#REF!</f>
        <v>#REF!</v>
      </c>
      <c r="R1112">
        <v>173993</v>
      </c>
      <c r="BA1112">
        <f>'[1]D.3 Trial Balance - FY25'!$F$71</f>
        <v>0</v>
      </c>
      <c r="BB1112">
        <v>1561</v>
      </c>
      <c r="BG1112">
        <f>'[1]D.4 Revenue - FY25'!$V$82</f>
        <v>0</v>
      </c>
      <c r="BH1112">
        <v>1302</v>
      </c>
    </row>
    <row r="1113" spans="5:60">
      <c r="E1113" t="e">
        <f>#REF!</f>
        <v>#REF!</v>
      </c>
      <c r="F1113">
        <v>110625</v>
      </c>
      <c r="Q1113" t="e">
        <f>#REF!</f>
        <v>#REF!</v>
      </c>
      <c r="R1113">
        <v>173994</v>
      </c>
      <c r="BA1113">
        <f>'[1]D.3 Trial Balance - FY25'!$G$71</f>
        <v>0</v>
      </c>
      <c r="BB1113">
        <v>1562</v>
      </c>
      <c r="BG1113">
        <f>'[1]D.4 Revenue - FY25'!$I$83</f>
        <v>0</v>
      </c>
      <c r="BH1113">
        <v>1303</v>
      </c>
    </row>
    <row r="1114" spans="5:60">
      <c r="E1114" t="e">
        <f>#REF!</f>
        <v>#REF!</v>
      </c>
      <c r="F1114">
        <v>110626</v>
      </c>
      <c r="Q1114" t="e">
        <f>#REF!</f>
        <v>#REF!</v>
      </c>
      <c r="R1114">
        <v>173995</v>
      </c>
      <c r="BA1114">
        <f>'[1]D.3 Trial Balance - FY25'!$H$71</f>
        <v>0</v>
      </c>
      <c r="BB1114">
        <v>1563</v>
      </c>
      <c r="BG1114">
        <f>'[1]D.4 Revenue - FY25'!$J$83</f>
        <v>0</v>
      </c>
      <c r="BH1114">
        <v>1304</v>
      </c>
    </row>
    <row r="1115" spans="5:60">
      <c r="E1115" t="e">
        <f>#REF!</f>
        <v>#REF!</v>
      </c>
      <c r="F1115">
        <v>110631</v>
      </c>
      <c r="Q1115" t="e">
        <f>#REF!</f>
        <v>#REF!</v>
      </c>
      <c r="R1115">
        <v>173996</v>
      </c>
      <c r="BA1115">
        <f>'[1]D.3 Trial Balance - FY25'!$E$72</f>
        <v>0</v>
      </c>
      <c r="BB1115">
        <v>1564</v>
      </c>
      <c r="BG1115">
        <f>'[1]D.4 Revenue - FY25'!$K$83</f>
        <v>0</v>
      </c>
      <c r="BH1115">
        <v>1305</v>
      </c>
    </row>
    <row r="1116" spans="5:60">
      <c r="E1116" t="e">
        <f>#REF!</f>
        <v>#REF!</v>
      </c>
      <c r="F1116">
        <v>110637</v>
      </c>
      <c r="Q1116" t="e">
        <f>#REF!</f>
        <v>#REF!</v>
      </c>
      <c r="R1116">
        <v>173997</v>
      </c>
      <c r="BA1116">
        <f>'[1]D.3 Trial Balance - FY25'!$F$72</f>
        <v>0</v>
      </c>
      <c r="BB1116">
        <v>1565</v>
      </c>
      <c r="BG1116">
        <f>'[1]D.4 Revenue - FY25'!$L$83</f>
        <v>0</v>
      </c>
      <c r="BH1116">
        <v>1306</v>
      </c>
    </row>
    <row r="1117" spans="5:60">
      <c r="E1117" t="e">
        <f>#REF!</f>
        <v>#REF!</v>
      </c>
      <c r="F1117">
        <v>110638</v>
      </c>
      <c r="Q1117" t="e">
        <f>#REF!</f>
        <v>#REF!</v>
      </c>
      <c r="R1117">
        <v>173998</v>
      </c>
      <c r="BA1117">
        <f>'[1]D.3 Trial Balance - FY25'!$G$72</f>
        <v>0</v>
      </c>
      <c r="BB1117">
        <v>1566</v>
      </c>
      <c r="BG1117">
        <f>'[1]D.4 Revenue - FY25'!$M$83</f>
        <v>0</v>
      </c>
      <c r="BH1117">
        <v>1307</v>
      </c>
    </row>
    <row r="1118" spans="5:60">
      <c r="E1118" t="e">
        <f>#REF!</f>
        <v>#REF!</v>
      </c>
      <c r="F1118">
        <v>110639</v>
      </c>
      <c r="Q1118" t="e">
        <f>#REF!</f>
        <v>#REF!</v>
      </c>
      <c r="R1118">
        <v>173999</v>
      </c>
      <c r="BA1118">
        <f>'[1]D.3 Trial Balance - FY25'!$H$72</f>
        <v>0</v>
      </c>
      <c r="BB1118">
        <v>1567</v>
      </c>
      <c r="BG1118">
        <f>'[1]D.4 Revenue - FY25'!$N$83</f>
        <v>0</v>
      </c>
      <c r="BH1118">
        <v>1308</v>
      </c>
    </row>
    <row r="1119" spans="5:60">
      <c r="E1119" t="e">
        <f>#REF!</f>
        <v>#REF!</v>
      </c>
      <c r="F1119">
        <v>110644</v>
      </c>
      <c r="Q1119" t="e">
        <f>#REF!</f>
        <v>#REF!</v>
      </c>
      <c r="R1119">
        <v>174000</v>
      </c>
      <c r="BA1119">
        <f>'[1]D.3 Trial Balance - FY25'!$E$73</f>
        <v>0</v>
      </c>
      <c r="BB1119">
        <v>1568</v>
      </c>
      <c r="BG1119">
        <f>'[1]D.4 Revenue - FY25'!$O$83</f>
        <v>0</v>
      </c>
      <c r="BH1119">
        <v>1309</v>
      </c>
    </row>
    <row r="1120" spans="5:60">
      <c r="E1120" t="e">
        <f>#REF!</f>
        <v>#REF!</v>
      </c>
      <c r="F1120">
        <v>110650</v>
      </c>
      <c r="Q1120" t="e">
        <f>#REF!</f>
        <v>#REF!</v>
      </c>
      <c r="R1120">
        <v>174001</v>
      </c>
      <c r="BA1120">
        <f>'[1]D.3 Trial Balance - FY25'!$F$73</f>
        <v>0</v>
      </c>
      <c r="BB1120">
        <v>1569</v>
      </c>
      <c r="BG1120">
        <f>'[1]D.4 Revenue - FY25'!$P$83</f>
        <v>0</v>
      </c>
      <c r="BH1120">
        <v>1310</v>
      </c>
    </row>
    <row r="1121" spans="5:60">
      <c r="E1121" t="e">
        <f>#REF!</f>
        <v>#REF!</v>
      </c>
      <c r="F1121">
        <v>110651</v>
      </c>
      <c r="Q1121" t="e">
        <f>#REF!</f>
        <v>#REF!</v>
      </c>
      <c r="R1121">
        <v>174002</v>
      </c>
      <c r="BA1121">
        <f>'[1]D.3 Trial Balance - FY25'!$G$73</f>
        <v>0</v>
      </c>
      <c r="BB1121">
        <v>1570</v>
      </c>
      <c r="BG1121">
        <f>'[1]D.4 Revenue - FY25'!$Q$83</f>
        <v>0</v>
      </c>
      <c r="BH1121">
        <v>1311</v>
      </c>
    </row>
    <row r="1122" spans="5:60">
      <c r="E1122" t="e">
        <f>#REF!</f>
        <v>#REF!</v>
      </c>
      <c r="F1122">
        <v>110652</v>
      </c>
      <c r="Q1122" t="e">
        <f>#REF!</f>
        <v>#REF!</v>
      </c>
      <c r="R1122">
        <v>174003</v>
      </c>
      <c r="BA1122">
        <f>'[1]D.3 Trial Balance - FY25'!$H$73</f>
        <v>0</v>
      </c>
      <c r="BB1122">
        <v>1571</v>
      </c>
      <c r="BG1122">
        <f>'[1]D.4 Revenue - FY25'!$R$83</f>
        <v>0</v>
      </c>
      <c r="BH1122">
        <v>1312</v>
      </c>
    </row>
    <row r="1123" spans="5:60">
      <c r="E1123" t="e">
        <f>#REF!</f>
        <v>#REF!</v>
      </c>
      <c r="F1123">
        <v>110657</v>
      </c>
      <c r="Q1123" t="e">
        <f>#REF!</f>
        <v>#REF!</v>
      </c>
      <c r="R1123">
        <v>174004</v>
      </c>
      <c r="BA1123">
        <f>'[1]D.3 Trial Balance - FY25'!$E$74</f>
        <v>0</v>
      </c>
      <c r="BB1123">
        <v>1572</v>
      </c>
      <c r="BG1123">
        <f>'[1]D.4 Revenue - FY25'!$S$83</f>
        <v>0</v>
      </c>
      <c r="BH1123">
        <v>1313</v>
      </c>
    </row>
    <row r="1124" spans="5:60">
      <c r="E1124" t="e">
        <f>#REF!</f>
        <v>#REF!</v>
      </c>
      <c r="F1124">
        <v>110663</v>
      </c>
      <c r="Q1124" t="e">
        <f>#REF!</f>
        <v>#REF!</v>
      </c>
      <c r="R1124">
        <v>174005</v>
      </c>
      <c r="BA1124">
        <f>'[1]D.3 Trial Balance - FY25'!$F$74</f>
        <v>0</v>
      </c>
      <c r="BB1124">
        <v>1573</v>
      </c>
      <c r="BG1124">
        <f>'[1]D.4 Revenue - FY25'!$T$83</f>
        <v>0</v>
      </c>
      <c r="BH1124">
        <v>1314</v>
      </c>
    </row>
    <row r="1125" spans="5:60">
      <c r="E1125" t="e">
        <f>#REF!</f>
        <v>#REF!</v>
      </c>
      <c r="F1125">
        <v>110664</v>
      </c>
      <c r="Q1125" t="e">
        <f>#REF!</f>
        <v>#REF!</v>
      </c>
      <c r="R1125">
        <v>174006</v>
      </c>
      <c r="BA1125">
        <f>'[1]D.3 Trial Balance - FY25'!$G$74</f>
        <v>0</v>
      </c>
      <c r="BB1125">
        <v>1574</v>
      </c>
      <c r="BG1125">
        <f>'[1]D.4 Revenue - FY25'!$U$83</f>
        <v>0</v>
      </c>
      <c r="BH1125">
        <v>1315</v>
      </c>
    </row>
    <row r="1126" spans="5:60">
      <c r="E1126" t="e">
        <f>#REF!</f>
        <v>#REF!</v>
      </c>
      <c r="F1126">
        <v>110665</v>
      </c>
      <c r="Q1126" t="e">
        <f>#REF!</f>
        <v>#REF!</v>
      </c>
      <c r="R1126">
        <v>174007</v>
      </c>
      <c r="BA1126">
        <f>'[1]D.3 Trial Balance - FY25'!$H$74</f>
        <v>0</v>
      </c>
      <c r="BB1126">
        <v>1575</v>
      </c>
      <c r="BG1126">
        <f>'[1]D.4 Revenue - FY25'!$V$83</f>
        <v>0</v>
      </c>
      <c r="BH1126">
        <v>1316</v>
      </c>
    </row>
    <row r="1127" spans="5:60">
      <c r="E1127" t="e">
        <f>#REF!</f>
        <v>#REF!</v>
      </c>
      <c r="F1127">
        <v>110670</v>
      </c>
      <c r="Q1127" t="e">
        <f>#REF!</f>
        <v>#REF!</v>
      </c>
      <c r="R1127">
        <v>174008</v>
      </c>
      <c r="BA1127">
        <f>'[1]D.3 Trial Balance - FY25'!$E$75</f>
        <v>0</v>
      </c>
      <c r="BB1127">
        <v>1576</v>
      </c>
      <c r="BG1127">
        <f>'[1]D.4 Revenue - FY25'!$I$84</f>
        <v>0</v>
      </c>
      <c r="BH1127">
        <v>1317</v>
      </c>
    </row>
    <row r="1128" spans="5:60">
      <c r="E1128" t="e">
        <f>#REF!</f>
        <v>#REF!</v>
      </c>
      <c r="F1128">
        <v>110676</v>
      </c>
      <c r="Q1128" t="e">
        <f>#REF!</f>
        <v>#REF!</v>
      </c>
      <c r="R1128">
        <v>174009</v>
      </c>
      <c r="BA1128">
        <f>'[1]D.3 Trial Balance - FY25'!$F$75</f>
        <v>0</v>
      </c>
      <c r="BB1128">
        <v>1577</v>
      </c>
      <c r="BG1128">
        <f>'[1]D.4 Revenue - FY25'!$J$84</f>
        <v>0</v>
      </c>
      <c r="BH1128">
        <v>1318</v>
      </c>
    </row>
    <row r="1129" spans="5:60">
      <c r="E1129" t="e">
        <f>#REF!</f>
        <v>#REF!</v>
      </c>
      <c r="F1129">
        <v>110677</v>
      </c>
      <c r="Q1129" t="e">
        <f>#REF!</f>
        <v>#REF!</v>
      </c>
      <c r="R1129">
        <v>174010</v>
      </c>
      <c r="BA1129">
        <f>'[1]D.3 Trial Balance - FY25'!$G$75</f>
        <v>0</v>
      </c>
      <c r="BB1129">
        <v>1578</v>
      </c>
      <c r="BG1129">
        <f>'[1]D.4 Revenue - FY25'!$K$84</f>
        <v>0</v>
      </c>
      <c r="BH1129">
        <v>1319</v>
      </c>
    </row>
    <row r="1130" spans="5:60">
      <c r="E1130" t="e">
        <f>#REF!</f>
        <v>#REF!</v>
      </c>
      <c r="F1130">
        <v>110678</v>
      </c>
      <c r="Q1130" t="e">
        <f>#REF!</f>
        <v>#REF!</v>
      </c>
      <c r="R1130">
        <v>174011</v>
      </c>
      <c r="BA1130">
        <f>'[1]D.3 Trial Balance - FY25'!$H$75</f>
        <v>0</v>
      </c>
      <c r="BB1130">
        <v>1579</v>
      </c>
      <c r="BG1130">
        <f>'[1]D.4 Revenue - FY25'!$L$84</f>
        <v>0</v>
      </c>
      <c r="BH1130">
        <v>1320</v>
      </c>
    </row>
    <row r="1131" spans="5:60">
      <c r="E1131" t="e">
        <f>#REF!</f>
        <v>#REF!</v>
      </c>
      <c r="F1131">
        <v>110683</v>
      </c>
      <c r="Q1131" t="e">
        <f>#REF!</f>
        <v>#REF!</v>
      </c>
      <c r="R1131">
        <v>174012</v>
      </c>
      <c r="BA1131">
        <f>'[1]D.3 Trial Balance - FY25'!$E$76</f>
        <v>0</v>
      </c>
      <c r="BB1131">
        <v>1580</v>
      </c>
      <c r="BG1131">
        <f>'[1]D.4 Revenue - FY25'!$M$84</f>
        <v>0</v>
      </c>
      <c r="BH1131">
        <v>1321</v>
      </c>
    </row>
    <row r="1132" spans="5:60">
      <c r="E1132" t="e">
        <f>#REF!</f>
        <v>#REF!</v>
      </c>
      <c r="F1132">
        <v>110689</v>
      </c>
      <c r="Q1132" t="e">
        <f>#REF!</f>
        <v>#REF!</v>
      </c>
      <c r="R1132">
        <v>174013</v>
      </c>
      <c r="BA1132">
        <f>'[1]D.3 Trial Balance - FY25'!$F$76</f>
        <v>0</v>
      </c>
      <c r="BB1132">
        <v>1581</v>
      </c>
      <c r="BG1132">
        <f>'[1]D.4 Revenue - FY25'!$N$84</f>
        <v>0</v>
      </c>
      <c r="BH1132">
        <v>1322</v>
      </c>
    </row>
    <row r="1133" spans="5:60">
      <c r="E1133" t="e">
        <f>#REF!</f>
        <v>#REF!</v>
      </c>
      <c r="F1133">
        <v>110690</v>
      </c>
      <c r="Q1133" t="e">
        <f>#REF!</f>
        <v>#REF!</v>
      </c>
      <c r="R1133">
        <v>174014</v>
      </c>
      <c r="BA1133">
        <f>'[1]D.3 Trial Balance - FY25'!$G$76</f>
        <v>0</v>
      </c>
      <c r="BB1133">
        <v>1582</v>
      </c>
      <c r="BG1133">
        <f>'[1]D.4 Revenue - FY25'!$O$84</f>
        <v>0</v>
      </c>
      <c r="BH1133">
        <v>1323</v>
      </c>
    </row>
    <row r="1134" spans="5:60">
      <c r="E1134" t="e">
        <f>#REF!</f>
        <v>#REF!</v>
      </c>
      <c r="F1134">
        <v>110691</v>
      </c>
      <c r="Q1134" t="e">
        <f>#REF!</f>
        <v>#REF!</v>
      </c>
      <c r="R1134">
        <v>174015</v>
      </c>
      <c r="BA1134">
        <f>'[1]D.3 Trial Balance - FY25'!$H$76</f>
        <v>0</v>
      </c>
      <c r="BB1134">
        <v>1583</v>
      </c>
      <c r="BG1134">
        <f>'[1]D.4 Revenue - FY25'!$P$84</f>
        <v>0</v>
      </c>
      <c r="BH1134">
        <v>1324</v>
      </c>
    </row>
    <row r="1135" spans="5:60">
      <c r="E1135" t="e">
        <f>#REF!</f>
        <v>#REF!</v>
      </c>
      <c r="F1135">
        <v>110696</v>
      </c>
      <c r="Q1135" t="e">
        <f>#REF!</f>
        <v>#REF!</v>
      </c>
      <c r="R1135">
        <v>174016</v>
      </c>
      <c r="BA1135">
        <f>'[1]D.3 Trial Balance - FY25'!$E$77</f>
        <v>0</v>
      </c>
      <c r="BB1135">
        <v>1584</v>
      </c>
      <c r="BG1135">
        <f>'[1]D.4 Revenue - FY25'!$Q$84</f>
        <v>0</v>
      </c>
      <c r="BH1135">
        <v>1325</v>
      </c>
    </row>
    <row r="1136" spans="5:60">
      <c r="E1136" t="e">
        <f>#REF!</f>
        <v>#REF!</v>
      </c>
      <c r="F1136">
        <v>110702</v>
      </c>
      <c r="Q1136" t="e">
        <f>#REF!</f>
        <v>#REF!</v>
      </c>
      <c r="R1136">
        <v>174017</v>
      </c>
      <c r="BA1136">
        <f>'[1]D.3 Trial Balance - FY25'!$F$77</f>
        <v>0</v>
      </c>
      <c r="BB1136">
        <v>1585</v>
      </c>
      <c r="BG1136">
        <f>'[1]D.4 Revenue - FY25'!$R$84</f>
        <v>0</v>
      </c>
      <c r="BH1136">
        <v>1326</v>
      </c>
    </row>
    <row r="1137" spans="5:60">
      <c r="E1137" t="e">
        <f>#REF!</f>
        <v>#REF!</v>
      </c>
      <c r="F1137">
        <v>110703</v>
      </c>
      <c r="Q1137" t="e">
        <f>#REF!</f>
        <v>#REF!</v>
      </c>
      <c r="R1137">
        <v>174018</v>
      </c>
      <c r="BA1137">
        <f>'[1]D.3 Trial Balance - FY25'!$G$77</f>
        <v>0</v>
      </c>
      <c r="BB1137">
        <v>1586</v>
      </c>
      <c r="BG1137">
        <f>'[1]D.4 Revenue - FY25'!$S$84</f>
        <v>0</v>
      </c>
      <c r="BH1137">
        <v>1327</v>
      </c>
    </row>
    <row r="1138" spans="5:60">
      <c r="E1138" t="e">
        <f>#REF!</f>
        <v>#REF!</v>
      </c>
      <c r="F1138">
        <v>110704</v>
      </c>
      <c r="Q1138" t="e">
        <f>#REF!</f>
        <v>#REF!</v>
      </c>
      <c r="R1138">
        <v>174019</v>
      </c>
      <c r="BA1138">
        <f>'[1]D.3 Trial Balance - FY25'!$H$77</f>
        <v>0</v>
      </c>
      <c r="BB1138">
        <v>1587</v>
      </c>
      <c r="BG1138">
        <f>'[1]D.4 Revenue - FY25'!$T$84</f>
        <v>0</v>
      </c>
      <c r="BH1138">
        <v>1328</v>
      </c>
    </row>
    <row r="1139" spans="5:60">
      <c r="E1139" t="e">
        <f>#REF!</f>
        <v>#REF!</v>
      </c>
      <c r="F1139">
        <v>110709</v>
      </c>
      <c r="Q1139" t="e">
        <f>#REF!</f>
        <v>#REF!</v>
      </c>
      <c r="R1139">
        <v>174020</v>
      </c>
      <c r="BA1139">
        <f>'[1]D.3 Trial Balance - FY25'!$E$78</f>
        <v>0</v>
      </c>
      <c r="BB1139">
        <v>1588</v>
      </c>
      <c r="BG1139">
        <f>'[1]D.4 Revenue - FY25'!$U$84</f>
        <v>0</v>
      </c>
      <c r="BH1139">
        <v>1329</v>
      </c>
    </row>
    <row r="1140" spans="5:60">
      <c r="E1140" t="e">
        <f>#REF!</f>
        <v>#REF!</v>
      </c>
      <c r="F1140">
        <v>110715</v>
      </c>
      <c r="Q1140" t="e">
        <f>#REF!</f>
        <v>#REF!</v>
      </c>
      <c r="R1140">
        <v>174021</v>
      </c>
      <c r="BA1140">
        <f>'[1]D.3 Trial Balance - FY25'!$F$78</f>
        <v>0</v>
      </c>
      <c r="BB1140">
        <v>1589</v>
      </c>
      <c r="BG1140">
        <f>'[1]D.4 Revenue - FY25'!$V$84</f>
        <v>0</v>
      </c>
      <c r="BH1140">
        <v>1330</v>
      </c>
    </row>
    <row r="1141" spans="5:60">
      <c r="E1141" t="e">
        <f>#REF!</f>
        <v>#REF!</v>
      </c>
      <c r="F1141">
        <v>110716</v>
      </c>
      <c r="Q1141" t="e">
        <f>#REF!</f>
        <v>#REF!</v>
      </c>
      <c r="R1141">
        <v>174022</v>
      </c>
      <c r="BA1141">
        <f>'[1]D.3 Trial Balance - FY25'!$G$78</f>
        <v>0</v>
      </c>
      <c r="BB1141">
        <v>1590</v>
      </c>
      <c r="BG1141">
        <f>'[1]D.4 Revenue - FY25'!$I$85</f>
        <v>0</v>
      </c>
      <c r="BH1141">
        <v>1331</v>
      </c>
    </row>
    <row r="1142" spans="5:60">
      <c r="E1142" t="e">
        <f>#REF!</f>
        <v>#REF!</v>
      </c>
      <c r="F1142">
        <v>110717</v>
      </c>
      <c r="Q1142" t="e">
        <f>#REF!</f>
        <v>#REF!</v>
      </c>
      <c r="R1142">
        <v>174023</v>
      </c>
      <c r="BA1142">
        <f>'[1]D.3 Trial Balance - FY25'!$H$78</f>
        <v>0</v>
      </c>
      <c r="BB1142">
        <v>1591</v>
      </c>
      <c r="BG1142">
        <f>'[1]D.4 Revenue - FY25'!$J$85</f>
        <v>0</v>
      </c>
      <c r="BH1142">
        <v>1332</v>
      </c>
    </row>
    <row r="1143" spans="5:60">
      <c r="E1143" t="e">
        <f>#REF!</f>
        <v>#REF!</v>
      </c>
      <c r="F1143">
        <v>110722</v>
      </c>
      <c r="Q1143" t="e">
        <f>#REF!</f>
        <v>#REF!</v>
      </c>
      <c r="R1143">
        <v>174024</v>
      </c>
      <c r="BA1143">
        <f>'[1]D.3 Trial Balance - FY25'!$E$79</f>
        <v>0</v>
      </c>
      <c r="BB1143">
        <v>1592</v>
      </c>
      <c r="BG1143">
        <f>'[1]D.4 Revenue - FY25'!$K$85</f>
        <v>0</v>
      </c>
      <c r="BH1143">
        <v>1333</v>
      </c>
    </row>
    <row r="1144" spans="5:60">
      <c r="E1144" t="e">
        <f>#REF!</f>
        <v>#REF!</v>
      </c>
      <c r="F1144">
        <v>110728</v>
      </c>
      <c r="Q1144" t="e">
        <f>#REF!</f>
        <v>#REF!</v>
      </c>
      <c r="R1144">
        <v>174025</v>
      </c>
      <c r="BA1144">
        <f>'[1]D.3 Trial Balance - FY25'!$F$79</f>
        <v>0</v>
      </c>
      <c r="BB1144">
        <v>1593</v>
      </c>
      <c r="BG1144">
        <f>'[1]D.4 Revenue - FY25'!$L$85</f>
        <v>0</v>
      </c>
      <c r="BH1144">
        <v>1334</v>
      </c>
    </row>
    <row r="1145" spans="5:60">
      <c r="E1145" t="e">
        <f>#REF!</f>
        <v>#REF!</v>
      </c>
      <c r="F1145">
        <v>110729</v>
      </c>
      <c r="Q1145" t="e">
        <f>#REF!</f>
        <v>#REF!</v>
      </c>
      <c r="R1145">
        <v>174026</v>
      </c>
      <c r="BA1145">
        <f>'[1]D.3 Trial Balance - FY25'!$G$79</f>
        <v>0</v>
      </c>
      <c r="BB1145">
        <v>1594</v>
      </c>
      <c r="BG1145">
        <f>'[1]D.4 Revenue - FY25'!$M$85</f>
        <v>0</v>
      </c>
      <c r="BH1145">
        <v>1335</v>
      </c>
    </row>
    <row r="1146" spans="5:60">
      <c r="E1146" t="e">
        <f>#REF!</f>
        <v>#REF!</v>
      </c>
      <c r="F1146">
        <v>110730</v>
      </c>
      <c r="Q1146" t="e">
        <f>#REF!</f>
        <v>#REF!</v>
      </c>
      <c r="R1146">
        <v>174027</v>
      </c>
      <c r="BA1146">
        <f>'[1]D.3 Trial Balance - FY25'!$H$79</f>
        <v>0</v>
      </c>
      <c r="BB1146">
        <v>1595</v>
      </c>
      <c r="BG1146">
        <f>'[1]D.4 Revenue - FY25'!$N$85</f>
        <v>0</v>
      </c>
      <c r="BH1146">
        <v>1336</v>
      </c>
    </row>
    <row r="1147" spans="5:60">
      <c r="E1147" t="e">
        <f>#REF!</f>
        <v>#REF!</v>
      </c>
      <c r="F1147">
        <v>110735</v>
      </c>
      <c r="Q1147" t="e">
        <f>#REF!</f>
        <v>#REF!</v>
      </c>
      <c r="R1147">
        <v>174028</v>
      </c>
      <c r="BA1147">
        <f>'[1]D.3 Trial Balance - FY25'!$E$80</f>
        <v>0</v>
      </c>
      <c r="BB1147">
        <v>1596</v>
      </c>
      <c r="BG1147">
        <f>'[1]D.4 Revenue - FY25'!$O$85</f>
        <v>0</v>
      </c>
      <c r="BH1147">
        <v>1337</v>
      </c>
    </row>
    <row r="1148" spans="5:60">
      <c r="E1148" t="e">
        <f>#REF!</f>
        <v>#REF!</v>
      </c>
      <c r="F1148">
        <v>110741</v>
      </c>
      <c r="Q1148" t="e">
        <f>#REF!</f>
        <v>#REF!</v>
      </c>
      <c r="R1148">
        <v>174029</v>
      </c>
      <c r="BA1148">
        <f>'[1]D.3 Trial Balance - FY25'!$F$80</f>
        <v>0</v>
      </c>
      <c r="BB1148">
        <v>1597</v>
      </c>
      <c r="BG1148">
        <f>'[1]D.4 Revenue - FY25'!$P$85</f>
        <v>0</v>
      </c>
      <c r="BH1148">
        <v>1338</v>
      </c>
    </row>
    <row r="1149" spans="5:60">
      <c r="E1149" t="e">
        <f>#REF!</f>
        <v>#REF!</v>
      </c>
      <c r="F1149">
        <v>110742</v>
      </c>
      <c r="Q1149" t="e">
        <f>#REF!</f>
        <v>#REF!</v>
      </c>
      <c r="R1149">
        <v>174030</v>
      </c>
      <c r="BA1149">
        <f>'[1]D.3 Trial Balance - FY25'!$G$80</f>
        <v>0</v>
      </c>
      <c r="BB1149">
        <v>1598</v>
      </c>
      <c r="BG1149">
        <f>'[1]D.4 Revenue - FY25'!$Q$85</f>
        <v>0</v>
      </c>
      <c r="BH1149">
        <v>1339</v>
      </c>
    </row>
    <row r="1150" spans="5:60">
      <c r="E1150" t="e">
        <f>#REF!</f>
        <v>#REF!</v>
      </c>
      <c r="F1150">
        <v>110743</v>
      </c>
      <c r="Q1150" t="e">
        <f>#REF!</f>
        <v>#REF!</v>
      </c>
      <c r="R1150">
        <v>174031</v>
      </c>
      <c r="BA1150">
        <f>'[1]D.3 Trial Balance - FY25'!$H$80</f>
        <v>0</v>
      </c>
      <c r="BB1150">
        <v>1599</v>
      </c>
      <c r="BG1150">
        <f>'[1]D.4 Revenue - FY25'!$R$85</f>
        <v>0</v>
      </c>
      <c r="BH1150">
        <v>1340</v>
      </c>
    </row>
    <row r="1151" spans="5:60">
      <c r="E1151" t="e">
        <f>#REF!</f>
        <v>#REF!</v>
      </c>
      <c r="F1151">
        <v>110748</v>
      </c>
      <c r="Q1151" t="e">
        <f>#REF!</f>
        <v>#REF!</v>
      </c>
      <c r="R1151">
        <v>174032</v>
      </c>
      <c r="BA1151">
        <f>'[1]D.3 Trial Balance - FY25'!$E$81</f>
        <v>0</v>
      </c>
      <c r="BB1151">
        <v>1600</v>
      </c>
      <c r="BG1151">
        <f>'[1]D.4 Revenue - FY25'!$S$85</f>
        <v>0</v>
      </c>
      <c r="BH1151">
        <v>1341</v>
      </c>
    </row>
    <row r="1152" spans="5:60">
      <c r="E1152" t="e">
        <f>#REF!</f>
        <v>#REF!</v>
      </c>
      <c r="F1152">
        <v>110754</v>
      </c>
      <c r="Q1152" t="e">
        <f>#REF!</f>
        <v>#REF!</v>
      </c>
      <c r="R1152">
        <v>174033</v>
      </c>
      <c r="BA1152">
        <f>'[1]D.3 Trial Balance - FY25'!$F$81</f>
        <v>0</v>
      </c>
      <c r="BB1152">
        <v>1601</v>
      </c>
      <c r="BG1152">
        <f>'[1]D.4 Revenue - FY25'!$T$85</f>
        <v>0</v>
      </c>
      <c r="BH1152">
        <v>1342</v>
      </c>
    </row>
    <row r="1153" spans="5:60">
      <c r="E1153" t="e">
        <f>#REF!</f>
        <v>#REF!</v>
      </c>
      <c r="F1153">
        <v>110755</v>
      </c>
      <c r="Q1153" t="e">
        <f>#REF!</f>
        <v>#REF!</v>
      </c>
      <c r="R1153">
        <v>174034</v>
      </c>
      <c r="BA1153">
        <f>'[1]D.3 Trial Balance - FY25'!$G$81</f>
        <v>0</v>
      </c>
      <c r="BB1153">
        <v>1602</v>
      </c>
      <c r="BG1153">
        <f>'[1]D.4 Revenue - FY25'!$U$85</f>
        <v>0</v>
      </c>
      <c r="BH1153">
        <v>1343</v>
      </c>
    </row>
    <row r="1154" spans="5:60">
      <c r="E1154" t="e">
        <f>#REF!</f>
        <v>#REF!</v>
      </c>
      <c r="F1154">
        <v>110756</v>
      </c>
      <c r="Q1154" t="e">
        <f>#REF!</f>
        <v>#REF!</v>
      </c>
      <c r="R1154">
        <v>174035</v>
      </c>
      <c r="BA1154">
        <f>'[1]D.3 Trial Balance - FY25'!$H$81</f>
        <v>0</v>
      </c>
      <c r="BB1154">
        <v>1603</v>
      </c>
      <c r="BG1154">
        <f>'[1]D.4 Revenue - FY25'!$V$85</f>
        <v>0</v>
      </c>
      <c r="BH1154">
        <v>1344</v>
      </c>
    </row>
    <row r="1155" spans="5:60">
      <c r="E1155" t="e">
        <f>#REF!</f>
        <v>#REF!</v>
      </c>
      <c r="F1155">
        <v>110761</v>
      </c>
      <c r="Q1155" t="e">
        <f>#REF!</f>
        <v>#REF!</v>
      </c>
      <c r="R1155">
        <v>174036</v>
      </c>
      <c r="BA1155">
        <f>'[1]D.3 Trial Balance - FY25'!$E$82</f>
        <v>0</v>
      </c>
      <c r="BB1155">
        <v>1604</v>
      </c>
      <c r="BG1155">
        <f>'[1]D.4 Revenue - FY25'!$I$86</f>
        <v>0</v>
      </c>
      <c r="BH1155">
        <v>1345</v>
      </c>
    </row>
    <row r="1156" spans="5:60">
      <c r="E1156" t="e">
        <f>#REF!</f>
        <v>#REF!</v>
      </c>
      <c r="F1156">
        <v>110767</v>
      </c>
      <c r="Q1156" t="e">
        <f>#REF!</f>
        <v>#REF!</v>
      </c>
      <c r="R1156">
        <v>174037</v>
      </c>
      <c r="BA1156">
        <f>'[1]D.3 Trial Balance - FY25'!$F$82</f>
        <v>0</v>
      </c>
      <c r="BB1156">
        <v>1605</v>
      </c>
      <c r="BG1156">
        <f>'[1]D.4 Revenue - FY25'!$J$86</f>
        <v>0</v>
      </c>
      <c r="BH1156">
        <v>1346</v>
      </c>
    </row>
    <row r="1157" spans="5:60">
      <c r="E1157" t="e">
        <f>#REF!</f>
        <v>#REF!</v>
      </c>
      <c r="F1157">
        <v>110768</v>
      </c>
      <c r="Q1157" t="e">
        <f>#REF!</f>
        <v>#REF!</v>
      </c>
      <c r="R1157">
        <v>174038</v>
      </c>
      <c r="BA1157">
        <f>'[1]D.3 Trial Balance - FY25'!$G$82</f>
        <v>0</v>
      </c>
      <c r="BB1157">
        <v>1606</v>
      </c>
      <c r="BG1157">
        <f>'[1]D.4 Revenue - FY25'!$K$86</f>
        <v>0</v>
      </c>
      <c r="BH1157">
        <v>1347</v>
      </c>
    </row>
    <row r="1158" spans="5:60">
      <c r="E1158" t="e">
        <f>#REF!</f>
        <v>#REF!</v>
      </c>
      <c r="F1158">
        <v>110769</v>
      </c>
      <c r="Q1158" t="e">
        <f>#REF!</f>
        <v>#REF!</v>
      </c>
      <c r="R1158">
        <v>174039</v>
      </c>
      <c r="BA1158">
        <f>'[1]D.3 Trial Balance - FY25'!$H$82</f>
        <v>0</v>
      </c>
      <c r="BB1158">
        <v>1607</v>
      </c>
      <c r="BG1158">
        <f>'[1]D.4 Revenue - FY25'!$L$86</f>
        <v>0</v>
      </c>
      <c r="BH1158">
        <v>1348</v>
      </c>
    </row>
    <row r="1159" spans="5:60">
      <c r="E1159" t="e">
        <f>#REF!</f>
        <v>#REF!</v>
      </c>
      <c r="F1159">
        <v>110774</v>
      </c>
      <c r="Q1159" t="e">
        <f>#REF!</f>
        <v>#REF!</v>
      </c>
      <c r="R1159">
        <v>174040</v>
      </c>
      <c r="BA1159">
        <f>'[1]D.3 Trial Balance - FY25'!$E$83</f>
        <v>0</v>
      </c>
      <c r="BB1159">
        <v>1608</v>
      </c>
      <c r="BG1159">
        <f>'[1]D.4 Revenue - FY25'!$M$86</f>
        <v>0</v>
      </c>
      <c r="BH1159">
        <v>1349</v>
      </c>
    </row>
    <row r="1160" spans="5:60">
      <c r="E1160" t="e">
        <f>#REF!</f>
        <v>#REF!</v>
      </c>
      <c r="F1160">
        <v>110780</v>
      </c>
      <c r="Q1160" t="e">
        <f>#REF!</f>
        <v>#REF!</v>
      </c>
      <c r="R1160">
        <v>174041</v>
      </c>
      <c r="BA1160">
        <f>'[1]D.3 Trial Balance - FY25'!$F$83</f>
        <v>0</v>
      </c>
      <c r="BB1160">
        <v>1609</v>
      </c>
      <c r="BG1160">
        <f>'[1]D.4 Revenue - FY25'!$N$86</f>
        <v>0</v>
      </c>
      <c r="BH1160">
        <v>1350</v>
      </c>
    </row>
    <row r="1161" spans="5:60">
      <c r="E1161" t="e">
        <f>#REF!</f>
        <v>#REF!</v>
      </c>
      <c r="F1161">
        <v>110781</v>
      </c>
      <c r="Q1161" t="e">
        <f>#REF!</f>
        <v>#REF!</v>
      </c>
      <c r="R1161">
        <v>174042</v>
      </c>
      <c r="BA1161">
        <f>'[1]D.3 Trial Balance - FY25'!$G$83</f>
        <v>0</v>
      </c>
      <c r="BB1161">
        <v>1610</v>
      </c>
      <c r="BG1161">
        <f>'[1]D.4 Revenue - FY25'!$O$86</f>
        <v>0</v>
      </c>
      <c r="BH1161">
        <v>1351</v>
      </c>
    </row>
    <row r="1162" spans="5:60">
      <c r="E1162" t="e">
        <f>#REF!</f>
        <v>#REF!</v>
      </c>
      <c r="F1162">
        <v>110782</v>
      </c>
      <c r="Q1162" t="e">
        <f>#REF!</f>
        <v>#REF!</v>
      </c>
      <c r="R1162">
        <v>174043</v>
      </c>
      <c r="BA1162">
        <f>'[1]D.3 Trial Balance - FY25'!$H$83</f>
        <v>0</v>
      </c>
      <c r="BB1162">
        <v>1611</v>
      </c>
      <c r="BG1162">
        <f>'[1]D.4 Revenue - FY25'!$P$86</f>
        <v>0</v>
      </c>
      <c r="BH1162">
        <v>1352</v>
      </c>
    </row>
    <row r="1163" spans="5:60">
      <c r="E1163" t="e">
        <f>#REF!</f>
        <v>#REF!</v>
      </c>
      <c r="F1163">
        <v>110787</v>
      </c>
      <c r="Q1163" t="e">
        <f>#REF!</f>
        <v>#REF!</v>
      </c>
      <c r="R1163">
        <v>174044</v>
      </c>
      <c r="BA1163">
        <f>'[1]D.3 Trial Balance - FY25'!$E$84</f>
        <v>0</v>
      </c>
      <c r="BB1163">
        <v>1612</v>
      </c>
      <c r="BG1163">
        <f>'[1]D.4 Revenue - FY25'!$Q$86</f>
        <v>0</v>
      </c>
      <c r="BH1163">
        <v>1353</v>
      </c>
    </row>
    <row r="1164" spans="5:60">
      <c r="E1164" t="e">
        <f>#REF!</f>
        <v>#REF!</v>
      </c>
      <c r="F1164">
        <v>110793</v>
      </c>
      <c r="Q1164" t="e">
        <f>#REF!</f>
        <v>#REF!</v>
      </c>
      <c r="R1164">
        <v>174045</v>
      </c>
      <c r="BA1164">
        <f>'[1]D.3 Trial Balance - FY25'!$F$84</f>
        <v>0</v>
      </c>
      <c r="BB1164">
        <v>1613</v>
      </c>
      <c r="BG1164">
        <f>'[1]D.4 Revenue - FY25'!$R$86</f>
        <v>0</v>
      </c>
      <c r="BH1164">
        <v>1354</v>
      </c>
    </row>
    <row r="1165" spans="5:60">
      <c r="E1165" t="e">
        <f>#REF!</f>
        <v>#REF!</v>
      </c>
      <c r="F1165">
        <v>110794</v>
      </c>
      <c r="Q1165" t="e">
        <f>#REF!</f>
        <v>#REF!</v>
      </c>
      <c r="R1165">
        <v>174046</v>
      </c>
      <c r="BA1165">
        <f>'[1]D.3 Trial Balance - FY25'!$G$84</f>
        <v>0</v>
      </c>
      <c r="BB1165">
        <v>1614</v>
      </c>
      <c r="BG1165">
        <f>'[1]D.4 Revenue - FY25'!$S$86</f>
        <v>0</v>
      </c>
      <c r="BH1165">
        <v>1355</v>
      </c>
    </row>
    <row r="1166" spans="5:60">
      <c r="E1166" t="e">
        <f>#REF!</f>
        <v>#REF!</v>
      </c>
      <c r="F1166">
        <v>110795</v>
      </c>
      <c r="Q1166" t="e">
        <f>#REF!</f>
        <v>#REF!</v>
      </c>
      <c r="R1166">
        <v>174047</v>
      </c>
      <c r="BA1166">
        <f>'[1]D.3 Trial Balance - FY25'!$H$84</f>
        <v>0</v>
      </c>
      <c r="BB1166">
        <v>1615</v>
      </c>
      <c r="BG1166">
        <f>'[1]D.4 Revenue - FY25'!$T$86</f>
        <v>0</v>
      </c>
      <c r="BH1166">
        <v>1356</v>
      </c>
    </row>
    <row r="1167" spans="5:60">
      <c r="E1167" t="e">
        <f>#REF!</f>
        <v>#REF!</v>
      </c>
      <c r="F1167">
        <v>110800</v>
      </c>
      <c r="Q1167" t="e">
        <f>#REF!</f>
        <v>#REF!</v>
      </c>
      <c r="R1167">
        <v>174048</v>
      </c>
      <c r="BA1167">
        <f>'[1]D.3 Trial Balance - FY25'!$E$85</f>
        <v>0</v>
      </c>
      <c r="BB1167">
        <v>1616</v>
      </c>
      <c r="BG1167">
        <f>'[1]D.4 Revenue - FY25'!$U$86</f>
        <v>0</v>
      </c>
      <c r="BH1167">
        <v>1357</v>
      </c>
    </row>
    <row r="1168" spans="5:60">
      <c r="E1168" t="e">
        <f>#REF!</f>
        <v>#REF!</v>
      </c>
      <c r="F1168">
        <v>110806</v>
      </c>
      <c r="Q1168" t="e">
        <f>#REF!</f>
        <v>#REF!</v>
      </c>
      <c r="R1168">
        <v>174049</v>
      </c>
      <c r="BA1168">
        <f>'[1]D.3 Trial Balance - FY25'!$F$85</f>
        <v>0</v>
      </c>
      <c r="BB1168">
        <v>1617</v>
      </c>
      <c r="BG1168">
        <f>'[1]D.4 Revenue - FY25'!$V$86</f>
        <v>0</v>
      </c>
      <c r="BH1168">
        <v>1358</v>
      </c>
    </row>
    <row r="1169" spans="5:60">
      <c r="E1169" t="e">
        <f>#REF!</f>
        <v>#REF!</v>
      </c>
      <c r="F1169">
        <v>110807</v>
      </c>
      <c r="Q1169" t="e">
        <f>#REF!</f>
        <v>#REF!</v>
      </c>
      <c r="R1169">
        <v>174050</v>
      </c>
      <c r="BA1169">
        <f>'[1]D.3 Trial Balance - FY25'!$G$85</f>
        <v>0</v>
      </c>
      <c r="BB1169">
        <v>1618</v>
      </c>
      <c r="BG1169">
        <f>'[1]D.4 Revenue - FY25'!$I$87</f>
        <v>0</v>
      </c>
      <c r="BH1169">
        <v>1359</v>
      </c>
    </row>
    <row r="1170" spans="5:60">
      <c r="E1170" t="e">
        <f>#REF!</f>
        <v>#REF!</v>
      </c>
      <c r="F1170">
        <v>110808</v>
      </c>
      <c r="Q1170" t="e">
        <f>#REF!</f>
        <v>#REF!</v>
      </c>
      <c r="R1170">
        <v>174051</v>
      </c>
      <c r="BA1170">
        <f>'[1]D.3 Trial Balance - FY25'!$H$85</f>
        <v>0</v>
      </c>
      <c r="BB1170">
        <v>1619</v>
      </c>
      <c r="BG1170">
        <f>'[1]D.4 Revenue - FY25'!$J$87</f>
        <v>0</v>
      </c>
      <c r="BH1170">
        <v>1360</v>
      </c>
    </row>
    <row r="1171" spans="5:60">
      <c r="E1171" t="e">
        <f>#REF!</f>
        <v>#REF!</v>
      </c>
      <c r="F1171">
        <v>110813</v>
      </c>
      <c r="Q1171" t="e">
        <f>#REF!</f>
        <v>#REF!</v>
      </c>
      <c r="R1171">
        <v>174052</v>
      </c>
      <c r="BA1171">
        <f>'[1]D.3 Trial Balance - FY25'!$E$86</f>
        <v>0</v>
      </c>
      <c r="BB1171">
        <v>1620</v>
      </c>
      <c r="BG1171">
        <f>'[1]D.4 Revenue - FY25'!$K$87</f>
        <v>0</v>
      </c>
      <c r="BH1171">
        <v>1361</v>
      </c>
    </row>
    <row r="1172" spans="5:60">
      <c r="E1172" t="e">
        <f>#REF!</f>
        <v>#REF!</v>
      </c>
      <c r="F1172">
        <v>110819</v>
      </c>
      <c r="Q1172" t="e">
        <f>#REF!</f>
        <v>#REF!</v>
      </c>
      <c r="R1172">
        <v>174053</v>
      </c>
      <c r="BA1172">
        <f>'[1]D.3 Trial Balance - FY25'!$F$86</f>
        <v>0</v>
      </c>
      <c r="BB1172">
        <v>1621</v>
      </c>
      <c r="BG1172">
        <f>'[1]D.4 Revenue - FY25'!$L$87</f>
        <v>0</v>
      </c>
      <c r="BH1172">
        <v>1362</v>
      </c>
    </row>
    <row r="1173" spans="5:60">
      <c r="E1173" t="e">
        <f>#REF!</f>
        <v>#REF!</v>
      </c>
      <c r="F1173">
        <v>110820</v>
      </c>
      <c r="Q1173" t="e">
        <f>#REF!</f>
        <v>#REF!</v>
      </c>
      <c r="R1173">
        <v>174054</v>
      </c>
      <c r="BA1173">
        <f>'[1]D.3 Trial Balance - FY25'!$G$86</f>
        <v>0</v>
      </c>
      <c r="BB1173">
        <v>1622</v>
      </c>
      <c r="BG1173">
        <f>'[1]D.4 Revenue - FY25'!$M$87</f>
        <v>0</v>
      </c>
      <c r="BH1173">
        <v>1363</v>
      </c>
    </row>
    <row r="1174" spans="5:60">
      <c r="E1174" t="e">
        <f>#REF!</f>
        <v>#REF!</v>
      </c>
      <c r="F1174">
        <v>110821</v>
      </c>
      <c r="Q1174" t="e">
        <f>#REF!</f>
        <v>#REF!</v>
      </c>
      <c r="R1174">
        <v>174055</v>
      </c>
      <c r="BA1174">
        <f>'[1]D.3 Trial Balance - FY25'!$H$86</f>
        <v>0</v>
      </c>
      <c r="BB1174">
        <v>1623</v>
      </c>
      <c r="BG1174">
        <f>'[1]D.4 Revenue - FY25'!$N$87</f>
        <v>0</v>
      </c>
      <c r="BH1174">
        <v>1364</v>
      </c>
    </row>
    <row r="1175" spans="5:60">
      <c r="E1175" t="e">
        <f>#REF!</f>
        <v>#REF!</v>
      </c>
      <c r="F1175">
        <v>110826</v>
      </c>
      <c r="Q1175" t="e">
        <f>#REF!</f>
        <v>#REF!</v>
      </c>
      <c r="R1175">
        <v>174056</v>
      </c>
      <c r="BA1175">
        <f>'[1]D.3 Trial Balance - FY25'!$E$87</f>
        <v>0</v>
      </c>
      <c r="BB1175">
        <v>1624</v>
      </c>
      <c r="BG1175">
        <f>'[1]D.4 Revenue - FY25'!$O$87</f>
        <v>0</v>
      </c>
      <c r="BH1175">
        <v>1365</v>
      </c>
    </row>
    <row r="1176" spans="5:60">
      <c r="E1176" t="e">
        <f>#REF!</f>
        <v>#REF!</v>
      </c>
      <c r="F1176">
        <v>110832</v>
      </c>
      <c r="Q1176" t="e">
        <f>#REF!</f>
        <v>#REF!</v>
      </c>
      <c r="R1176">
        <v>174057</v>
      </c>
      <c r="BA1176">
        <f>'[1]D.3 Trial Balance - FY25'!$F$87</f>
        <v>0</v>
      </c>
      <c r="BB1176">
        <v>1625</v>
      </c>
      <c r="BG1176">
        <f>'[1]D.4 Revenue - FY25'!$P$87</f>
        <v>0</v>
      </c>
      <c r="BH1176">
        <v>1366</v>
      </c>
    </row>
    <row r="1177" spans="5:60">
      <c r="E1177" t="e">
        <f>#REF!</f>
        <v>#REF!</v>
      </c>
      <c r="F1177">
        <v>110833</v>
      </c>
      <c r="Q1177" t="e">
        <f>#REF!</f>
        <v>#REF!</v>
      </c>
      <c r="R1177">
        <v>174058</v>
      </c>
      <c r="BA1177">
        <f>'[1]D.3 Trial Balance - FY25'!$G$87</f>
        <v>0</v>
      </c>
      <c r="BB1177">
        <v>1626</v>
      </c>
      <c r="BG1177">
        <f>'[1]D.4 Revenue - FY25'!$Q$87</f>
        <v>0</v>
      </c>
      <c r="BH1177">
        <v>1367</v>
      </c>
    </row>
    <row r="1178" spans="5:60">
      <c r="E1178" t="e">
        <f>#REF!</f>
        <v>#REF!</v>
      </c>
      <c r="F1178">
        <v>110834</v>
      </c>
      <c r="Q1178" t="e">
        <f>#REF!</f>
        <v>#REF!</v>
      </c>
      <c r="R1178">
        <v>174059</v>
      </c>
      <c r="BA1178">
        <f>'[1]D.3 Trial Balance - FY25'!$H$87</f>
        <v>0</v>
      </c>
      <c r="BB1178">
        <v>1627</v>
      </c>
      <c r="BG1178">
        <f>'[1]D.4 Revenue - FY25'!$R$87</f>
        <v>0</v>
      </c>
      <c r="BH1178">
        <v>1368</v>
      </c>
    </row>
    <row r="1179" spans="5:60">
      <c r="E1179" t="e">
        <f>#REF!</f>
        <v>#REF!</v>
      </c>
      <c r="F1179">
        <v>110839</v>
      </c>
      <c r="Q1179" t="e">
        <f>#REF!</f>
        <v>#REF!</v>
      </c>
      <c r="R1179">
        <v>174060</v>
      </c>
      <c r="BA1179">
        <f>'[1]D.3 Trial Balance - FY25'!$E$88</f>
        <v>0</v>
      </c>
      <c r="BB1179">
        <v>1628</v>
      </c>
      <c r="BG1179">
        <f>'[1]D.4 Revenue - FY25'!$S$87</f>
        <v>0</v>
      </c>
      <c r="BH1179">
        <v>1369</v>
      </c>
    </row>
    <row r="1180" spans="5:60">
      <c r="E1180" t="e">
        <f>#REF!</f>
        <v>#REF!</v>
      </c>
      <c r="F1180">
        <v>110845</v>
      </c>
      <c r="Q1180" t="e">
        <f>#REF!</f>
        <v>#REF!</v>
      </c>
      <c r="R1180">
        <v>174061</v>
      </c>
      <c r="BA1180">
        <f>'[1]D.3 Trial Balance - FY25'!$F$88</f>
        <v>0</v>
      </c>
      <c r="BB1180">
        <v>1629</v>
      </c>
      <c r="BG1180">
        <f>'[1]D.4 Revenue - FY25'!$T$87</f>
        <v>0</v>
      </c>
      <c r="BH1180">
        <v>1370</v>
      </c>
    </row>
    <row r="1181" spans="5:60">
      <c r="E1181" t="e">
        <f>#REF!</f>
        <v>#REF!</v>
      </c>
      <c r="F1181">
        <v>110846</v>
      </c>
      <c r="Q1181" t="e">
        <f>#REF!</f>
        <v>#REF!</v>
      </c>
      <c r="R1181">
        <v>174062</v>
      </c>
      <c r="BA1181">
        <f>'[1]D.3 Trial Balance - FY25'!$G$88</f>
        <v>0</v>
      </c>
      <c r="BB1181">
        <v>1630</v>
      </c>
      <c r="BG1181">
        <f>'[1]D.4 Revenue - FY25'!$U$87</f>
        <v>0</v>
      </c>
      <c r="BH1181">
        <v>1371</v>
      </c>
    </row>
    <row r="1182" spans="5:60">
      <c r="E1182" t="e">
        <f>#REF!</f>
        <v>#REF!</v>
      </c>
      <c r="F1182">
        <v>110847</v>
      </c>
      <c r="Q1182" t="e">
        <f>#REF!</f>
        <v>#REF!</v>
      </c>
      <c r="R1182">
        <v>174063</v>
      </c>
      <c r="BA1182">
        <f>'[1]D.3 Trial Balance - FY25'!$H$88</f>
        <v>0</v>
      </c>
      <c r="BB1182">
        <v>1631</v>
      </c>
      <c r="BG1182">
        <f>'[1]D.4 Revenue - FY25'!$V$87</f>
        <v>0</v>
      </c>
      <c r="BH1182">
        <v>1372</v>
      </c>
    </row>
    <row r="1183" spans="5:60">
      <c r="E1183" t="e">
        <f>#REF!</f>
        <v>#REF!</v>
      </c>
      <c r="F1183">
        <v>110852</v>
      </c>
      <c r="Q1183" t="e">
        <f>#REF!</f>
        <v>#REF!</v>
      </c>
      <c r="R1183">
        <v>174064</v>
      </c>
      <c r="BA1183">
        <f>'[1]D.3 Trial Balance - FY25'!$E$89</f>
        <v>0</v>
      </c>
      <c r="BB1183">
        <v>1632</v>
      </c>
      <c r="BG1183">
        <f>'[1]D.4 Revenue - FY25'!$I$88</f>
        <v>0</v>
      </c>
      <c r="BH1183">
        <v>1373</v>
      </c>
    </row>
    <row r="1184" spans="5:60">
      <c r="E1184" t="e">
        <f>#REF!</f>
        <v>#REF!</v>
      </c>
      <c r="F1184">
        <v>110858</v>
      </c>
      <c r="Q1184" t="e">
        <f>#REF!</f>
        <v>#REF!</v>
      </c>
      <c r="R1184">
        <v>174065</v>
      </c>
      <c r="BA1184">
        <f>'[1]D.3 Trial Balance - FY25'!$F$89</f>
        <v>0</v>
      </c>
      <c r="BB1184">
        <v>1633</v>
      </c>
      <c r="BG1184">
        <f>'[1]D.4 Revenue - FY25'!$J$88</f>
        <v>0</v>
      </c>
      <c r="BH1184">
        <v>1374</v>
      </c>
    </row>
    <row r="1185" spans="5:60">
      <c r="E1185" t="e">
        <f>#REF!</f>
        <v>#REF!</v>
      </c>
      <c r="F1185">
        <v>110859</v>
      </c>
      <c r="Q1185" t="e">
        <f>#REF!</f>
        <v>#REF!</v>
      </c>
      <c r="R1185">
        <v>174066</v>
      </c>
      <c r="BA1185">
        <f>'[1]D.3 Trial Balance - FY25'!$G$89</f>
        <v>0</v>
      </c>
      <c r="BB1185">
        <v>1634</v>
      </c>
      <c r="BG1185">
        <f>'[1]D.4 Revenue - FY25'!$K$88</f>
        <v>0</v>
      </c>
      <c r="BH1185">
        <v>1375</v>
      </c>
    </row>
    <row r="1186" spans="5:60">
      <c r="E1186" t="e">
        <f>#REF!</f>
        <v>#REF!</v>
      </c>
      <c r="F1186">
        <v>110860</v>
      </c>
      <c r="Q1186" t="e">
        <f>#REF!</f>
        <v>#REF!</v>
      </c>
      <c r="R1186">
        <v>174067</v>
      </c>
      <c r="BA1186">
        <f>'[1]D.3 Trial Balance - FY25'!$H$89</f>
        <v>0</v>
      </c>
      <c r="BB1186">
        <v>1635</v>
      </c>
      <c r="BG1186">
        <f>'[1]D.4 Revenue - FY25'!$L$88</f>
        <v>0</v>
      </c>
      <c r="BH1186">
        <v>1376</v>
      </c>
    </row>
    <row r="1187" spans="5:60">
      <c r="E1187" t="e">
        <f>#REF!</f>
        <v>#REF!</v>
      </c>
      <c r="F1187">
        <v>110865</v>
      </c>
      <c r="Q1187" t="e">
        <f>#REF!</f>
        <v>#REF!</v>
      </c>
      <c r="R1187">
        <v>174068</v>
      </c>
      <c r="BA1187">
        <f>'[1]D.3 Trial Balance - FY25'!$E$90</f>
        <v>0</v>
      </c>
      <c r="BB1187">
        <v>1636</v>
      </c>
      <c r="BG1187">
        <f>'[1]D.4 Revenue - FY25'!$M$88</f>
        <v>0</v>
      </c>
      <c r="BH1187">
        <v>1377</v>
      </c>
    </row>
    <row r="1188" spans="5:60">
      <c r="E1188" t="e">
        <f>#REF!</f>
        <v>#REF!</v>
      </c>
      <c r="F1188">
        <v>110871</v>
      </c>
      <c r="Q1188" t="e">
        <f>#REF!</f>
        <v>#REF!</v>
      </c>
      <c r="R1188">
        <v>174069</v>
      </c>
      <c r="BA1188">
        <f>'[1]D.3 Trial Balance - FY25'!$F$90</f>
        <v>0</v>
      </c>
      <c r="BB1188">
        <v>1637</v>
      </c>
      <c r="BG1188">
        <f>'[1]D.4 Revenue - FY25'!$N$88</f>
        <v>0</v>
      </c>
      <c r="BH1188">
        <v>1378</v>
      </c>
    </row>
    <row r="1189" spans="5:60">
      <c r="E1189" t="e">
        <f>#REF!</f>
        <v>#REF!</v>
      </c>
      <c r="F1189">
        <v>110872</v>
      </c>
      <c r="Q1189" t="e">
        <f>#REF!</f>
        <v>#REF!</v>
      </c>
      <c r="R1189">
        <v>174070</v>
      </c>
      <c r="BA1189">
        <f>'[1]D.3 Trial Balance - FY25'!$G$90</f>
        <v>0</v>
      </c>
      <c r="BB1189">
        <v>1638</v>
      </c>
      <c r="BG1189">
        <f>'[1]D.4 Revenue - FY25'!$O$88</f>
        <v>0</v>
      </c>
      <c r="BH1189">
        <v>1379</v>
      </c>
    </row>
    <row r="1190" spans="5:60">
      <c r="E1190" t="e">
        <f>#REF!</f>
        <v>#REF!</v>
      </c>
      <c r="F1190">
        <v>110873</v>
      </c>
      <c r="Q1190" t="e">
        <f>#REF!</f>
        <v>#REF!</v>
      </c>
      <c r="R1190">
        <v>174071</v>
      </c>
      <c r="BA1190">
        <f>'[1]D.3 Trial Balance - FY25'!$H$90</f>
        <v>0</v>
      </c>
      <c r="BB1190">
        <v>1639</v>
      </c>
      <c r="BG1190">
        <f>'[1]D.4 Revenue - FY25'!$P$88</f>
        <v>0</v>
      </c>
      <c r="BH1190">
        <v>1380</v>
      </c>
    </row>
    <row r="1191" spans="5:60">
      <c r="E1191" t="e">
        <f>#REF!</f>
        <v>#REF!</v>
      </c>
      <c r="F1191">
        <v>110878</v>
      </c>
      <c r="Q1191" t="e">
        <f>#REF!</f>
        <v>#REF!</v>
      </c>
      <c r="R1191">
        <v>174072</v>
      </c>
      <c r="BA1191">
        <f>'[1]D.3 Trial Balance - FY25'!$E$91</f>
        <v>0</v>
      </c>
      <c r="BB1191">
        <v>1640</v>
      </c>
      <c r="BG1191">
        <f>'[1]D.4 Revenue - FY25'!$Q$88</f>
        <v>0</v>
      </c>
      <c r="BH1191">
        <v>1381</v>
      </c>
    </row>
    <row r="1192" spans="5:60">
      <c r="E1192" t="e">
        <f>#REF!</f>
        <v>#REF!</v>
      </c>
      <c r="F1192">
        <v>110884</v>
      </c>
      <c r="Q1192" t="e">
        <f>#REF!</f>
        <v>#REF!</v>
      </c>
      <c r="R1192">
        <v>174073</v>
      </c>
      <c r="BA1192">
        <f>'[1]D.3 Trial Balance - FY25'!$F$91</f>
        <v>0</v>
      </c>
      <c r="BB1192">
        <v>1641</v>
      </c>
      <c r="BG1192">
        <f>'[1]D.4 Revenue - FY25'!$R$88</f>
        <v>0</v>
      </c>
      <c r="BH1192">
        <v>1382</v>
      </c>
    </row>
    <row r="1193" spans="5:60">
      <c r="E1193" t="e">
        <f>#REF!</f>
        <v>#REF!</v>
      </c>
      <c r="F1193">
        <v>110885</v>
      </c>
      <c r="Q1193" t="e">
        <f>#REF!</f>
        <v>#REF!</v>
      </c>
      <c r="R1193">
        <v>174074</v>
      </c>
      <c r="BA1193">
        <f>'[1]D.3 Trial Balance - FY25'!$G$91</f>
        <v>0</v>
      </c>
      <c r="BB1193">
        <v>1642</v>
      </c>
      <c r="BG1193">
        <f>'[1]D.4 Revenue - FY25'!$S$88</f>
        <v>0</v>
      </c>
      <c r="BH1193">
        <v>1383</v>
      </c>
    </row>
    <row r="1194" spans="5:60">
      <c r="E1194" t="e">
        <f>#REF!</f>
        <v>#REF!</v>
      </c>
      <c r="F1194">
        <v>110886</v>
      </c>
      <c r="Q1194" t="e">
        <f>#REF!</f>
        <v>#REF!</v>
      </c>
      <c r="R1194">
        <v>174075</v>
      </c>
      <c r="BA1194">
        <f>'[1]D.3 Trial Balance - FY25'!$H$91</f>
        <v>0</v>
      </c>
      <c r="BB1194">
        <v>1643</v>
      </c>
      <c r="BG1194">
        <f>'[1]D.4 Revenue - FY25'!$T$88</f>
        <v>0</v>
      </c>
      <c r="BH1194">
        <v>1384</v>
      </c>
    </row>
    <row r="1195" spans="5:60">
      <c r="E1195" t="e">
        <f>#REF!</f>
        <v>#REF!</v>
      </c>
      <c r="F1195">
        <v>110891</v>
      </c>
      <c r="Q1195" t="e">
        <f>#REF!</f>
        <v>#REF!</v>
      </c>
      <c r="R1195">
        <v>174076</v>
      </c>
      <c r="BA1195">
        <f>'[1]D.3 Trial Balance - FY25'!$E$92</f>
        <v>0</v>
      </c>
      <c r="BB1195">
        <v>1644</v>
      </c>
      <c r="BG1195">
        <f>'[1]D.4 Revenue - FY25'!$U$88</f>
        <v>0</v>
      </c>
      <c r="BH1195">
        <v>1385</v>
      </c>
    </row>
    <row r="1196" spans="5:60">
      <c r="E1196" t="e">
        <f>#REF!</f>
        <v>#REF!</v>
      </c>
      <c r="F1196">
        <v>110897</v>
      </c>
      <c r="Q1196" t="e">
        <f>#REF!</f>
        <v>#REF!</v>
      </c>
      <c r="R1196">
        <v>174077</v>
      </c>
      <c r="BA1196">
        <f>'[1]D.3 Trial Balance - FY25'!$F$92</f>
        <v>0</v>
      </c>
      <c r="BB1196">
        <v>1645</v>
      </c>
      <c r="BG1196">
        <f>'[1]D.4 Revenue - FY25'!$V$88</f>
        <v>0</v>
      </c>
      <c r="BH1196">
        <v>1386</v>
      </c>
    </row>
    <row r="1197" spans="5:60">
      <c r="E1197" t="e">
        <f>#REF!</f>
        <v>#REF!</v>
      </c>
      <c r="F1197">
        <v>110898</v>
      </c>
      <c r="Q1197" t="e">
        <f>#REF!</f>
        <v>#REF!</v>
      </c>
      <c r="R1197">
        <v>174078</v>
      </c>
      <c r="BA1197">
        <f>'[1]D.3 Trial Balance - FY25'!$G$92</f>
        <v>0</v>
      </c>
      <c r="BB1197">
        <v>1646</v>
      </c>
      <c r="BG1197">
        <f>'[1]D.4 Revenue - FY25'!$I$89</f>
        <v>0</v>
      </c>
      <c r="BH1197">
        <v>1387</v>
      </c>
    </row>
    <row r="1198" spans="5:60">
      <c r="E1198" t="e">
        <f>#REF!</f>
        <v>#REF!</v>
      </c>
      <c r="F1198">
        <v>110899</v>
      </c>
      <c r="Q1198" t="e">
        <f>#REF!</f>
        <v>#REF!</v>
      </c>
      <c r="R1198">
        <v>174079</v>
      </c>
      <c r="BA1198">
        <f>'[1]D.3 Trial Balance - FY25'!$H$92</f>
        <v>0</v>
      </c>
      <c r="BB1198">
        <v>1647</v>
      </c>
      <c r="BG1198">
        <f>'[1]D.4 Revenue - FY25'!$J$89</f>
        <v>0</v>
      </c>
      <c r="BH1198">
        <v>1388</v>
      </c>
    </row>
    <row r="1199" spans="5:60">
      <c r="E1199" t="e">
        <f>#REF!</f>
        <v>#REF!</v>
      </c>
      <c r="F1199">
        <v>110904</v>
      </c>
      <c r="Q1199" t="e">
        <f>#REF!</f>
        <v>#REF!</v>
      </c>
      <c r="R1199">
        <v>174080</v>
      </c>
      <c r="BA1199">
        <f>'[1]D.3 Trial Balance - FY25'!$E$93</f>
        <v>0</v>
      </c>
      <c r="BB1199">
        <v>1648</v>
      </c>
      <c r="BG1199">
        <f>'[1]D.4 Revenue - FY25'!$K$89</f>
        <v>0</v>
      </c>
      <c r="BH1199">
        <v>1389</v>
      </c>
    </row>
    <row r="1200" spans="5:60">
      <c r="E1200" t="e">
        <f>#REF!</f>
        <v>#REF!</v>
      </c>
      <c r="F1200">
        <v>110910</v>
      </c>
      <c r="Q1200" t="e">
        <f>#REF!</f>
        <v>#REF!</v>
      </c>
      <c r="R1200">
        <v>174081</v>
      </c>
      <c r="BA1200">
        <f>'[1]D.3 Trial Balance - FY25'!$F$93</f>
        <v>0</v>
      </c>
      <c r="BB1200">
        <v>1649</v>
      </c>
      <c r="BG1200">
        <f>'[1]D.4 Revenue - FY25'!$L$89</f>
        <v>0</v>
      </c>
      <c r="BH1200">
        <v>1390</v>
      </c>
    </row>
    <row r="1201" spans="5:60">
      <c r="E1201" t="e">
        <f>#REF!</f>
        <v>#REF!</v>
      </c>
      <c r="F1201">
        <v>110911</v>
      </c>
      <c r="Q1201" t="e">
        <f>#REF!</f>
        <v>#REF!</v>
      </c>
      <c r="R1201">
        <v>174082</v>
      </c>
      <c r="BA1201">
        <f>'[1]D.3 Trial Balance - FY25'!$G$93</f>
        <v>0</v>
      </c>
      <c r="BB1201">
        <v>1650</v>
      </c>
      <c r="BG1201">
        <f>'[1]D.4 Revenue - FY25'!$M$89</f>
        <v>0</v>
      </c>
      <c r="BH1201">
        <v>1391</v>
      </c>
    </row>
    <row r="1202" spans="5:60">
      <c r="E1202" t="e">
        <f>#REF!</f>
        <v>#REF!</v>
      </c>
      <c r="F1202">
        <v>110912</v>
      </c>
      <c r="Q1202" t="e">
        <f>#REF!</f>
        <v>#REF!</v>
      </c>
      <c r="R1202">
        <v>174083</v>
      </c>
      <c r="BA1202">
        <f>'[1]D.3 Trial Balance - FY25'!$H$93</f>
        <v>0</v>
      </c>
      <c r="BB1202">
        <v>1651</v>
      </c>
      <c r="BG1202">
        <f>'[1]D.4 Revenue - FY25'!$N$89</f>
        <v>0</v>
      </c>
      <c r="BH1202">
        <v>1392</v>
      </c>
    </row>
    <row r="1203" spans="5:60">
      <c r="E1203" t="e">
        <f>#REF!</f>
        <v>#REF!</v>
      </c>
      <c r="F1203">
        <v>110917</v>
      </c>
      <c r="Q1203" t="e">
        <f>#REF!</f>
        <v>#REF!</v>
      </c>
      <c r="R1203">
        <v>174084</v>
      </c>
      <c r="BA1203">
        <f>'[1]D.3 Trial Balance - FY25'!$E$94</f>
        <v>0</v>
      </c>
      <c r="BB1203">
        <v>1652</v>
      </c>
      <c r="BG1203">
        <f>'[1]D.4 Revenue - FY25'!$O$89</f>
        <v>0</v>
      </c>
      <c r="BH1203">
        <v>1393</v>
      </c>
    </row>
    <row r="1204" spans="5:60">
      <c r="E1204" t="e">
        <f>#REF!</f>
        <v>#REF!</v>
      </c>
      <c r="F1204">
        <v>110923</v>
      </c>
      <c r="Q1204" t="e">
        <f>#REF!</f>
        <v>#REF!</v>
      </c>
      <c r="R1204">
        <v>174085</v>
      </c>
      <c r="BA1204">
        <f>'[1]D.3 Trial Balance - FY25'!$F$94</f>
        <v>0</v>
      </c>
      <c r="BB1204">
        <v>1653</v>
      </c>
      <c r="BG1204">
        <f>'[1]D.4 Revenue - FY25'!$P$89</f>
        <v>0</v>
      </c>
      <c r="BH1204">
        <v>1394</v>
      </c>
    </row>
    <row r="1205" spans="5:60">
      <c r="E1205" t="e">
        <f>#REF!</f>
        <v>#REF!</v>
      </c>
      <c r="F1205">
        <v>110924</v>
      </c>
      <c r="Q1205" t="e">
        <f>#REF!</f>
        <v>#REF!</v>
      </c>
      <c r="R1205">
        <v>174086</v>
      </c>
      <c r="BA1205">
        <f>'[1]D.3 Trial Balance - FY25'!$G$94</f>
        <v>0</v>
      </c>
      <c r="BB1205">
        <v>1654</v>
      </c>
      <c r="BG1205">
        <f>'[1]D.4 Revenue - FY25'!$Q$89</f>
        <v>0</v>
      </c>
      <c r="BH1205">
        <v>1395</v>
      </c>
    </row>
    <row r="1206" spans="5:60">
      <c r="E1206" t="e">
        <f>#REF!</f>
        <v>#REF!</v>
      </c>
      <c r="F1206">
        <v>110925</v>
      </c>
      <c r="Q1206" t="e">
        <f>#REF!</f>
        <v>#REF!</v>
      </c>
      <c r="R1206">
        <v>174087</v>
      </c>
      <c r="BA1206">
        <f>'[1]D.3 Trial Balance - FY25'!$H$94</f>
        <v>0</v>
      </c>
      <c r="BB1206">
        <v>1655</v>
      </c>
      <c r="BG1206">
        <f>'[1]D.4 Revenue - FY25'!$R$89</f>
        <v>0</v>
      </c>
      <c r="BH1206">
        <v>1396</v>
      </c>
    </row>
    <row r="1207" spans="5:60">
      <c r="E1207" t="e">
        <f>#REF!</f>
        <v>#REF!</v>
      </c>
      <c r="F1207">
        <v>110930</v>
      </c>
      <c r="Q1207" t="e">
        <f>#REF!</f>
        <v>#REF!</v>
      </c>
      <c r="R1207">
        <v>174088</v>
      </c>
      <c r="BA1207">
        <f>'[1]D.3 Trial Balance - FY25'!$E$95</f>
        <v>0</v>
      </c>
      <c r="BB1207">
        <v>1656</v>
      </c>
      <c r="BG1207">
        <f>'[1]D.4 Revenue - FY25'!$S$89</f>
        <v>0</v>
      </c>
      <c r="BH1207">
        <v>1397</v>
      </c>
    </row>
    <row r="1208" spans="5:60">
      <c r="E1208" t="e">
        <f>#REF!</f>
        <v>#REF!</v>
      </c>
      <c r="F1208">
        <v>110936</v>
      </c>
      <c r="Q1208" t="e">
        <f>#REF!</f>
        <v>#REF!</v>
      </c>
      <c r="R1208">
        <v>174089</v>
      </c>
      <c r="BA1208">
        <f>'[1]D.3 Trial Balance - FY25'!$F$95</f>
        <v>0</v>
      </c>
      <c r="BB1208">
        <v>1657</v>
      </c>
      <c r="BG1208">
        <f>'[1]D.4 Revenue - FY25'!$T$89</f>
        <v>0</v>
      </c>
      <c r="BH1208">
        <v>1398</v>
      </c>
    </row>
    <row r="1209" spans="5:60">
      <c r="E1209" t="e">
        <f>#REF!</f>
        <v>#REF!</v>
      </c>
      <c r="F1209">
        <v>110937</v>
      </c>
      <c r="Q1209" t="e">
        <f>#REF!</f>
        <v>#REF!</v>
      </c>
      <c r="R1209">
        <v>174090</v>
      </c>
      <c r="BA1209">
        <f>'[1]D.3 Trial Balance - FY25'!$G$95</f>
        <v>0</v>
      </c>
      <c r="BB1209">
        <v>1658</v>
      </c>
      <c r="BG1209">
        <f>'[1]D.4 Revenue - FY25'!$U$89</f>
        <v>0</v>
      </c>
      <c r="BH1209">
        <v>1399</v>
      </c>
    </row>
    <row r="1210" spans="5:60">
      <c r="E1210" t="e">
        <f>#REF!</f>
        <v>#REF!</v>
      </c>
      <c r="F1210">
        <v>110938</v>
      </c>
      <c r="Q1210" t="e">
        <f>#REF!</f>
        <v>#REF!</v>
      </c>
      <c r="R1210">
        <v>174091</v>
      </c>
      <c r="BA1210">
        <f>'[1]D.3 Trial Balance - FY25'!$H$95</f>
        <v>853.97</v>
      </c>
      <c r="BB1210">
        <v>1659</v>
      </c>
      <c r="BG1210">
        <f>'[1]D.4 Revenue - FY25'!$V$89</f>
        <v>0</v>
      </c>
      <c r="BH1210">
        <v>1400</v>
      </c>
    </row>
    <row r="1211" spans="5:60">
      <c r="E1211" t="e">
        <f>#REF!</f>
        <v>#REF!</v>
      </c>
      <c r="F1211">
        <v>110943</v>
      </c>
      <c r="Q1211" t="e">
        <f>#REF!</f>
        <v>#REF!</v>
      </c>
      <c r="R1211">
        <v>174092</v>
      </c>
      <c r="BA1211">
        <f>'[1]D.3 Trial Balance - FY25'!$E$96</f>
        <v>0</v>
      </c>
      <c r="BB1211">
        <v>1660</v>
      </c>
      <c r="BG1211">
        <f>'[1]D.4 Revenue - FY25'!$I$90</f>
        <v>0</v>
      </c>
      <c r="BH1211">
        <v>1401</v>
      </c>
    </row>
    <row r="1212" spans="5:60">
      <c r="E1212" t="e">
        <f>#REF!</f>
        <v>#REF!</v>
      </c>
      <c r="F1212">
        <v>110949</v>
      </c>
      <c r="Q1212" t="e">
        <f>#REF!</f>
        <v>#REF!</v>
      </c>
      <c r="R1212">
        <v>174093</v>
      </c>
      <c r="BA1212">
        <f>'[1]D.3 Trial Balance - FY25'!$F$96</f>
        <v>0</v>
      </c>
      <c r="BB1212">
        <v>1661</v>
      </c>
      <c r="BG1212">
        <f>'[1]D.4 Revenue - FY25'!$J$90</f>
        <v>0</v>
      </c>
      <c r="BH1212">
        <v>1402</v>
      </c>
    </row>
    <row r="1213" spans="5:60">
      <c r="E1213" t="e">
        <f>#REF!</f>
        <v>#REF!</v>
      </c>
      <c r="F1213">
        <v>110950</v>
      </c>
      <c r="Q1213" t="e">
        <f>#REF!</f>
        <v>#REF!</v>
      </c>
      <c r="R1213">
        <v>174094</v>
      </c>
      <c r="BA1213">
        <f>'[1]D.3 Trial Balance - FY25'!$G$96</f>
        <v>0</v>
      </c>
      <c r="BB1213">
        <v>1662</v>
      </c>
      <c r="BG1213">
        <f>'[1]D.4 Revenue - FY25'!$K$90</f>
        <v>0</v>
      </c>
      <c r="BH1213">
        <v>1403</v>
      </c>
    </row>
    <row r="1214" spans="5:60">
      <c r="E1214" t="e">
        <f>#REF!</f>
        <v>#REF!</v>
      </c>
      <c r="F1214">
        <v>110951</v>
      </c>
      <c r="Q1214" t="e">
        <f>#REF!</f>
        <v>#REF!</v>
      </c>
      <c r="R1214">
        <v>174095</v>
      </c>
      <c r="BA1214">
        <f>'[1]D.3 Trial Balance - FY25'!$H$96</f>
        <v>0</v>
      </c>
      <c r="BB1214">
        <v>1663</v>
      </c>
      <c r="BG1214">
        <f>'[1]D.4 Revenue - FY25'!$L$90</f>
        <v>0</v>
      </c>
      <c r="BH1214">
        <v>1404</v>
      </c>
    </row>
    <row r="1215" spans="5:60">
      <c r="E1215" t="e">
        <f>#REF!</f>
        <v>#REF!</v>
      </c>
      <c r="F1215">
        <v>110956</v>
      </c>
      <c r="Q1215" t="e">
        <f>#REF!</f>
        <v>#REF!</v>
      </c>
      <c r="R1215">
        <v>174096</v>
      </c>
      <c r="BA1215">
        <f>'[1]D.3 Trial Balance - FY25'!$E$97</f>
        <v>0</v>
      </c>
      <c r="BB1215">
        <v>1664</v>
      </c>
      <c r="BG1215">
        <f>'[1]D.4 Revenue - FY25'!$M$90</f>
        <v>0</v>
      </c>
      <c r="BH1215">
        <v>1405</v>
      </c>
    </row>
    <row r="1216" spans="5:60">
      <c r="E1216" t="e">
        <f>#REF!</f>
        <v>#REF!</v>
      </c>
      <c r="F1216">
        <v>110962</v>
      </c>
      <c r="Q1216" t="e">
        <f>#REF!</f>
        <v>#REF!</v>
      </c>
      <c r="R1216">
        <v>174097</v>
      </c>
      <c r="BA1216">
        <f>'[1]D.3 Trial Balance - FY25'!$F$97</f>
        <v>0</v>
      </c>
      <c r="BB1216">
        <v>1665</v>
      </c>
      <c r="BG1216">
        <f>'[1]D.4 Revenue - FY25'!$N$90</f>
        <v>0</v>
      </c>
      <c r="BH1216">
        <v>1406</v>
      </c>
    </row>
    <row r="1217" spans="5:60">
      <c r="E1217" t="e">
        <f>#REF!</f>
        <v>#REF!</v>
      </c>
      <c r="F1217">
        <v>110963</v>
      </c>
      <c r="Q1217" t="e">
        <f>#REF!</f>
        <v>#REF!</v>
      </c>
      <c r="R1217">
        <v>174098</v>
      </c>
      <c r="BA1217">
        <f>'[1]D.3 Trial Balance - FY25'!$G$97</f>
        <v>0</v>
      </c>
      <c r="BB1217">
        <v>1666</v>
      </c>
      <c r="BG1217">
        <f>'[1]D.4 Revenue - FY25'!$O$90</f>
        <v>0</v>
      </c>
      <c r="BH1217">
        <v>1407</v>
      </c>
    </row>
    <row r="1218" spans="5:60">
      <c r="E1218" t="e">
        <f>#REF!</f>
        <v>#REF!</v>
      </c>
      <c r="F1218">
        <v>110964</v>
      </c>
      <c r="Q1218" t="e">
        <f>#REF!</f>
        <v>#REF!</v>
      </c>
      <c r="R1218">
        <v>174099</v>
      </c>
      <c r="BA1218">
        <f>'[1]D.3 Trial Balance - FY25'!$H$97</f>
        <v>-437.93</v>
      </c>
      <c r="BB1218">
        <v>1667</v>
      </c>
      <c r="BG1218">
        <f>'[1]D.4 Revenue - FY25'!$P$90</f>
        <v>0</v>
      </c>
      <c r="BH1218">
        <v>1408</v>
      </c>
    </row>
    <row r="1219" spans="5:60">
      <c r="E1219" t="e">
        <f>#REF!</f>
        <v>#REF!</v>
      </c>
      <c r="F1219">
        <v>110969</v>
      </c>
      <c r="Q1219" t="e">
        <f>#REF!</f>
        <v>#REF!</v>
      </c>
      <c r="R1219">
        <v>174100</v>
      </c>
      <c r="BA1219">
        <f>'[1]D.3 Trial Balance - FY25'!$E$98</f>
        <v>0</v>
      </c>
      <c r="BB1219">
        <v>1668</v>
      </c>
      <c r="BG1219">
        <f>'[1]D.4 Revenue - FY25'!$Q$90</f>
        <v>0</v>
      </c>
      <c r="BH1219">
        <v>1409</v>
      </c>
    </row>
    <row r="1220" spans="5:60">
      <c r="E1220" t="e">
        <f>#REF!</f>
        <v>#REF!</v>
      </c>
      <c r="F1220">
        <v>110975</v>
      </c>
      <c r="Q1220" t="e">
        <f>#REF!</f>
        <v>#REF!</v>
      </c>
      <c r="R1220">
        <v>174101</v>
      </c>
      <c r="BA1220">
        <f>'[1]D.3 Trial Balance - FY25'!$F$98</f>
        <v>0</v>
      </c>
      <c r="BB1220">
        <v>1669</v>
      </c>
      <c r="BG1220">
        <f>'[1]D.4 Revenue - FY25'!$R$90</f>
        <v>0</v>
      </c>
      <c r="BH1220">
        <v>1410</v>
      </c>
    </row>
    <row r="1221" spans="5:60">
      <c r="E1221" t="e">
        <f>#REF!</f>
        <v>#REF!</v>
      </c>
      <c r="F1221">
        <v>110976</v>
      </c>
      <c r="Q1221" t="e">
        <f>#REF!</f>
        <v>#REF!</v>
      </c>
      <c r="R1221">
        <v>174102</v>
      </c>
      <c r="BA1221">
        <f>'[1]D.3 Trial Balance - FY25'!$G$98</f>
        <v>0</v>
      </c>
      <c r="BB1221">
        <v>1670</v>
      </c>
      <c r="BG1221">
        <f>'[1]D.4 Revenue - FY25'!$S$90</f>
        <v>0</v>
      </c>
      <c r="BH1221">
        <v>1411</v>
      </c>
    </row>
    <row r="1222" spans="5:60">
      <c r="E1222" t="e">
        <f>#REF!</f>
        <v>#REF!</v>
      </c>
      <c r="F1222">
        <v>110977</v>
      </c>
      <c r="Q1222" t="e">
        <f>#REF!</f>
        <v>#REF!</v>
      </c>
      <c r="R1222">
        <v>174103</v>
      </c>
      <c r="BA1222">
        <f>'[1]D.3 Trial Balance - FY25'!$H$98</f>
        <v>0</v>
      </c>
      <c r="BB1222">
        <v>1671</v>
      </c>
      <c r="BG1222">
        <f>'[1]D.4 Revenue - FY25'!$T$90</f>
        <v>0</v>
      </c>
      <c r="BH1222">
        <v>1412</v>
      </c>
    </row>
    <row r="1223" spans="5:60">
      <c r="E1223" t="e">
        <f>#REF!</f>
        <v>#REF!</v>
      </c>
      <c r="F1223">
        <v>110982</v>
      </c>
      <c r="Q1223" t="e">
        <f>#REF!</f>
        <v>#REF!</v>
      </c>
      <c r="R1223">
        <v>174104</v>
      </c>
      <c r="BA1223">
        <f>'[1]D.3 Trial Balance - FY25'!$E$99</f>
        <v>0</v>
      </c>
      <c r="BB1223">
        <v>1672</v>
      </c>
      <c r="BG1223">
        <f>'[1]D.4 Revenue - FY25'!$U$90</f>
        <v>0</v>
      </c>
      <c r="BH1223">
        <v>1413</v>
      </c>
    </row>
    <row r="1224" spans="5:60">
      <c r="E1224" t="e">
        <f>#REF!</f>
        <v>#REF!</v>
      </c>
      <c r="F1224">
        <v>110988</v>
      </c>
      <c r="Q1224" t="e">
        <f>#REF!</f>
        <v>#REF!</v>
      </c>
      <c r="R1224">
        <v>174105</v>
      </c>
      <c r="BA1224">
        <f>'[1]D.3 Trial Balance - FY25'!$F$99</f>
        <v>0</v>
      </c>
      <c r="BB1224">
        <v>1673</v>
      </c>
      <c r="BG1224">
        <f>'[1]D.4 Revenue - FY25'!$V$90</f>
        <v>0</v>
      </c>
      <c r="BH1224">
        <v>1414</v>
      </c>
    </row>
    <row r="1225" spans="5:60">
      <c r="E1225" t="e">
        <f>#REF!</f>
        <v>#REF!</v>
      </c>
      <c r="F1225">
        <v>110989</v>
      </c>
      <c r="Q1225" t="e">
        <f>#REF!</f>
        <v>#REF!</v>
      </c>
      <c r="R1225">
        <v>174106</v>
      </c>
      <c r="BA1225">
        <f>'[1]D.3 Trial Balance - FY25'!$G$99</f>
        <v>0</v>
      </c>
      <c r="BB1225">
        <v>1674</v>
      </c>
      <c r="BG1225">
        <f>'[1]D.4 Revenue - FY25'!$I$91</f>
        <v>0</v>
      </c>
      <c r="BH1225">
        <v>1415</v>
      </c>
    </row>
    <row r="1226" spans="5:60">
      <c r="E1226" t="e">
        <f>#REF!</f>
        <v>#REF!</v>
      </c>
      <c r="F1226">
        <v>110990</v>
      </c>
      <c r="Q1226" t="e">
        <f>#REF!</f>
        <v>#REF!</v>
      </c>
      <c r="R1226">
        <v>174107</v>
      </c>
      <c r="BA1226">
        <f>'[1]D.3 Trial Balance - FY25'!$H$99</f>
        <v>0</v>
      </c>
      <c r="BB1226">
        <v>1675</v>
      </c>
      <c r="BG1226">
        <f>'[1]D.4 Revenue - FY25'!$J$91</f>
        <v>0</v>
      </c>
      <c r="BH1226">
        <v>1416</v>
      </c>
    </row>
    <row r="1227" spans="5:60">
      <c r="E1227" t="e">
        <f>#REF!</f>
        <v>#REF!</v>
      </c>
      <c r="F1227">
        <v>110995</v>
      </c>
      <c r="Q1227" t="e">
        <f>#REF!</f>
        <v>#REF!</v>
      </c>
      <c r="R1227">
        <v>174108</v>
      </c>
      <c r="BA1227">
        <f>'[1]D.3 Trial Balance - FY25'!$E$100</f>
        <v>0</v>
      </c>
      <c r="BB1227">
        <v>1676</v>
      </c>
      <c r="BG1227">
        <f>'[1]D.4 Revenue - FY25'!$K$91</f>
        <v>0</v>
      </c>
      <c r="BH1227">
        <v>1417</v>
      </c>
    </row>
    <row r="1228" spans="5:60">
      <c r="E1228" t="e">
        <f>#REF!</f>
        <v>#REF!</v>
      </c>
      <c r="F1228">
        <v>111001</v>
      </c>
      <c r="Q1228" t="e">
        <f>#REF!</f>
        <v>#REF!</v>
      </c>
      <c r="R1228">
        <v>174109</v>
      </c>
      <c r="BA1228">
        <f>'[1]D.3 Trial Balance - FY25'!$F$100</f>
        <v>0</v>
      </c>
      <c r="BB1228">
        <v>1677</v>
      </c>
      <c r="BG1228">
        <f>'[1]D.4 Revenue - FY25'!$L$91</f>
        <v>0</v>
      </c>
      <c r="BH1228">
        <v>1418</v>
      </c>
    </row>
    <row r="1229" spans="5:60">
      <c r="E1229" t="e">
        <f>#REF!</f>
        <v>#REF!</v>
      </c>
      <c r="F1229">
        <v>111002</v>
      </c>
      <c r="Q1229" t="e">
        <f>#REF!</f>
        <v>#REF!</v>
      </c>
      <c r="R1229">
        <v>174110</v>
      </c>
      <c r="BA1229">
        <f>'[1]D.3 Trial Balance - FY25'!$G$100</f>
        <v>0</v>
      </c>
      <c r="BB1229">
        <v>1678</v>
      </c>
      <c r="BG1229">
        <f>'[1]D.4 Revenue - FY25'!$M$91</f>
        <v>0</v>
      </c>
      <c r="BH1229">
        <v>1419</v>
      </c>
    </row>
    <row r="1230" spans="5:60">
      <c r="E1230" t="e">
        <f>#REF!</f>
        <v>#REF!</v>
      </c>
      <c r="F1230">
        <v>111003</v>
      </c>
      <c r="Q1230" t="e">
        <f>#REF!</f>
        <v>#REF!</v>
      </c>
      <c r="R1230">
        <v>174111</v>
      </c>
      <c r="BA1230">
        <f>'[1]D.3 Trial Balance - FY25'!$H$100</f>
        <v>0</v>
      </c>
      <c r="BB1230">
        <v>1679</v>
      </c>
      <c r="BG1230">
        <f>'[1]D.4 Revenue - FY25'!$N$91</f>
        <v>0</v>
      </c>
      <c r="BH1230">
        <v>1420</v>
      </c>
    </row>
    <row r="1231" spans="5:60">
      <c r="E1231" t="e">
        <f>#REF!</f>
        <v>#REF!</v>
      </c>
      <c r="F1231">
        <v>111008</v>
      </c>
      <c r="Q1231" t="e">
        <f>#REF!</f>
        <v>#REF!</v>
      </c>
      <c r="R1231">
        <v>174112</v>
      </c>
      <c r="BA1231">
        <f>'[1]D.3 Trial Balance - FY25'!$E$101</f>
        <v>0</v>
      </c>
      <c r="BB1231">
        <v>1680</v>
      </c>
      <c r="BG1231">
        <f>'[1]D.4 Revenue - FY25'!$O$91</f>
        <v>0</v>
      </c>
      <c r="BH1231">
        <v>1421</v>
      </c>
    </row>
    <row r="1232" spans="5:60">
      <c r="E1232" t="e">
        <f>#REF!</f>
        <v>#REF!</v>
      </c>
      <c r="F1232">
        <v>111014</v>
      </c>
      <c r="Q1232" t="e">
        <f>#REF!</f>
        <v>#REF!</v>
      </c>
      <c r="R1232">
        <v>174113</v>
      </c>
      <c r="BA1232">
        <f>'[1]D.3 Trial Balance - FY25'!$F$101</f>
        <v>0</v>
      </c>
      <c r="BB1232">
        <v>1681</v>
      </c>
      <c r="BG1232">
        <f>'[1]D.4 Revenue - FY25'!$P$91</f>
        <v>0</v>
      </c>
      <c r="BH1232">
        <v>1422</v>
      </c>
    </row>
    <row r="1233" spans="5:60">
      <c r="E1233" t="e">
        <f>#REF!</f>
        <v>#REF!</v>
      </c>
      <c r="F1233">
        <v>111015</v>
      </c>
      <c r="Q1233" t="e">
        <f>#REF!</f>
        <v>#REF!</v>
      </c>
      <c r="R1233">
        <v>174114</v>
      </c>
      <c r="BA1233">
        <f>'[1]D.3 Trial Balance - FY25'!$G$101</f>
        <v>0</v>
      </c>
      <c r="BB1233">
        <v>1682</v>
      </c>
      <c r="BG1233">
        <f>'[1]D.4 Revenue - FY25'!$Q$91</f>
        <v>0</v>
      </c>
      <c r="BH1233">
        <v>1423</v>
      </c>
    </row>
    <row r="1234" spans="5:60">
      <c r="E1234" t="e">
        <f>#REF!</f>
        <v>#REF!</v>
      </c>
      <c r="F1234">
        <v>111016</v>
      </c>
      <c r="Q1234" t="e">
        <f>#REF!</f>
        <v>#REF!</v>
      </c>
      <c r="R1234">
        <v>174115</v>
      </c>
      <c r="BA1234">
        <f>'[1]D.3 Trial Balance - FY25'!$H$101</f>
        <v>0</v>
      </c>
      <c r="BB1234">
        <v>1683</v>
      </c>
      <c r="BG1234">
        <f>'[1]D.4 Revenue - FY25'!$R$91</f>
        <v>0</v>
      </c>
      <c r="BH1234">
        <v>1424</v>
      </c>
    </row>
    <row r="1235" spans="5:60">
      <c r="E1235" t="e">
        <f>#REF!</f>
        <v>#REF!</v>
      </c>
      <c r="F1235">
        <v>111021</v>
      </c>
      <c r="Q1235" t="e">
        <f>#REF!</f>
        <v>#REF!</v>
      </c>
      <c r="R1235">
        <v>174116</v>
      </c>
      <c r="BA1235">
        <f>'[1]D.3 Trial Balance - FY25'!$E$102</f>
        <v>0</v>
      </c>
      <c r="BB1235">
        <v>1684</v>
      </c>
      <c r="BG1235">
        <f>'[1]D.4 Revenue - FY25'!$S$91</f>
        <v>0</v>
      </c>
      <c r="BH1235">
        <v>1425</v>
      </c>
    </row>
    <row r="1236" spans="5:60">
      <c r="E1236" t="e">
        <f>#REF!</f>
        <v>#REF!</v>
      </c>
      <c r="F1236">
        <v>111027</v>
      </c>
      <c r="Q1236" t="e">
        <f>#REF!</f>
        <v>#REF!</v>
      </c>
      <c r="R1236">
        <v>174117</v>
      </c>
      <c r="BA1236">
        <f>'[1]D.3 Trial Balance - FY25'!$F$102</f>
        <v>0</v>
      </c>
      <c r="BB1236">
        <v>1685</v>
      </c>
      <c r="BG1236">
        <f>'[1]D.4 Revenue - FY25'!$T$91</f>
        <v>0</v>
      </c>
      <c r="BH1236">
        <v>1426</v>
      </c>
    </row>
    <row r="1237" spans="5:60">
      <c r="E1237" t="e">
        <f>#REF!</f>
        <v>#REF!</v>
      </c>
      <c r="F1237">
        <v>111028</v>
      </c>
      <c r="Q1237" t="e">
        <f>#REF!</f>
        <v>#REF!</v>
      </c>
      <c r="R1237">
        <v>174118</v>
      </c>
      <c r="BA1237">
        <f>'[1]D.3 Trial Balance - FY25'!$G$102</f>
        <v>0</v>
      </c>
      <c r="BB1237">
        <v>1686</v>
      </c>
      <c r="BG1237">
        <f>'[1]D.4 Revenue - FY25'!$U$91</f>
        <v>0</v>
      </c>
      <c r="BH1237">
        <v>1427</v>
      </c>
    </row>
    <row r="1238" spans="5:60">
      <c r="E1238" t="e">
        <f>#REF!</f>
        <v>#REF!</v>
      </c>
      <c r="F1238">
        <v>111029</v>
      </c>
      <c r="Q1238" t="e">
        <f>#REF!</f>
        <v>#REF!</v>
      </c>
      <c r="R1238">
        <v>174119</v>
      </c>
      <c r="BA1238">
        <f>'[1]D.3 Trial Balance - FY25'!$H$102</f>
        <v>0</v>
      </c>
      <c r="BB1238">
        <v>1687</v>
      </c>
      <c r="BG1238">
        <f>'[1]D.4 Revenue - FY25'!$V$91</f>
        <v>0</v>
      </c>
      <c r="BH1238">
        <v>1428</v>
      </c>
    </row>
    <row r="1239" spans="5:60">
      <c r="E1239" t="e">
        <f>#REF!</f>
        <v>#REF!</v>
      </c>
      <c r="F1239">
        <v>111034</v>
      </c>
      <c r="Q1239" t="e">
        <f>#REF!</f>
        <v>#REF!</v>
      </c>
      <c r="R1239">
        <v>174120</v>
      </c>
      <c r="BA1239">
        <f>'[1]D.3 Trial Balance - FY25'!$E$103</f>
        <v>0</v>
      </c>
      <c r="BB1239">
        <v>1688</v>
      </c>
      <c r="BG1239">
        <f>'[1]D.4 Revenue - FY25'!$I$92</f>
        <v>0</v>
      </c>
      <c r="BH1239">
        <v>1429</v>
      </c>
    </row>
    <row r="1240" spans="5:60">
      <c r="E1240" t="e">
        <f>#REF!</f>
        <v>#REF!</v>
      </c>
      <c r="F1240">
        <v>111040</v>
      </c>
      <c r="Q1240" t="e">
        <f>#REF!</f>
        <v>#REF!</v>
      </c>
      <c r="R1240">
        <v>174121</v>
      </c>
      <c r="BA1240">
        <f>'[1]D.3 Trial Balance - FY25'!$F$103</f>
        <v>0</v>
      </c>
      <c r="BB1240">
        <v>1689</v>
      </c>
      <c r="BG1240">
        <f>'[1]D.4 Revenue - FY25'!$J$92</f>
        <v>0</v>
      </c>
      <c r="BH1240">
        <v>1430</v>
      </c>
    </row>
    <row r="1241" spans="5:60">
      <c r="E1241" t="e">
        <f>#REF!</f>
        <v>#REF!</v>
      </c>
      <c r="F1241">
        <v>111041</v>
      </c>
      <c r="Q1241" t="e">
        <f>#REF!</f>
        <v>#REF!</v>
      </c>
      <c r="R1241">
        <v>174122</v>
      </c>
      <c r="BA1241">
        <f>'[1]D.3 Trial Balance - FY25'!$G$103</f>
        <v>0</v>
      </c>
      <c r="BB1241">
        <v>1690</v>
      </c>
      <c r="BG1241">
        <f>'[1]D.4 Revenue - FY25'!$K$92</f>
        <v>0</v>
      </c>
      <c r="BH1241">
        <v>1431</v>
      </c>
    </row>
    <row r="1242" spans="5:60">
      <c r="E1242" t="e">
        <f>#REF!</f>
        <v>#REF!</v>
      </c>
      <c r="F1242">
        <v>111042</v>
      </c>
      <c r="Q1242" t="e">
        <f>#REF!</f>
        <v>#REF!</v>
      </c>
      <c r="R1242">
        <v>174123</v>
      </c>
      <c r="BA1242">
        <f>'[1]D.3 Trial Balance - FY25'!$H$103</f>
        <v>0</v>
      </c>
      <c r="BB1242">
        <v>1691</v>
      </c>
      <c r="BG1242">
        <f>'[1]D.4 Revenue - FY25'!$L$92</f>
        <v>0</v>
      </c>
      <c r="BH1242">
        <v>1432</v>
      </c>
    </row>
    <row r="1243" spans="5:60">
      <c r="E1243" t="e">
        <f>#REF!</f>
        <v>#REF!</v>
      </c>
      <c r="F1243">
        <v>111047</v>
      </c>
      <c r="Q1243" t="e">
        <f>#REF!</f>
        <v>#REF!</v>
      </c>
      <c r="R1243">
        <v>174124</v>
      </c>
      <c r="BA1243">
        <f>'[1]D.3 Trial Balance - FY25'!$E$104</f>
        <v>0</v>
      </c>
      <c r="BB1243">
        <v>1692</v>
      </c>
      <c r="BG1243">
        <f>'[1]D.4 Revenue - FY25'!$M$92</f>
        <v>0</v>
      </c>
      <c r="BH1243">
        <v>1433</v>
      </c>
    </row>
    <row r="1244" spans="5:60">
      <c r="E1244" t="e">
        <f>#REF!</f>
        <v>#REF!</v>
      </c>
      <c r="F1244">
        <v>111053</v>
      </c>
      <c r="Q1244" t="e">
        <f>#REF!</f>
        <v>#REF!</v>
      </c>
      <c r="R1244">
        <v>174125</v>
      </c>
      <c r="BA1244">
        <f>'[1]D.3 Trial Balance - FY25'!$F$104</f>
        <v>0</v>
      </c>
      <c r="BB1244">
        <v>1693</v>
      </c>
      <c r="BG1244">
        <f>'[1]D.4 Revenue - FY25'!$N$92</f>
        <v>0</v>
      </c>
      <c r="BH1244">
        <v>1434</v>
      </c>
    </row>
    <row r="1245" spans="5:60">
      <c r="E1245" t="e">
        <f>#REF!</f>
        <v>#REF!</v>
      </c>
      <c r="F1245">
        <v>111054</v>
      </c>
      <c r="Q1245" t="e">
        <f>#REF!</f>
        <v>#REF!</v>
      </c>
      <c r="R1245">
        <v>174126</v>
      </c>
      <c r="BA1245">
        <f>'[1]D.3 Trial Balance - FY25'!$G$104</f>
        <v>0</v>
      </c>
      <c r="BB1245">
        <v>1694</v>
      </c>
      <c r="BG1245">
        <f>'[1]D.4 Revenue - FY25'!$O$92</f>
        <v>0</v>
      </c>
      <c r="BH1245">
        <v>1435</v>
      </c>
    </row>
    <row r="1246" spans="5:60">
      <c r="E1246" t="e">
        <f>#REF!</f>
        <v>#REF!</v>
      </c>
      <c r="F1246">
        <v>111055</v>
      </c>
      <c r="Q1246" t="e">
        <f>#REF!</f>
        <v>#REF!</v>
      </c>
      <c r="R1246">
        <v>174127</v>
      </c>
      <c r="BA1246">
        <f>'[1]D.3 Trial Balance - FY25'!$H$104</f>
        <v>0</v>
      </c>
      <c r="BB1246">
        <v>1695</v>
      </c>
      <c r="BG1246">
        <f>'[1]D.4 Revenue - FY25'!$P$92</f>
        <v>0</v>
      </c>
      <c r="BH1246">
        <v>1436</v>
      </c>
    </row>
    <row r="1247" spans="5:60">
      <c r="E1247" t="e">
        <f>#REF!</f>
        <v>#REF!</v>
      </c>
      <c r="F1247">
        <v>111060</v>
      </c>
      <c r="Q1247" t="e">
        <f>#REF!</f>
        <v>#REF!</v>
      </c>
      <c r="R1247">
        <v>174128</v>
      </c>
      <c r="BA1247">
        <f>'[1]D.3 Trial Balance - FY25'!$E$105</f>
        <v>0</v>
      </c>
      <c r="BB1247">
        <v>1696</v>
      </c>
      <c r="BG1247">
        <f>'[1]D.4 Revenue - FY25'!$Q$92</f>
        <v>0</v>
      </c>
      <c r="BH1247">
        <v>1437</v>
      </c>
    </row>
    <row r="1248" spans="5:60">
      <c r="E1248" t="e">
        <f>#REF!</f>
        <v>#REF!</v>
      </c>
      <c r="F1248">
        <v>111066</v>
      </c>
      <c r="Q1248" t="e">
        <f>#REF!</f>
        <v>#REF!</v>
      </c>
      <c r="R1248">
        <v>174129</v>
      </c>
      <c r="BA1248">
        <f>'[1]D.3 Trial Balance - FY25'!$F$105</f>
        <v>0</v>
      </c>
      <c r="BB1248">
        <v>1697</v>
      </c>
      <c r="BG1248">
        <f>'[1]D.4 Revenue - FY25'!$R$92</f>
        <v>0</v>
      </c>
      <c r="BH1248">
        <v>1438</v>
      </c>
    </row>
    <row r="1249" spans="5:60">
      <c r="E1249" t="e">
        <f>#REF!</f>
        <v>#REF!</v>
      </c>
      <c r="F1249">
        <v>111067</v>
      </c>
      <c r="Q1249" t="e">
        <f>#REF!</f>
        <v>#REF!</v>
      </c>
      <c r="R1249">
        <v>174130</v>
      </c>
      <c r="BA1249">
        <f>'[1]D.3 Trial Balance - FY25'!$G$105</f>
        <v>0</v>
      </c>
      <c r="BB1249">
        <v>1698</v>
      </c>
      <c r="BG1249">
        <f>'[1]D.4 Revenue - FY25'!$S$92</f>
        <v>0</v>
      </c>
      <c r="BH1249">
        <v>1439</v>
      </c>
    </row>
    <row r="1250" spans="5:60">
      <c r="E1250" t="e">
        <f>#REF!</f>
        <v>#REF!</v>
      </c>
      <c r="F1250">
        <v>111068</v>
      </c>
      <c r="Q1250" t="e">
        <f>#REF!</f>
        <v>#REF!</v>
      </c>
      <c r="R1250">
        <v>174131</v>
      </c>
      <c r="BA1250">
        <f>'[1]D.3 Trial Balance - FY25'!$H$105</f>
        <v>0</v>
      </c>
      <c r="BB1250">
        <v>1699</v>
      </c>
      <c r="BG1250">
        <f>'[1]D.4 Revenue - FY25'!$T$92</f>
        <v>0</v>
      </c>
      <c r="BH1250">
        <v>1440</v>
      </c>
    </row>
    <row r="1251" spans="5:60">
      <c r="E1251" t="e">
        <f>#REF!</f>
        <v>#REF!</v>
      </c>
      <c r="F1251">
        <v>111073</v>
      </c>
      <c r="Q1251" t="e">
        <f>#REF!</f>
        <v>#REF!</v>
      </c>
      <c r="R1251">
        <v>174132</v>
      </c>
      <c r="BA1251">
        <f>'[1]D.3 Trial Balance - FY25'!$E$106</f>
        <v>0</v>
      </c>
      <c r="BB1251">
        <v>1700</v>
      </c>
      <c r="BG1251">
        <f>'[1]D.4 Revenue - FY25'!$U$92</f>
        <v>0</v>
      </c>
      <c r="BH1251">
        <v>1441</v>
      </c>
    </row>
    <row r="1252" spans="5:60">
      <c r="E1252" t="e">
        <f>#REF!</f>
        <v>#REF!</v>
      </c>
      <c r="F1252">
        <v>111079</v>
      </c>
      <c r="Q1252" t="e">
        <f>#REF!</f>
        <v>#REF!</v>
      </c>
      <c r="R1252">
        <v>174133</v>
      </c>
      <c r="BA1252">
        <f>'[1]D.3 Trial Balance - FY25'!$F$106</f>
        <v>0</v>
      </c>
      <c r="BB1252">
        <v>1701</v>
      </c>
      <c r="BG1252">
        <f>'[1]D.4 Revenue - FY25'!$V$92</f>
        <v>0</v>
      </c>
      <c r="BH1252">
        <v>1442</v>
      </c>
    </row>
    <row r="1253" spans="5:60">
      <c r="E1253" t="e">
        <f>#REF!</f>
        <v>#REF!</v>
      </c>
      <c r="F1253">
        <v>111080</v>
      </c>
      <c r="Q1253" t="e">
        <f>#REF!</f>
        <v>#REF!</v>
      </c>
      <c r="R1253">
        <v>174134</v>
      </c>
      <c r="BA1253">
        <f>'[1]D.3 Trial Balance - FY25'!$G$106</f>
        <v>0</v>
      </c>
      <c r="BB1253">
        <v>1702</v>
      </c>
      <c r="BG1253">
        <f>'[1]D.4 Revenue - FY25'!$I$93</f>
        <v>-105.09</v>
      </c>
      <c r="BH1253">
        <v>1443</v>
      </c>
    </row>
    <row r="1254" spans="5:60">
      <c r="E1254" t="e">
        <f>#REF!</f>
        <v>#REF!</v>
      </c>
      <c r="F1254">
        <v>111081</v>
      </c>
      <c r="Q1254" t="e">
        <f>#REF!</f>
        <v>#REF!</v>
      </c>
      <c r="R1254">
        <v>174135</v>
      </c>
      <c r="BA1254">
        <f>'[1]D.3 Trial Balance - FY25'!$H$106</f>
        <v>0</v>
      </c>
      <c r="BB1254">
        <v>1703</v>
      </c>
      <c r="BG1254">
        <f>'[1]D.4 Revenue - FY25'!$J$93</f>
        <v>0</v>
      </c>
      <c r="BH1254">
        <v>1444</v>
      </c>
    </row>
    <row r="1255" spans="5:60">
      <c r="E1255" t="e">
        <f>#REF!</f>
        <v>#REF!</v>
      </c>
      <c r="F1255">
        <v>111086</v>
      </c>
      <c r="Q1255" t="e">
        <f>#REF!</f>
        <v>#REF!</v>
      </c>
      <c r="R1255">
        <v>174136</v>
      </c>
      <c r="BA1255">
        <f>'[1]D.3 Trial Balance - FY25'!$E$107</f>
        <v>0</v>
      </c>
      <c r="BB1255">
        <v>1704</v>
      </c>
      <c r="BG1255">
        <f>'[1]D.4 Revenue - FY25'!$K$93</f>
        <v>0</v>
      </c>
      <c r="BH1255">
        <v>1445</v>
      </c>
    </row>
    <row r="1256" spans="5:60">
      <c r="E1256" t="e">
        <f>#REF!</f>
        <v>#REF!</v>
      </c>
      <c r="F1256">
        <v>111092</v>
      </c>
      <c r="Q1256" t="e">
        <f>#REF!</f>
        <v>#REF!</v>
      </c>
      <c r="R1256">
        <v>174137</v>
      </c>
      <c r="BA1256">
        <f>'[1]D.3 Trial Balance - FY25'!$F$107</f>
        <v>0</v>
      </c>
      <c r="BB1256">
        <v>1705</v>
      </c>
      <c r="BG1256">
        <f>'[1]D.4 Revenue - FY25'!$L$93</f>
        <v>0</v>
      </c>
      <c r="BH1256">
        <v>1446</v>
      </c>
    </row>
    <row r="1257" spans="5:60">
      <c r="E1257" t="e">
        <f>#REF!</f>
        <v>#REF!</v>
      </c>
      <c r="F1257">
        <v>111093</v>
      </c>
      <c r="Q1257" t="e">
        <f>#REF!</f>
        <v>#REF!</v>
      </c>
      <c r="R1257">
        <v>174138</v>
      </c>
      <c r="BA1257">
        <f>'[1]D.3 Trial Balance - FY25'!$G$107</f>
        <v>0</v>
      </c>
      <c r="BB1257">
        <v>1706</v>
      </c>
      <c r="BG1257">
        <f>'[1]D.4 Revenue - FY25'!$M$93</f>
        <v>0</v>
      </c>
      <c r="BH1257">
        <v>1447</v>
      </c>
    </row>
    <row r="1258" spans="5:60">
      <c r="E1258" t="e">
        <f>#REF!</f>
        <v>#REF!</v>
      </c>
      <c r="F1258">
        <v>111094</v>
      </c>
      <c r="Q1258" t="e">
        <f>#REF!</f>
        <v>#REF!</v>
      </c>
      <c r="R1258">
        <v>174139</v>
      </c>
      <c r="BA1258">
        <f>'[1]D.3 Trial Balance - FY25'!$H$107</f>
        <v>0</v>
      </c>
      <c r="BB1258">
        <v>1707</v>
      </c>
      <c r="BG1258">
        <f>'[1]D.4 Revenue - FY25'!$N$93</f>
        <v>0</v>
      </c>
      <c r="BH1258">
        <v>1448</v>
      </c>
    </row>
    <row r="1259" spans="5:60">
      <c r="E1259" t="e">
        <f>#REF!</f>
        <v>#REF!</v>
      </c>
      <c r="F1259">
        <v>111099</v>
      </c>
      <c r="Q1259" t="e">
        <f>#REF!</f>
        <v>#REF!</v>
      </c>
      <c r="R1259">
        <v>174140</v>
      </c>
      <c r="BA1259">
        <f>'[1]D.3 Trial Balance - FY25'!$E$108</f>
        <v>0</v>
      </c>
      <c r="BB1259">
        <v>1708</v>
      </c>
      <c r="BG1259">
        <f>'[1]D.4 Revenue - FY25'!$O$93</f>
        <v>0</v>
      </c>
      <c r="BH1259">
        <v>1449</v>
      </c>
    </row>
    <row r="1260" spans="5:60">
      <c r="E1260" t="e">
        <f>#REF!</f>
        <v>#REF!</v>
      </c>
      <c r="F1260">
        <v>111105</v>
      </c>
      <c r="Q1260" t="e">
        <f>#REF!</f>
        <v>#REF!</v>
      </c>
      <c r="R1260">
        <v>174141</v>
      </c>
      <c r="BA1260">
        <f>'[1]D.3 Trial Balance - FY25'!$F$108</f>
        <v>0</v>
      </c>
      <c r="BB1260">
        <v>1709</v>
      </c>
      <c r="BG1260">
        <f>'[1]D.4 Revenue - FY25'!$P$93</f>
        <v>0</v>
      </c>
      <c r="BH1260">
        <v>1450</v>
      </c>
    </row>
    <row r="1261" spans="5:60">
      <c r="E1261" t="e">
        <f>#REF!</f>
        <v>#REF!</v>
      </c>
      <c r="F1261">
        <v>111106</v>
      </c>
      <c r="Q1261" t="e">
        <f>#REF!</f>
        <v>#REF!</v>
      </c>
      <c r="R1261">
        <v>174142</v>
      </c>
      <c r="BA1261">
        <f>'[1]D.3 Trial Balance - FY25'!$G$108</f>
        <v>0</v>
      </c>
      <c r="BB1261">
        <v>1710</v>
      </c>
      <c r="BG1261">
        <f>'[1]D.4 Revenue - FY25'!$Q$93</f>
        <v>0</v>
      </c>
      <c r="BH1261">
        <v>1451</v>
      </c>
    </row>
    <row r="1262" spans="5:60">
      <c r="E1262" t="e">
        <f>#REF!</f>
        <v>#REF!</v>
      </c>
      <c r="F1262">
        <v>111107</v>
      </c>
      <c r="Q1262" t="e">
        <f>#REF!</f>
        <v>#REF!</v>
      </c>
      <c r="R1262">
        <v>174143</v>
      </c>
      <c r="BA1262">
        <f>'[1]D.3 Trial Balance - FY25'!$H$108</f>
        <v>0</v>
      </c>
      <c r="BB1262">
        <v>1711</v>
      </c>
      <c r="BG1262">
        <f>'[1]D.4 Revenue - FY25'!$R$93</f>
        <v>0</v>
      </c>
      <c r="BH1262">
        <v>1452</v>
      </c>
    </row>
    <row r="1263" spans="5:60">
      <c r="E1263" t="e">
        <f>#REF!</f>
        <v>#REF!</v>
      </c>
      <c r="F1263">
        <v>111112</v>
      </c>
      <c r="Q1263" t="e">
        <f>#REF!</f>
        <v>#REF!</v>
      </c>
      <c r="R1263">
        <v>174144</v>
      </c>
      <c r="BA1263">
        <f>'[1]D.3 Trial Balance - FY25'!$E$109</f>
        <v>0</v>
      </c>
      <c r="BB1263">
        <v>1712</v>
      </c>
      <c r="BG1263">
        <f>'[1]D.4 Revenue - FY25'!$S$93</f>
        <v>0</v>
      </c>
      <c r="BH1263">
        <v>1453</v>
      </c>
    </row>
    <row r="1264" spans="5:60">
      <c r="E1264" t="e">
        <f>#REF!</f>
        <v>#REF!</v>
      </c>
      <c r="F1264">
        <v>111118</v>
      </c>
      <c r="Q1264" t="e">
        <f>#REF!</f>
        <v>#REF!</v>
      </c>
      <c r="R1264">
        <v>174145</v>
      </c>
      <c r="BA1264">
        <f>'[1]D.3 Trial Balance - FY25'!$F$109</f>
        <v>0</v>
      </c>
      <c r="BB1264">
        <v>1713</v>
      </c>
      <c r="BG1264">
        <f>'[1]D.4 Revenue - FY25'!$T$93</f>
        <v>-105.09</v>
      </c>
      <c r="BH1264">
        <v>1454</v>
      </c>
    </row>
    <row r="1265" spans="5:60">
      <c r="E1265" t="e">
        <f>#REF!</f>
        <v>#REF!</v>
      </c>
      <c r="F1265">
        <v>111119</v>
      </c>
      <c r="Q1265" t="e">
        <f>#REF!</f>
        <v>#REF!</v>
      </c>
      <c r="R1265">
        <v>174146</v>
      </c>
      <c r="BA1265">
        <f>'[1]D.3 Trial Balance - FY25'!$G$109</f>
        <v>0</v>
      </c>
      <c r="BB1265">
        <v>1714</v>
      </c>
      <c r="BG1265">
        <f>'[1]D.4 Revenue - FY25'!$U$93</f>
        <v>0</v>
      </c>
      <c r="BH1265">
        <v>1455</v>
      </c>
    </row>
    <row r="1266" spans="5:60">
      <c r="E1266" t="e">
        <f>#REF!</f>
        <v>#REF!</v>
      </c>
      <c r="F1266">
        <v>111120</v>
      </c>
      <c r="Q1266" t="e">
        <f>#REF!</f>
        <v>#REF!</v>
      </c>
      <c r="R1266">
        <v>174147</v>
      </c>
      <c r="BA1266">
        <f>'[1]D.3 Trial Balance - FY25'!$H$109</f>
        <v>0</v>
      </c>
      <c r="BB1266">
        <v>1715</v>
      </c>
      <c r="BG1266">
        <f>'[1]D.4 Revenue - FY25'!$V$93</f>
        <v>-105.09</v>
      </c>
      <c r="BH1266">
        <v>1456</v>
      </c>
    </row>
    <row r="1267" spans="5:60">
      <c r="E1267" t="e">
        <f>#REF!</f>
        <v>#REF!</v>
      </c>
      <c r="F1267">
        <v>111125</v>
      </c>
      <c r="Q1267" t="e">
        <f>#REF!</f>
        <v>#REF!</v>
      </c>
      <c r="R1267">
        <v>174148</v>
      </c>
      <c r="BA1267">
        <f>'[1]D.3 Trial Balance - FY25'!$E$110</f>
        <v>0</v>
      </c>
      <c r="BB1267">
        <v>1716</v>
      </c>
      <c r="BG1267">
        <f>'[1]D.4 Revenue - FY25'!$I$94</f>
        <v>0</v>
      </c>
      <c r="BH1267">
        <v>1457</v>
      </c>
    </row>
    <row r="1268" spans="5:60">
      <c r="E1268" t="e">
        <f>#REF!</f>
        <v>#REF!</v>
      </c>
      <c r="F1268">
        <v>111131</v>
      </c>
      <c r="Q1268" t="e">
        <f>#REF!</f>
        <v>#REF!</v>
      </c>
      <c r="R1268">
        <v>174149</v>
      </c>
      <c r="BA1268">
        <f>'[1]D.3 Trial Balance - FY25'!$F$110</f>
        <v>0</v>
      </c>
      <c r="BB1268">
        <v>1717</v>
      </c>
      <c r="BG1268">
        <f>'[1]D.4 Revenue - FY25'!$J$94</f>
        <v>0</v>
      </c>
      <c r="BH1268">
        <v>1458</v>
      </c>
    </row>
    <row r="1269" spans="5:60">
      <c r="E1269" t="e">
        <f>#REF!</f>
        <v>#REF!</v>
      </c>
      <c r="F1269">
        <v>111132</v>
      </c>
      <c r="Q1269" t="e">
        <f>#REF!</f>
        <v>#REF!</v>
      </c>
      <c r="R1269">
        <v>174150</v>
      </c>
      <c r="BA1269">
        <f>'[1]D.3 Trial Balance - FY25'!$G$110</f>
        <v>0</v>
      </c>
      <c r="BB1269">
        <v>1718</v>
      </c>
      <c r="BG1269">
        <f>'[1]D.4 Revenue - FY25'!$K$94</f>
        <v>0</v>
      </c>
      <c r="BH1269">
        <v>1459</v>
      </c>
    </row>
    <row r="1270" spans="5:60">
      <c r="E1270" t="e">
        <f>#REF!</f>
        <v>#REF!</v>
      </c>
      <c r="F1270">
        <v>111133</v>
      </c>
      <c r="Q1270" t="e">
        <f>#REF!</f>
        <v>#REF!</v>
      </c>
      <c r="R1270">
        <v>174151</v>
      </c>
      <c r="BA1270">
        <f>'[1]D.3 Trial Balance - FY25'!$H$110</f>
        <v>0</v>
      </c>
      <c r="BB1270">
        <v>1719</v>
      </c>
      <c r="BG1270">
        <f>'[1]D.4 Revenue - FY25'!$L$94</f>
        <v>0</v>
      </c>
      <c r="BH1270">
        <v>1460</v>
      </c>
    </row>
    <row r="1271" spans="5:60">
      <c r="E1271" t="e">
        <f>#REF!</f>
        <v>#REF!</v>
      </c>
      <c r="F1271">
        <v>111138</v>
      </c>
      <c r="Q1271" t="e">
        <f>#REF!</f>
        <v>#REF!</v>
      </c>
      <c r="R1271">
        <v>174152</v>
      </c>
      <c r="BA1271">
        <f>'[1]D.3 Trial Balance - FY25'!$E$111</f>
        <v>0</v>
      </c>
      <c r="BB1271">
        <v>1720</v>
      </c>
      <c r="BG1271">
        <f>'[1]D.4 Revenue - FY25'!$M$94</f>
        <v>0</v>
      </c>
      <c r="BH1271">
        <v>1461</v>
      </c>
    </row>
    <row r="1272" spans="5:60">
      <c r="E1272" t="e">
        <f>#REF!</f>
        <v>#REF!</v>
      </c>
      <c r="F1272">
        <v>111144</v>
      </c>
      <c r="Q1272" t="e">
        <f>#REF!</f>
        <v>#REF!</v>
      </c>
      <c r="R1272">
        <v>174153</v>
      </c>
      <c r="BA1272">
        <f>'[1]D.3 Trial Balance - FY25'!$F$111</f>
        <v>0</v>
      </c>
      <c r="BB1272">
        <v>1721</v>
      </c>
      <c r="BG1272">
        <f>'[1]D.4 Revenue - FY25'!$N$94</f>
        <v>0</v>
      </c>
      <c r="BH1272">
        <v>1462</v>
      </c>
    </row>
    <row r="1273" spans="5:60">
      <c r="E1273" t="e">
        <f>#REF!</f>
        <v>#REF!</v>
      </c>
      <c r="F1273">
        <v>111145</v>
      </c>
      <c r="Q1273" t="e">
        <f>#REF!</f>
        <v>#REF!</v>
      </c>
      <c r="R1273">
        <v>174154</v>
      </c>
      <c r="BA1273">
        <f>'[1]D.3 Trial Balance - FY25'!$G$111</f>
        <v>0</v>
      </c>
      <c r="BB1273">
        <v>1722</v>
      </c>
      <c r="BG1273">
        <f>'[1]D.4 Revenue - FY25'!$O$94</f>
        <v>0</v>
      </c>
      <c r="BH1273">
        <v>1463</v>
      </c>
    </row>
    <row r="1274" spans="5:60">
      <c r="E1274" t="e">
        <f>#REF!</f>
        <v>#REF!</v>
      </c>
      <c r="F1274">
        <v>111146</v>
      </c>
      <c r="Q1274" t="e">
        <f>#REF!</f>
        <v>#REF!</v>
      </c>
      <c r="R1274">
        <v>174155</v>
      </c>
      <c r="BA1274">
        <f>'[1]D.3 Trial Balance - FY25'!$H$111</f>
        <v>0</v>
      </c>
      <c r="BB1274">
        <v>1723</v>
      </c>
      <c r="BG1274">
        <f>'[1]D.4 Revenue - FY25'!$P$94</f>
        <v>0</v>
      </c>
      <c r="BH1274">
        <v>1464</v>
      </c>
    </row>
    <row r="1275" spans="5:60">
      <c r="E1275" t="e">
        <f>#REF!</f>
        <v>#REF!</v>
      </c>
      <c r="F1275">
        <v>111151</v>
      </c>
      <c r="Q1275" t="e">
        <f>#REF!</f>
        <v>#REF!</v>
      </c>
      <c r="R1275">
        <v>174156</v>
      </c>
      <c r="BA1275">
        <f>'[1]D.3 Trial Balance - FY25'!$E$112</f>
        <v>0</v>
      </c>
      <c r="BB1275">
        <v>1724</v>
      </c>
      <c r="BG1275">
        <f>'[1]D.4 Revenue - FY25'!$Q$94</f>
        <v>0</v>
      </c>
      <c r="BH1275">
        <v>1465</v>
      </c>
    </row>
    <row r="1276" spans="5:60">
      <c r="E1276" t="e">
        <f>#REF!</f>
        <v>#REF!</v>
      </c>
      <c r="F1276">
        <v>111157</v>
      </c>
      <c r="Q1276" t="e">
        <f>#REF!</f>
        <v>#REF!</v>
      </c>
      <c r="R1276">
        <v>174157</v>
      </c>
      <c r="BA1276">
        <f>'[1]D.3 Trial Balance - FY25'!$F$112</f>
        <v>0</v>
      </c>
      <c r="BB1276">
        <v>1725</v>
      </c>
      <c r="BG1276">
        <f>'[1]D.4 Revenue - FY25'!$R$94</f>
        <v>0</v>
      </c>
      <c r="BH1276">
        <v>1466</v>
      </c>
    </row>
    <row r="1277" spans="5:60">
      <c r="E1277" t="e">
        <f>#REF!</f>
        <v>#REF!</v>
      </c>
      <c r="F1277">
        <v>111158</v>
      </c>
      <c r="Q1277" t="e">
        <f>#REF!</f>
        <v>#REF!</v>
      </c>
      <c r="R1277">
        <v>174158</v>
      </c>
      <c r="BA1277">
        <f>'[1]D.3 Trial Balance - FY25'!$G$112</f>
        <v>0</v>
      </c>
      <c r="BB1277">
        <v>1726</v>
      </c>
      <c r="BG1277">
        <f>'[1]D.4 Revenue - FY25'!$S$94</f>
        <v>0</v>
      </c>
      <c r="BH1277">
        <v>1467</v>
      </c>
    </row>
    <row r="1278" spans="5:60">
      <c r="E1278" t="e">
        <f>#REF!</f>
        <v>#REF!</v>
      </c>
      <c r="F1278">
        <v>111159</v>
      </c>
      <c r="Q1278" t="e">
        <f>#REF!</f>
        <v>#REF!</v>
      </c>
      <c r="R1278">
        <v>174159</v>
      </c>
      <c r="BA1278">
        <f>'[1]D.3 Trial Balance - FY25'!$H$112</f>
        <v>0</v>
      </c>
      <c r="BB1278">
        <v>1727</v>
      </c>
      <c r="BG1278">
        <f>'[1]D.4 Revenue - FY25'!$T$94</f>
        <v>0</v>
      </c>
      <c r="BH1278">
        <v>1468</v>
      </c>
    </row>
    <row r="1279" spans="5:60">
      <c r="E1279" t="e">
        <f>#REF!</f>
        <v>#REF!</v>
      </c>
      <c r="F1279">
        <v>111164</v>
      </c>
      <c r="Q1279" t="e">
        <f>#REF!</f>
        <v>#REF!</v>
      </c>
      <c r="R1279">
        <v>174160</v>
      </c>
      <c r="BA1279">
        <f>'[1]D.3 Trial Balance - FY25'!$E$113</f>
        <v>0</v>
      </c>
      <c r="BB1279">
        <v>1728</v>
      </c>
      <c r="BG1279">
        <f>'[1]D.4 Revenue - FY25'!$U$94</f>
        <v>0</v>
      </c>
      <c r="BH1279">
        <v>1469</v>
      </c>
    </row>
    <row r="1280" spans="5:60">
      <c r="E1280" t="e">
        <f>#REF!</f>
        <v>#REF!</v>
      </c>
      <c r="F1280">
        <v>111170</v>
      </c>
      <c r="Q1280" t="e">
        <f>#REF!</f>
        <v>#REF!</v>
      </c>
      <c r="R1280">
        <v>174161</v>
      </c>
      <c r="BA1280">
        <f>'[1]D.3 Trial Balance - FY25'!$F$113</f>
        <v>0</v>
      </c>
      <c r="BB1280">
        <v>1729</v>
      </c>
      <c r="BG1280">
        <f>'[1]D.4 Revenue - FY25'!$V$94</f>
        <v>0</v>
      </c>
      <c r="BH1280">
        <v>1470</v>
      </c>
    </row>
    <row r="1281" spans="5:60">
      <c r="E1281" t="e">
        <f>#REF!</f>
        <v>#REF!</v>
      </c>
      <c r="F1281">
        <v>111171</v>
      </c>
      <c r="Q1281" t="e">
        <f>#REF!</f>
        <v>#REF!</v>
      </c>
      <c r="R1281">
        <v>174162</v>
      </c>
      <c r="BA1281">
        <f>'[1]D.3 Trial Balance - FY25'!$G$113</f>
        <v>0</v>
      </c>
      <c r="BB1281">
        <v>1730</v>
      </c>
      <c r="BG1281">
        <f>'[1]D.4 Revenue - FY25'!$I$95</f>
        <v>0</v>
      </c>
      <c r="BH1281">
        <v>1471</v>
      </c>
    </row>
    <row r="1282" spans="5:60">
      <c r="E1282" t="e">
        <f>#REF!</f>
        <v>#REF!</v>
      </c>
      <c r="F1282">
        <v>111172</v>
      </c>
      <c r="Q1282" t="e">
        <f>#REF!</f>
        <v>#REF!</v>
      </c>
      <c r="R1282">
        <v>174163</v>
      </c>
      <c r="BA1282">
        <f>'[1]D.3 Trial Balance - FY25'!$H$113</f>
        <v>0</v>
      </c>
      <c r="BB1282">
        <v>1731</v>
      </c>
      <c r="BG1282">
        <f>'[1]D.4 Revenue - FY25'!$J$95</f>
        <v>0</v>
      </c>
      <c r="BH1282">
        <v>1472</v>
      </c>
    </row>
    <row r="1283" spans="5:60">
      <c r="E1283" t="e">
        <f>#REF!</f>
        <v>#REF!</v>
      </c>
      <c r="F1283">
        <v>111177</v>
      </c>
      <c r="Q1283" t="e">
        <f>#REF!</f>
        <v>#REF!</v>
      </c>
      <c r="R1283">
        <v>174164</v>
      </c>
      <c r="BA1283">
        <f>'[1]D.3 Trial Balance - FY25'!$E$114</f>
        <v>0</v>
      </c>
      <c r="BB1283">
        <v>1732</v>
      </c>
      <c r="BG1283">
        <f>'[1]D.4 Revenue - FY25'!$K$95</f>
        <v>0</v>
      </c>
      <c r="BH1283">
        <v>1473</v>
      </c>
    </row>
    <row r="1284" spans="5:60">
      <c r="E1284" t="e">
        <f>#REF!</f>
        <v>#REF!</v>
      </c>
      <c r="F1284">
        <v>111183</v>
      </c>
      <c r="Q1284" t="e">
        <f>#REF!</f>
        <v>#REF!</v>
      </c>
      <c r="R1284">
        <v>174165</v>
      </c>
      <c r="BA1284">
        <f>'[1]D.3 Trial Balance - FY25'!$F$114</f>
        <v>0</v>
      </c>
      <c r="BB1284">
        <v>1733</v>
      </c>
      <c r="BG1284">
        <f>'[1]D.4 Revenue - FY25'!$L$95</f>
        <v>0</v>
      </c>
      <c r="BH1284">
        <v>1474</v>
      </c>
    </row>
    <row r="1285" spans="5:60">
      <c r="E1285" t="e">
        <f>#REF!</f>
        <v>#REF!</v>
      </c>
      <c r="F1285">
        <v>111184</v>
      </c>
      <c r="Q1285" t="e">
        <f>#REF!</f>
        <v>#REF!</v>
      </c>
      <c r="R1285">
        <v>174166</v>
      </c>
      <c r="BA1285">
        <f>'[1]D.3 Trial Balance - FY25'!$G$114</f>
        <v>0</v>
      </c>
      <c r="BB1285">
        <v>1734</v>
      </c>
      <c r="BG1285">
        <f>'[1]D.4 Revenue - FY25'!$M$95</f>
        <v>0</v>
      </c>
      <c r="BH1285">
        <v>1475</v>
      </c>
    </row>
    <row r="1286" spans="5:60">
      <c r="E1286" t="e">
        <f>#REF!</f>
        <v>#REF!</v>
      </c>
      <c r="F1286">
        <v>111185</v>
      </c>
      <c r="Q1286" t="e">
        <f>#REF!</f>
        <v>#REF!</v>
      </c>
      <c r="R1286">
        <v>174167</v>
      </c>
      <c r="BA1286">
        <f>'[1]D.3 Trial Balance - FY25'!$H$114</f>
        <v>0</v>
      </c>
      <c r="BB1286">
        <v>1735</v>
      </c>
      <c r="BG1286">
        <f>'[1]D.4 Revenue - FY25'!$N$95</f>
        <v>0</v>
      </c>
      <c r="BH1286">
        <v>1476</v>
      </c>
    </row>
    <row r="1287" spans="5:60">
      <c r="E1287" t="e">
        <f>#REF!</f>
        <v>#REF!</v>
      </c>
      <c r="F1287">
        <v>111190</v>
      </c>
      <c r="Q1287" t="e">
        <f>#REF!</f>
        <v>#REF!</v>
      </c>
      <c r="R1287">
        <v>174168</v>
      </c>
      <c r="BA1287">
        <f>'[1]D.3 Trial Balance - FY25'!$E$115</f>
        <v>0</v>
      </c>
      <c r="BB1287">
        <v>1736</v>
      </c>
      <c r="BG1287">
        <f>'[1]D.4 Revenue - FY25'!$O$95</f>
        <v>0</v>
      </c>
      <c r="BH1287">
        <v>1477</v>
      </c>
    </row>
    <row r="1288" spans="5:60">
      <c r="E1288" t="e">
        <f>#REF!</f>
        <v>#REF!</v>
      </c>
      <c r="F1288">
        <v>111196</v>
      </c>
      <c r="Q1288" t="e">
        <f>#REF!</f>
        <v>#REF!</v>
      </c>
      <c r="R1288">
        <v>174169</v>
      </c>
      <c r="BA1288">
        <f>'[1]D.3 Trial Balance - FY25'!$F$115</f>
        <v>0</v>
      </c>
      <c r="BB1288">
        <v>1737</v>
      </c>
      <c r="BG1288">
        <f>'[1]D.4 Revenue - FY25'!$P$95</f>
        <v>0</v>
      </c>
      <c r="BH1288">
        <v>1478</v>
      </c>
    </row>
    <row r="1289" spans="5:60">
      <c r="E1289" t="e">
        <f>#REF!</f>
        <v>#REF!</v>
      </c>
      <c r="F1289">
        <v>111197</v>
      </c>
      <c r="Q1289" t="e">
        <f>#REF!</f>
        <v>#REF!</v>
      </c>
      <c r="R1289">
        <v>174170</v>
      </c>
      <c r="BA1289">
        <f>'[1]D.3 Trial Balance - FY25'!$G$115</f>
        <v>0</v>
      </c>
      <c r="BB1289">
        <v>1738</v>
      </c>
      <c r="BG1289">
        <f>'[1]D.4 Revenue - FY25'!$Q$95</f>
        <v>0</v>
      </c>
      <c r="BH1289">
        <v>1479</v>
      </c>
    </row>
    <row r="1290" spans="5:60">
      <c r="E1290" t="e">
        <f>#REF!</f>
        <v>#REF!</v>
      </c>
      <c r="F1290">
        <v>111198</v>
      </c>
      <c r="Q1290" t="e">
        <f>#REF!</f>
        <v>#REF!</v>
      </c>
      <c r="R1290">
        <v>174171</v>
      </c>
      <c r="BA1290">
        <f>'[1]D.3 Trial Balance - FY25'!$H$115</f>
        <v>0</v>
      </c>
      <c r="BB1290">
        <v>1739</v>
      </c>
      <c r="BG1290">
        <f>'[1]D.4 Revenue - FY25'!$R$95</f>
        <v>0</v>
      </c>
      <c r="BH1290">
        <v>1480</v>
      </c>
    </row>
    <row r="1291" spans="5:60">
      <c r="E1291" t="e">
        <f>#REF!</f>
        <v>#REF!</v>
      </c>
      <c r="F1291">
        <v>111203</v>
      </c>
      <c r="Q1291" t="e">
        <f>#REF!</f>
        <v>#REF!</v>
      </c>
      <c r="R1291">
        <v>174172</v>
      </c>
      <c r="BA1291">
        <f>'[1]D.3 Trial Balance - FY25'!$E$116</f>
        <v>0</v>
      </c>
      <c r="BB1291">
        <v>1740</v>
      </c>
      <c r="BG1291">
        <f>'[1]D.4 Revenue - FY25'!$S$95</f>
        <v>0</v>
      </c>
      <c r="BH1291">
        <v>1481</v>
      </c>
    </row>
    <row r="1292" spans="5:60">
      <c r="E1292" t="e">
        <f>#REF!</f>
        <v>#REF!</v>
      </c>
      <c r="F1292">
        <v>111209</v>
      </c>
      <c r="Q1292" t="e">
        <f>#REF!</f>
        <v>#REF!</v>
      </c>
      <c r="R1292">
        <v>174173</v>
      </c>
      <c r="BA1292">
        <f>'[1]D.3 Trial Balance - FY25'!$F$116</f>
        <v>0</v>
      </c>
      <c r="BB1292">
        <v>1741</v>
      </c>
      <c r="BG1292">
        <f>'[1]D.4 Revenue - FY25'!$T$95</f>
        <v>0</v>
      </c>
      <c r="BH1292">
        <v>1482</v>
      </c>
    </row>
    <row r="1293" spans="5:60">
      <c r="E1293" t="e">
        <f>#REF!</f>
        <v>#REF!</v>
      </c>
      <c r="F1293">
        <v>111210</v>
      </c>
      <c r="Q1293" t="e">
        <f>#REF!</f>
        <v>#REF!</v>
      </c>
      <c r="R1293">
        <v>174174</v>
      </c>
      <c r="BA1293">
        <f>'[1]D.3 Trial Balance - FY25'!$G$116</f>
        <v>0</v>
      </c>
      <c r="BB1293">
        <v>1742</v>
      </c>
      <c r="BG1293">
        <f>'[1]D.4 Revenue - FY25'!$U$95</f>
        <v>0</v>
      </c>
      <c r="BH1293">
        <v>1483</v>
      </c>
    </row>
    <row r="1294" spans="5:60">
      <c r="E1294" t="e">
        <f>#REF!</f>
        <v>#REF!</v>
      </c>
      <c r="F1294">
        <v>111211</v>
      </c>
      <c r="Q1294" t="e">
        <f>#REF!</f>
        <v>#REF!</v>
      </c>
      <c r="R1294">
        <v>174175</v>
      </c>
      <c r="BA1294">
        <f>'[1]D.3 Trial Balance - FY25'!$H$116</f>
        <v>0</v>
      </c>
      <c r="BB1294">
        <v>1743</v>
      </c>
      <c r="BG1294">
        <f>'[1]D.4 Revenue - FY25'!$V$95</f>
        <v>0</v>
      </c>
      <c r="BH1294">
        <v>1484</v>
      </c>
    </row>
    <row r="1295" spans="5:60">
      <c r="E1295" t="e">
        <f>#REF!</f>
        <v>#REF!</v>
      </c>
      <c r="F1295">
        <v>111216</v>
      </c>
      <c r="Q1295" t="e">
        <f>#REF!</f>
        <v>#REF!</v>
      </c>
      <c r="R1295">
        <v>174176</v>
      </c>
      <c r="BA1295">
        <f>'[1]D.3 Trial Balance - FY25'!$E$117</f>
        <v>0</v>
      </c>
      <c r="BB1295">
        <v>1744</v>
      </c>
      <c r="BG1295">
        <f>'[1]D.4 Revenue - FY25'!$I$96</f>
        <v>-350296.45</v>
      </c>
      <c r="BH1295">
        <v>1485</v>
      </c>
    </row>
    <row r="1296" spans="5:60">
      <c r="E1296" t="e">
        <f>#REF!</f>
        <v>#REF!</v>
      </c>
      <c r="F1296">
        <v>111222</v>
      </c>
      <c r="Q1296" t="e">
        <f>#REF!</f>
        <v>#REF!</v>
      </c>
      <c r="R1296">
        <v>174177</v>
      </c>
      <c r="BA1296">
        <f>'[1]D.3 Trial Balance - FY25'!$F$117</f>
        <v>0</v>
      </c>
      <c r="BB1296">
        <v>1745</v>
      </c>
      <c r="BG1296">
        <f>'[1]D.4 Revenue - FY25'!$J$96</f>
        <v>0</v>
      </c>
      <c r="BH1296">
        <v>1486</v>
      </c>
    </row>
    <row r="1297" spans="5:60">
      <c r="E1297" t="e">
        <f>#REF!</f>
        <v>#REF!</v>
      </c>
      <c r="F1297">
        <v>111223</v>
      </c>
      <c r="Q1297" t="e">
        <f>#REF!</f>
        <v>#REF!</v>
      </c>
      <c r="R1297">
        <v>174178</v>
      </c>
      <c r="BA1297">
        <f>'[1]D.3 Trial Balance - FY25'!$G$117</f>
        <v>0</v>
      </c>
      <c r="BB1297">
        <v>1746</v>
      </c>
      <c r="BG1297">
        <f>'[1]D.4 Revenue - FY25'!$K$96</f>
        <v>0</v>
      </c>
      <c r="BH1297">
        <v>1487</v>
      </c>
    </row>
    <row r="1298" spans="5:60">
      <c r="E1298" t="e">
        <f>#REF!</f>
        <v>#REF!</v>
      </c>
      <c r="F1298">
        <v>111224</v>
      </c>
      <c r="Q1298" t="e">
        <f>#REF!</f>
        <v>#REF!</v>
      </c>
      <c r="R1298">
        <v>174179</v>
      </c>
      <c r="BA1298">
        <f>'[1]D.3 Trial Balance - FY25'!$H$117</f>
        <v>0</v>
      </c>
      <c r="BB1298">
        <v>1747</v>
      </c>
      <c r="BG1298">
        <f>'[1]D.4 Revenue - FY25'!$L$96</f>
        <v>0</v>
      </c>
      <c r="BH1298">
        <v>1488</v>
      </c>
    </row>
    <row r="1299" spans="5:60">
      <c r="E1299" t="e">
        <f>#REF!</f>
        <v>#REF!</v>
      </c>
      <c r="F1299">
        <v>111229</v>
      </c>
      <c r="Q1299" t="e">
        <f>#REF!</f>
        <v>#REF!</v>
      </c>
      <c r="R1299">
        <v>174180</v>
      </c>
      <c r="BA1299">
        <f>'[1]D.3 Trial Balance - FY25'!$E$118</f>
        <v>0</v>
      </c>
      <c r="BB1299">
        <v>1748</v>
      </c>
      <c r="BG1299">
        <f>'[1]D.4 Revenue - FY25'!$M$96</f>
        <v>0</v>
      </c>
      <c r="BH1299">
        <v>1489</v>
      </c>
    </row>
    <row r="1300" spans="5:60">
      <c r="E1300" t="e">
        <f>#REF!</f>
        <v>#REF!</v>
      </c>
      <c r="F1300">
        <v>111235</v>
      </c>
      <c r="Q1300" t="e">
        <f>#REF!</f>
        <v>#REF!</v>
      </c>
      <c r="R1300">
        <v>174181</v>
      </c>
      <c r="BA1300">
        <f>'[1]D.3 Trial Balance - FY25'!$F$118</f>
        <v>0</v>
      </c>
      <c r="BB1300">
        <v>1749</v>
      </c>
      <c r="BG1300">
        <f>'[1]D.4 Revenue - FY25'!$N$96</f>
        <v>0</v>
      </c>
      <c r="BH1300">
        <v>1490</v>
      </c>
    </row>
    <row r="1301" spans="5:60">
      <c r="E1301" t="e">
        <f>#REF!</f>
        <v>#REF!</v>
      </c>
      <c r="F1301">
        <v>111236</v>
      </c>
      <c r="Q1301" t="e">
        <f>#REF!</f>
        <v>#REF!</v>
      </c>
      <c r="R1301">
        <v>174182</v>
      </c>
      <c r="BA1301">
        <f>'[1]D.3 Trial Balance - FY25'!$G$118</f>
        <v>0</v>
      </c>
      <c r="BB1301">
        <v>1750</v>
      </c>
      <c r="BG1301">
        <f>'[1]D.4 Revenue - FY25'!$O$96</f>
        <v>0</v>
      </c>
      <c r="BH1301">
        <v>1491</v>
      </c>
    </row>
    <row r="1302" spans="5:60">
      <c r="E1302" t="e">
        <f>#REF!</f>
        <v>#REF!</v>
      </c>
      <c r="F1302">
        <v>111237</v>
      </c>
      <c r="Q1302" t="e">
        <f>#REF!</f>
        <v>#REF!</v>
      </c>
      <c r="R1302">
        <v>174183</v>
      </c>
      <c r="BA1302">
        <f>'[1]D.3 Trial Balance - FY25'!$H$118</f>
        <v>0</v>
      </c>
      <c r="BB1302">
        <v>1751</v>
      </c>
      <c r="BG1302">
        <f>'[1]D.4 Revenue - FY25'!$P$96</f>
        <v>0</v>
      </c>
      <c r="BH1302">
        <v>1492</v>
      </c>
    </row>
    <row r="1303" spans="5:60">
      <c r="E1303" t="e">
        <f>#REF!</f>
        <v>#REF!</v>
      </c>
      <c r="F1303">
        <v>111242</v>
      </c>
      <c r="Q1303" t="e">
        <f>#REF!</f>
        <v>#REF!</v>
      </c>
      <c r="R1303">
        <v>174184</v>
      </c>
      <c r="BA1303">
        <f>'[1]D.3 Trial Balance - FY25'!$E$119</f>
        <v>0</v>
      </c>
      <c r="BB1303">
        <v>1752</v>
      </c>
      <c r="BG1303">
        <f>'[1]D.4 Revenue - FY25'!$Q$96</f>
        <v>0</v>
      </c>
      <c r="BH1303">
        <v>1493</v>
      </c>
    </row>
    <row r="1304" spans="5:60">
      <c r="E1304" t="e">
        <f>#REF!</f>
        <v>#REF!</v>
      </c>
      <c r="F1304">
        <v>111248</v>
      </c>
      <c r="Q1304" t="e">
        <f>#REF!</f>
        <v>#REF!</v>
      </c>
      <c r="R1304">
        <v>174185</v>
      </c>
      <c r="BA1304">
        <f>'[1]D.3 Trial Balance - FY25'!$F$119</f>
        <v>0</v>
      </c>
      <c r="BB1304">
        <v>1753</v>
      </c>
      <c r="BG1304">
        <f>'[1]D.4 Revenue - FY25'!$R$96</f>
        <v>0</v>
      </c>
      <c r="BH1304">
        <v>1494</v>
      </c>
    </row>
    <row r="1305" spans="5:60">
      <c r="E1305" t="e">
        <f>#REF!</f>
        <v>#REF!</v>
      </c>
      <c r="F1305">
        <v>111249</v>
      </c>
      <c r="Q1305" t="e">
        <f>#REF!</f>
        <v>#REF!</v>
      </c>
      <c r="R1305">
        <v>174186</v>
      </c>
      <c r="BA1305">
        <f>'[1]D.3 Trial Balance - FY25'!$G$119</f>
        <v>0</v>
      </c>
      <c r="BB1305">
        <v>1754</v>
      </c>
      <c r="BG1305">
        <f>'[1]D.4 Revenue - FY25'!$S$96</f>
        <v>0</v>
      </c>
      <c r="BH1305">
        <v>1495</v>
      </c>
    </row>
    <row r="1306" spans="5:60">
      <c r="E1306" t="e">
        <f>#REF!</f>
        <v>#REF!</v>
      </c>
      <c r="F1306">
        <v>111250</v>
      </c>
      <c r="Q1306" t="e">
        <f>#REF!</f>
        <v>#REF!</v>
      </c>
      <c r="R1306">
        <v>174187</v>
      </c>
      <c r="BA1306">
        <f>'[1]D.3 Trial Balance - FY25'!$H$119</f>
        <v>0</v>
      </c>
      <c r="BB1306">
        <v>1755</v>
      </c>
      <c r="BG1306">
        <f>'[1]D.4 Revenue - FY25'!$T$96</f>
        <v>-350296.45</v>
      </c>
      <c r="BH1306">
        <v>1496</v>
      </c>
    </row>
    <row r="1307" spans="5:60">
      <c r="E1307" t="e">
        <f>#REF!</f>
        <v>#REF!</v>
      </c>
      <c r="F1307">
        <v>111255</v>
      </c>
      <c r="Q1307" t="e">
        <f>#REF!</f>
        <v>#REF!</v>
      </c>
      <c r="R1307">
        <v>174188</v>
      </c>
      <c r="BA1307">
        <f>'[1]D.3 Trial Balance - FY25'!$E$120</f>
        <v>0</v>
      </c>
      <c r="BB1307">
        <v>1756</v>
      </c>
      <c r="BG1307">
        <f>'[1]D.4 Revenue - FY25'!$U$96</f>
        <v>0</v>
      </c>
      <c r="BH1307">
        <v>1497</v>
      </c>
    </row>
    <row r="1308" spans="5:60">
      <c r="E1308" t="e">
        <f>#REF!</f>
        <v>#REF!</v>
      </c>
      <c r="F1308">
        <v>111261</v>
      </c>
      <c r="Q1308" t="e">
        <f>#REF!</f>
        <v>#REF!</v>
      </c>
      <c r="R1308">
        <v>174189</v>
      </c>
      <c r="BA1308">
        <f>'[1]D.3 Trial Balance - FY25'!$F$120</f>
        <v>0</v>
      </c>
      <c r="BB1308">
        <v>1757</v>
      </c>
      <c r="BG1308">
        <f>'[1]D.4 Revenue - FY25'!$V$96</f>
        <v>-350296.45</v>
      </c>
      <c r="BH1308">
        <v>1498</v>
      </c>
    </row>
    <row r="1309" spans="5:60">
      <c r="E1309" t="e">
        <f>#REF!</f>
        <v>#REF!</v>
      </c>
      <c r="F1309">
        <v>111262</v>
      </c>
      <c r="Q1309" t="e">
        <f>#REF!</f>
        <v>#REF!</v>
      </c>
      <c r="R1309">
        <v>174190</v>
      </c>
      <c r="BA1309">
        <f>'[1]D.3 Trial Balance - FY25'!$G$120</f>
        <v>0</v>
      </c>
      <c r="BB1309">
        <v>1758</v>
      </c>
      <c r="BG1309">
        <f>'[1]D.4 Revenue - FY25'!$I$97</f>
        <v>0</v>
      </c>
      <c r="BH1309">
        <v>1499</v>
      </c>
    </row>
    <row r="1310" spans="5:60">
      <c r="E1310" t="e">
        <f>#REF!</f>
        <v>#REF!</v>
      </c>
      <c r="F1310">
        <v>111263</v>
      </c>
      <c r="Q1310" t="e">
        <f>#REF!</f>
        <v>#REF!</v>
      </c>
      <c r="R1310">
        <v>174191</v>
      </c>
      <c r="BA1310">
        <f>'[1]D.3 Trial Balance - FY25'!$H$120</f>
        <v>0</v>
      </c>
      <c r="BB1310">
        <v>1759</v>
      </c>
      <c r="BG1310">
        <f>'[1]D.4 Revenue - FY25'!$J$97</f>
        <v>0</v>
      </c>
      <c r="BH1310">
        <v>1500</v>
      </c>
    </row>
    <row r="1311" spans="5:60">
      <c r="E1311" t="e">
        <f>#REF!</f>
        <v>#REF!</v>
      </c>
      <c r="F1311">
        <v>111268</v>
      </c>
      <c r="Q1311" t="e">
        <f>#REF!</f>
        <v>#REF!</v>
      </c>
      <c r="R1311">
        <v>174192</v>
      </c>
      <c r="BA1311">
        <f>'[1]D.3 Trial Balance - FY25'!$E$121</f>
        <v>0</v>
      </c>
      <c r="BB1311">
        <v>1760</v>
      </c>
      <c r="BG1311">
        <f>'[1]D.4 Revenue - FY25'!$K$97</f>
        <v>0</v>
      </c>
      <c r="BH1311">
        <v>1501</v>
      </c>
    </row>
    <row r="1312" spans="5:60">
      <c r="E1312" t="e">
        <f>#REF!</f>
        <v>#REF!</v>
      </c>
      <c r="F1312">
        <v>111274</v>
      </c>
      <c r="Q1312" t="e">
        <f>#REF!</f>
        <v>#REF!</v>
      </c>
      <c r="R1312">
        <v>174193</v>
      </c>
      <c r="BA1312">
        <f>'[1]D.3 Trial Balance - FY25'!$F$121</f>
        <v>0</v>
      </c>
      <c r="BB1312">
        <v>1761</v>
      </c>
      <c r="BG1312">
        <f>'[1]D.4 Revenue - FY25'!$L$97</f>
        <v>0</v>
      </c>
      <c r="BH1312">
        <v>1502</v>
      </c>
    </row>
    <row r="1313" spans="5:60">
      <c r="E1313" t="e">
        <f>#REF!</f>
        <v>#REF!</v>
      </c>
      <c r="F1313">
        <v>111275</v>
      </c>
      <c r="Q1313" t="e">
        <f>#REF!</f>
        <v>#REF!</v>
      </c>
      <c r="R1313">
        <v>174194</v>
      </c>
      <c r="BA1313">
        <f>'[1]D.3 Trial Balance - FY25'!$G$121</f>
        <v>0</v>
      </c>
      <c r="BB1313">
        <v>1762</v>
      </c>
      <c r="BG1313">
        <f>'[1]D.4 Revenue - FY25'!$M$97</f>
        <v>0</v>
      </c>
      <c r="BH1313">
        <v>1503</v>
      </c>
    </row>
    <row r="1314" spans="5:60">
      <c r="E1314" t="e">
        <f>#REF!</f>
        <v>#REF!</v>
      </c>
      <c r="F1314">
        <v>111276</v>
      </c>
      <c r="Q1314" t="e">
        <f>#REF!</f>
        <v>#REF!</v>
      </c>
      <c r="R1314">
        <v>174195</v>
      </c>
      <c r="BA1314">
        <f>'[1]D.3 Trial Balance - FY25'!$H$121</f>
        <v>0</v>
      </c>
      <c r="BB1314">
        <v>1763</v>
      </c>
      <c r="BG1314">
        <f>'[1]D.4 Revenue - FY25'!$N$97</f>
        <v>0</v>
      </c>
      <c r="BH1314">
        <v>1504</v>
      </c>
    </row>
    <row r="1315" spans="5:60">
      <c r="E1315" t="e">
        <f>#REF!</f>
        <v>#REF!</v>
      </c>
      <c r="F1315">
        <v>111281</v>
      </c>
      <c r="Q1315" t="e">
        <f>#REF!</f>
        <v>#REF!</v>
      </c>
      <c r="R1315">
        <v>174196</v>
      </c>
      <c r="BA1315">
        <f>'[1]D.3 Trial Balance - FY25'!$E$122</f>
        <v>0</v>
      </c>
      <c r="BB1315">
        <v>1764</v>
      </c>
      <c r="BG1315">
        <f>'[1]D.4 Revenue - FY25'!$O$97</f>
        <v>0</v>
      </c>
      <c r="BH1315">
        <v>1505</v>
      </c>
    </row>
    <row r="1316" spans="5:60">
      <c r="E1316" t="e">
        <f>#REF!</f>
        <v>#REF!</v>
      </c>
      <c r="F1316">
        <v>111287</v>
      </c>
      <c r="Q1316" t="e">
        <f>#REF!</f>
        <v>#REF!</v>
      </c>
      <c r="R1316">
        <v>174197</v>
      </c>
      <c r="BA1316">
        <f>'[1]D.3 Trial Balance - FY25'!$F$122</f>
        <v>0</v>
      </c>
      <c r="BB1316">
        <v>1765</v>
      </c>
      <c r="BG1316">
        <f>'[1]D.4 Revenue - FY25'!$P$97</f>
        <v>0</v>
      </c>
      <c r="BH1316">
        <v>1506</v>
      </c>
    </row>
    <row r="1317" spans="5:60">
      <c r="E1317" t="e">
        <f>#REF!</f>
        <v>#REF!</v>
      </c>
      <c r="F1317">
        <v>111288</v>
      </c>
      <c r="Q1317" t="e">
        <f>#REF!</f>
        <v>#REF!</v>
      </c>
      <c r="R1317">
        <v>174198</v>
      </c>
      <c r="BA1317">
        <f>'[1]D.3 Trial Balance - FY25'!$G$122</f>
        <v>0</v>
      </c>
      <c r="BB1317">
        <v>1766</v>
      </c>
      <c r="BG1317">
        <f>'[1]D.4 Revenue - FY25'!$Q$97</f>
        <v>0</v>
      </c>
      <c r="BH1317">
        <v>1507</v>
      </c>
    </row>
    <row r="1318" spans="5:60">
      <c r="E1318" t="e">
        <f>#REF!</f>
        <v>#REF!</v>
      </c>
      <c r="F1318">
        <v>111289</v>
      </c>
      <c r="Q1318" t="e">
        <f>#REF!</f>
        <v>#REF!</v>
      </c>
      <c r="R1318">
        <v>174199</v>
      </c>
      <c r="BA1318">
        <f>'[1]D.3 Trial Balance - FY25'!$H$122</f>
        <v>554923037.63999999</v>
      </c>
      <c r="BB1318">
        <v>1767</v>
      </c>
      <c r="BG1318">
        <f>'[1]D.4 Revenue - FY25'!$R$97</f>
        <v>0</v>
      </c>
      <c r="BH1318">
        <v>1508</v>
      </c>
    </row>
    <row r="1319" spans="5:60">
      <c r="E1319" t="e">
        <f>#REF!</f>
        <v>#REF!</v>
      </c>
      <c r="F1319">
        <v>111294</v>
      </c>
      <c r="Q1319" t="e">
        <f>#REF!</f>
        <v>#REF!</v>
      </c>
      <c r="R1319">
        <v>174200</v>
      </c>
      <c r="BA1319">
        <f>'[1]D.3 Trial Balance - FY25'!$E$123</f>
        <v>0</v>
      </c>
      <c r="BB1319">
        <v>1768</v>
      </c>
      <c r="BG1319">
        <f>'[1]D.4 Revenue - FY25'!$S$97</f>
        <v>0</v>
      </c>
      <c r="BH1319">
        <v>1509</v>
      </c>
    </row>
    <row r="1320" spans="5:60">
      <c r="E1320" t="e">
        <f>#REF!</f>
        <v>#REF!</v>
      </c>
      <c r="F1320">
        <v>111300</v>
      </c>
      <c r="Q1320" t="e">
        <f>#REF!</f>
        <v>#REF!</v>
      </c>
      <c r="R1320">
        <v>174201</v>
      </c>
      <c r="BA1320">
        <f>'[1]D.3 Trial Balance - FY25'!$F$123</f>
        <v>0</v>
      </c>
      <c r="BB1320">
        <v>1769</v>
      </c>
      <c r="BG1320">
        <f>'[1]D.4 Revenue - FY25'!$T$97</f>
        <v>0</v>
      </c>
      <c r="BH1320">
        <v>1510</v>
      </c>
    </row>
    <row r="1321" spans="5:60">
      <c r="E1321" t="e">
        <f>#REF!</f>
        <v>#REF!</v>
      </c>
      <c r="F1321">
        <v>111301</v>
      </c>
      <c r="Q1321" t="e">
        <f>#REF!</f>
        <v>#REF!</v>
      </c>
      <c r="R1321">
        <v>174202</v>
      </c>
      <c r="BA1321">
        <f>'[1]D.3 Trial Balance - FY25'!$G$123</f>
        <v>0</v>
      </c>
      <c r="BB1321">
        <v>1770</v>
      </c>
      <c r="BG1321">
        <f>'[1]D.4 Revenue - FY25'!$U$97</f>
        <v>0</v>
      </c>
      <c r="BH1321">
        <v>1511</v>
      </c>
    </row>
    <row r="1322" spans="5:60">
      <c r="E1322" t="e">
        <f>#REF!</f>
        <v>#REF!</v>
      </c>
      <c r="F1322">
        <v>111302</v>
      </c>
      <c r="Q1322" t="e">
        <f>#REF!</f>
        <v>#REF!</v>
      </c>
      <c r="R1322">
        <v>174203</v>
      </c>
      <c r="BA1322">
        <f>'[1]D.3 Trial Balance - FY25'!$H$123</f>
        <v>0</v>
      </c>
      <c r="BB1322">
        <v>1771</v>
      </c>
      <c r="BG1322">
        <f>'[1]D.4 Revenue - FY25'!$V$97</f>
        <v>0</v>
      </c>
      <c r="BH1322">
        <v>1512</v>
      </c>
    </row>
    <row r="1323" spans="5:60">
      <c r="E1323" t="e">
        <f>#REF!</f>
        <v>#REF!</v>
      </c>
      <c r="F1323">
        <v>111307</v>
      </c>
      <c r="Q1323" t="e">
        <f>#REF!</f>
        <v>#REF!</v>
      </c>
      <c r="R1323">
        <v>174204</v>
      </c>
      <c r="BA1323">
        <f>'[1]D.3 Trial Balance - FY25'!$E$124</f>
        <v>0</v>
      </c>
      <c r="BB1323">
        <v>1772</v>
      </c>
      <c r="BG1323">
        <f>'[1]D.4 Revenue - FY25'!$I$98</f>
        <v>-24932.18</v>
      </c>
      <c r="BH1323">
        <v>1513</v>
      </c>
    </row>
    <row r="1324" spans="5:60">
      <c r="E1324" t="e">
        <f>#REF!</f>
        <v>#REF!</v>
      </c>
      <c r="F1324">
        <v>111313</v>
      </c>
      <c r="Q1324" t="e">
        <f>#REF!</f>
        <v>#REF!</v>
      </c>
      <c r="R1324">
        <v>174205</v>
      </c>
      <c r="BA1324">
        <f>'[1]D.3 Trial Balance - FY25'!$F$124</f>
        <v>0</v>
      </c>
      <c r="BB1324">
        <v>1773</v>
      </c>
      <c r="BG1324">
        <f>'[1]D.4 Revenue - FY25'!$J$98</f>
        <v>0</v>
      </c>
      <c r="BH1324">
        <v>1514</v>
      </c>
    </row>
    <row r="1325" spans="5:60">
      <c r="E1325" t="e">
        <f>#REF!</f>
        <v>#REF!</v>
      </c>
      <c r="F1325">
        <v>111314</v>
      </c>
      <c r="Q1325" t="e">
        <f>#REF!</f>
        <v>#REF!</v>
      </c>
      <c r="R1325">
        <v>174206</v>
      </c>
      <c r="BA1325">
        <f>'[1]D.3 Trial Balance - FY25'!$G$124</f>
        <v>0</v>
      </c>
      <c r="BB1325">
        <v>1774</v>
      </c>
      <c r="BG1325">
        <f>'[1]D.4 Revenue - FY25'!$K$98</f>
        <v>0</v>
      </c>
      <c r="BH1325">
        <v>1515</v>
      </c>
    </row>
    <row r="1326" spans="5:60">
      <c r="E1326" t="e">
        <f>#REF!</f>
        <v>#REF!</v>
      </c>
      <c r="F1326">
        <v>111315</v>
      </c>
      <c r="Q1326" t="e">
        <f>#REF!</f>
        <v>#REF!</v>
      </c>
      <c r="R1326">
        <v>174207</v>
      </c>
      <c r="BA1326">
        <f>'[1]D.3 Trial Balance - FY25'!$H$124</f>
        <v>-37006491.25</v>
      </c>
      <c r="BB1326">
        <v>1775</v>
      </c>
      <c r="BG1326">
        <f>'[1]D.4 Revenue - FY25'!$L$98</f>
        <v>0</v>
      </c>
      <c r="BH1326">
        <v>1516</v>
      </c>
    </row>
    <row r="1327" spans="5:60">
      <c r="E1327" t="e">
        <f>#REF!</f>
        <v>#REF!</v>
      </c>
      <c r="F1327">
        <v>111320</v>
      </c>
      <c r="Q1327" t="e">
        <f>#REF!</f>
        <v>#REF!</v>
      </c>
      <c r="R1327">
        <v>174208</v>
      </c>
      <c r="BA1327">
        <f>'[1]D.3 Trial Balance - FY25'!$E$125</f>
        <v>0</v>
      </c>
      <c r="BB1327">
        <v>1776</v>
      </c>
      <c r="BG1327">
        <f>'[1]D.4 Revenue - FY25'!$M$98</f>
        <v>0</v>
      </c>
      <c r="BH1327">
        <v>1517</v>
      </c>
    </row>
    <row r="1328" spans="5:60">
      <c r="E1328" t="e">
        <f>#REF!</f>
        <v>#REF!</v>
      </c>
      <c r="F1328">
        <v>111326</v>
      </c>
      <c r="Q1328" t="e">
        <f>#REF!</f>
        <v>#REF!</v>
      </c>
      <c r="R1328">
        <v>174209</v>
      </c>
      <c r="BA1328">
        <f>'[1]D.3 Trial Balance - FY25'!$F$125</f>
        <v>0</v>
      </c>
      <c r="BB1328">
        <v>1777</v>
      </c>
      <c r="BG1328">
        <f>'[1]D.4 Revenue - FY25'!$N$98</f>
        <v>0</v>
      </c>
      <c r="BH1328">
        <v>1518</v>
      </c>
    </row>
    <row r="1329" spans="5:60">
      <c r="E1329" t="e">
        <f>#REF!</f>
        <v>#REF!</v>
      </c>
      <c r="F1329">
        <v>111327</v>
      </c>
      <c r="Q1329" t="e">
        <f>#REF!</f>
        <v>#REF!</v>
      </c>
      <c r="R1329">
        <v>174210</v>
      </c>
      <c r="BA1329">
        <f>'[1]D.3 Trial Balance - FY25'!$G$125</f>
        <v>0</v>
      </c>
      <c r="BB1329">
        <v>1778</v>
      </c>
      <c r="BG1329">
        <f>'[1]D.4 Revenue - FY25'!$O$98</f>
        <v>0</v>
      </c>
      <c r="BH1329">
        <v>1519</v>
      </c>
    </row>
    <row r="1330" spans="5:60">
      <c r="E1330" t="e">
        <f>#REF!</f>
        <v>#REF!</v>
      </c>
      <c r="F1330">
        <v>111328</v>
      </c>
      <c r="Q1330" t="e">
        <f>#REF!</f>
        <v>#REF!</v>
      </c>
      <c r="R1330">
        <v>174211</v>
      </c>
      <c r="BA1330">
        <f>'[1]D.3 Trial Balance - FY25'!$H$125</f>
        <v>0</v>
      </c>
      <c r="BB1330">
        <v>1779</v>
      </c>
      <c r="BG1330">
        <f>'[1]D.4 Revenue - FY25'!$P$98</f>
        <v>0</v>
      </c>
      <c r="BH1330">
        <v>1520</v>
      </c>
    </row>
    <row r="1331" spans="5:60">
      <c r="E1331" t="e">
        <f>#REF!</f>
        <v>#REF!</v>
      </c>
      <c r="F1331">
        <v>111333</v>
      </c>
      <c r="Q1331" t="e">
        <f>#REF!</f>
        <v>#REF!</v>
      </c>
      <c r="R1331">
        <v>174212</v>
      </c>
      <c r="BA1331">
        <f>'[1]D.3 Trial Balance - FY25'!$E$126</f>
        <v>0</v>
      </c>
      <c r="BB1331">
        <v>1780</v>
      </c>
      <c r="BG1331">
        <f>'[1]D.4 Revenue - FY25'!$Q$98</f>
        <v>0</v>
      </c>
      <c r="BH1331">
        <v>1521</v>
      </c>
    </row>
    <row r="1332" spans="5:60">
      <c r="E1332" t="e">
        <f>#REF!</f>
        <v>#REF!</v>
      </c>
      <c r="F1332">
        <v>111339</v>
      </c>
      <c r="Q1332" t="e">
        <f>#REF!</f>
        <v>#REF!</v>
      </c>
      <c r="R1332">
        <v>174213</v>
      </c>
      <c r="BA1332">
        <f>'[1]D.3 Trial Balance - FY25'!$F$126</f>
        <v>0</v>
      </c>
      <c r="BB1332">
        <v>1781</v>
      </c>
      <c r="BG1332">
        <f>'[1]D.4 Revenue - FY25'!$R$98</f>
        <v>0</v>
      </c>
      <c r="BH1332">
        <v>1522</v>
      </c>
    </row>
    <row r="1333" spans="5:60">
      <c r="E1333" t="e">
        <f>#REF!</f>
        <v>#REF!</v>
      </c>
      <c r="F1333">
        <v>111340</v>
      </c>
      <c r="Q1333" t="e">
        <f>#REF!</f>
        <v>#REF!</v>
      </c>
      <c r="R1333">
        <v>174214</v>
      </c>
      <c r="BA1333">
        <f>'[1]D.3 Trial Balance - FY25'!$G$126</f>
        <v>0</v>
      </c>
      <c r="BB1333">
        <v>1782</v>
      </c>
      <c r="BG1333">
        <f>'[1]D.4 Revenue - FY25'!$S$98</f>
        <v>0</v>
      </c>
      <c r="BH1333">
        <v>1523</v>
      </c>
    </row>
    <row r="1334" spans="5:60">
      <c r="E1334" t="e">
        <f>#REF!</f>
        <v>#REF!</v>
      </c>
      <c r="F1334">
        <v>111341</v>
      </c>
      <c r="Q1334" t="e">
        <f>#REF!</f>
        <v>#REF!</v>
      </c>
      <c r="R1334">
        <v>174215</v>
      </c>
      <c r="BA1334">
        <f>'[1]D.3 Trial Balance - FY25'!$H$126</f>
        <v>0</v>
      </c>
      <c r="BB1334">
        <v>1783</v>
      </c>
      <c r="BG1334">
        <f>'[1]D.4 Revenue - FY25'!$T$98</f>
        <v>-24932.18</v>
      </c>
      <c r="BH1334">
        <v>1524</v>
      </c>
    </row>
    <row r="1335" spans="5:60">
      <c r="E1335" t="e">
        <f>#REF!</f>
        <v>#REF!</v>
      </c>
      <c r="F1335">
        <v>111346</v>
      </c>
      <c r="Q1335" t="e">
        <f>#REF!</f>
        <v>#REF!</v>
      </c>
      <c r="R1335">
        <v>174216</v>
      </c>
      <c r="BA1335">
        <f>'[1]D.3 Trial Balance - FY25'!$E$127</f>
        <v>0</v>
      </c>
      <c r="BB1335">
        <v>1784</v>
      </c>
      <c r="BG1335">
        <f>'[1]D.4 Revenue - FY25'!$U$98</f>
        <v>0</v>
      </c>
      <c r="BH1335">
        <v>1525</v>
      </c>
    </row>
    <row r="1336" spans="5:60">
      <c r="E1336" t="e">
        <f>#REF!</f>
        <v>#REF!</v>
      </c>
      <c r="F1336">
        <v>111352</v>
      </c>
      <c r="Q1336" t="e">
        <f>#REF!</f>
        <v>#REF!</v>
      </c>
      <c r="R1336">
        <v>174217</v>
      </c>
      <c r="BA1336">
        <f>'[1]D.3 Trial Balance - FY25'!$F$127</f>
        <v>0</v>
      </c>
      <c r="BB1336">
        <v>1785</v>
      </c>
      <c r="BG1336">
        <f>'[1]D.4 Revenue - FY25'!$V$98</f>
        <v>-24932.18</v>
      </c>
      <c r="BH1336">
        <v>1526</v>
      </c>
    </row>
    <row r="1337" spans="5:60">
      <c r="E1337" t="e">
        <f>#REF!</f>
        <v>#REF!</v>
      </c>
      <c r="F1337">
        <v>111353</v>
      </c>
      <c r="Q1337" t="e">
        <f>#REF!</f>
        <v>#REF!</v>
      </c>
      <c r="R1337">
        <v>174218</v>
      </c>
      <c r="BA1337">
        <f>'[1]D.3 Trial Balance - FY25'!$G$127</f>
        <v>0</v>
      </c>
      <c r="BB1337">
        <v>1786</v>
      </c>
      <c r="BG1337">
        <f>'[1]D.4 Revenue - FY25'!$I$99</f>
        <v>0</v>
      </c>
      <c r="BH1337">
        <v>1527</v>
      </c>
    </row>
    <row r="1338" spans="5:60">
      <c r="E1338" t="e">
        <f>#REF!</f>
        <v>#REF!</v>
      </c>
      <c r="F1338">
        <v>111354</v>
      </c>
      <c r="Q1338" t="e">
        <f>#REF!</f>
        <v>#REF!</v>
      </c>
      <c r="R1338">
        <v>174219</v>
      </c>
      <c r="BA1338">
        <f>'[1]D.3 Trial Balance - FY25'!$H$127</f>
        <v>0</v>
      </c>
      <c r="BB1338">
        <v>1787</v>
      </c>
      <c r="BG1338">
        <f>'[1]D.4 Revenue - FY25'!$J$99</f>
        <v>0</v>
      </c>
      <c r="BH1338">
        <v>1528</v>
      </c>
    </row>
    <row r="1339" spans="5:60">
      <c r="E1339" t="e">
        <f>#REF!</f>
        <v>#REF!</v>
      </c>
      <c r="F1339">
        <v>111359</v>
      </c>
      <c r="Q1339" t="e">
        <f>#REF!</f>
        <v>#REF!</v>
      </c>
      <c r="R1339">
        <v>174220</v>
      </c>
      <c r="BA1339">
        <f>'[1]D.3 Trial Balance - FY25'!$E$128</f>
        <v>0</v>
      </c>
      <c r="BB1339">
        <v>1788</v>
      </c>
      <c r="BG1339">
        <f>'[1]D.4 Revenue - FY25'!$K$99</f>
        <v>0</v>
      </c>
      <c r="BH1339">
        <v>1529</v>
      </c>
    </row>
    <row r="1340" spans="5:60">
      <c r="E1340" t="e">
        <f>#REF!</f>
        <v>#REF!</v>
      </c>
      <c r="F1340">
        <v>111365</v>
      </c>
      <c r="Q1340" t="e">
        <f>#REF!</f>
        <v>#REF!</v>
      </c>
      <c r="R1340">
        <v>174221</v>
      </c>
      <c r="BA1340">
        <f>'[1]D.3 Trial Balance - FY25'!$F$128</f>
        <v>0</v>
      </c>
      <c r="BB1340">
        <v>1789</v>
      </c>
      <c r="BG1340">
        <f>'[1]D.4 Revenue - FY25'!$L$99</f>
        <v>0</v>
      </c>
      <c r="BH1340">
        <v>1530</v>
      </c>
    </row>
    <row r="1341" spans="5:60">
      <c r="E1341" t="e">
        <f>#REF!</f>
        <v>#REF!</v>
      </c>
      <c r="F1341">
        <v>111366</v>
      </c>
      <c r="Q1341" t="e">
        <f>#REF!</f>
        <v>#REF!</v>
      </c>
      <c r="R1341">
        <v>174222</v>
      </c>
      <c r="BA1341">
        <f>'[1]D.3 Trial Balance - FY25'!$G$128</f>
        <v>0</v>
      </c>
      <c r="BB1341">
        <v>1790</v>
      </c>
      <c r="BG1341">
        <f>'[1]D.4 Revenue - FY25'!$M$99</f>
        <v>0</v>
      </c>
      <c r="BH1341">
        <v>1531</v>
      </c>
    </row>
    <row r="1342" spans="5:60">
      <c r="E1342" t="e">
        <f>#REF!</f>
        <v>#REF!</v>
      </c>
      <c r="F1342">
        <v>111367</v>
      </c>
      <c r="Q1342" t="e">
        <f>#REF!</f>
        <v>#REF!</v>
      </c>
      <c r="R1342">
        <v>174223</v>
      </c>
      <c r="BA1342">
        <f>'[1]D.3 Trial Balance - FY25'!$H$128</f>
        <v>0</v>
      </c>
      <c r="BB1342">
        <v>1791</v>
      </c>
      <c r="BG1342">
        <f>'[1]D.4 Revenue - FY25'!$N$99</f>
        <v>0</v>
      </c>
      <c r="BH1342">
        <v>1532</v>
      </c>
    </row>
    <row r="1343" spans="5:60">
      <c r="E1343" t="e">
        <f>#REF!</f>
        <v>#REF!</v>
      </c>
      <c r="F1343">
        <v>111372</v>
      </c>
      <c r="Q1343" t="e">
        <f>#REF!</f>
        <v>#REF!</v>
      </c>
      <c r="R1343">
        <v>174224</v>
      </c>
      <c r="BA1343">
        <f>'[1]D.3 Trial Balance - FY25'!$E$129</f>
        <v>0</v>
      </c>
      <c r="BB1343">
        <v>1792</v>
      </c>
      <c r="BG1343">
        <f>'[1]D.4 Revenue - FY25'!$O$99</f>
        <v>0</v>
      </c>
      <c r="BH1343">
        <v>1533</v>
      </c>
    </row>
    <row r="1344" spans="5:60">
      <c r="E1344" t="e">
        <f>#REF!</f>
        <v>#REF!</v>
      </c>
      <c r="F1344">
        <v>111378</v>
      </c>
      <c r="Q1344" t="e">
        <f>#REF!</f>
        <v>#REF!</v>
      </c>
      <c r="R1344">
        <v>174225</v>
      </c>
      <c r="BA1344">
        <f>'[1]D.3 Trial Balance - FY25'!$F$129</f>
        <v>0</v>
      </c>
      <c r="BB1344">
        <v>1793</v>
      </c>
      <c r="BG1344">
        <f>'[1]D.4 Revenue - FY25'!$P$99</f>
        <v>0</v>
      </c>
      <c r="BH1344">
        <v>1534</v>
      </c>
    </row>
    <row r="1345" spans="5:60">
      <c r="E1345" t="e">
        <f>#REF!</f>
        <v>#REF!</v>
      </c>
      <c r="F1345">
        <v>111379</v>
      </c>
      <c r="Q1345" t="e">
        <f>#REF!</f>
        <v>#REF!</v>
      </c>
      <c r="R1345">
        <v>174226</v>
      </c>
      <c r="BA1345">
        <f>'[1]D.3 Trial Balance - FY25'!$G$129</f>
        <v>0</v>
      </c>
      <c r="BB1345">
        <v>1794</v>
      </c>
      <c r="BG1345">
        <f>'[1]D.4 Revenue - FY25'!$Q$99</f>
        <v>0</v>
      </c>
      <c r="BH1345">
        <v>1535</v>
      </c>
    </row>
    <row r="1346" spans="5:60">
      <c r="E1346" t="e">
        <f>#REF!</f>
        <v>#REF!</v>
      </c>
      <c r="F1346">
        <v>111380</v>
      </c>
      <c r="Q1346" t="e">
        <f>#REF!</f>
        <v>#REF!</v>
      </c>
      <c r="R1346">
        <v>174227</v>
      </c>
      <c r="BA1346">
        <f>'[1]D.3 Trial Balance - FY25'!$H$129</f>
        <v>0</v>
      </c>
      <c r="BB1346">
        <v>1795</v>
      </c>
      <c r="BG1346">
        <f>'[1]D.4 Revenue - FY25'!$R$99</f>
        <v>0</v>
      </c>
      <c r="BH1346">
        <v>1536</v>
      </c>
    </row>
    <row r="1347" spans="5:60">
      <c r="E1347" t="e">
        <f>#REF!</f>
        <v>#REF!</v>
      </c>
      <c r="F1347">
        <v>111385</v>
      </c>
      <c r="Q1347" t="e">
        <f>#REF!</f>
        <v>#REF!</v>
      </c>
      <c r="R1347">
        <v>174228</v>
      </c>
      <c r="BA1347">
        <f>'[1]D.3 Trial Balance - FY25'!$E$130</f>
        <v>0</v>
      </c>
      <c r="BB1347">
        <v>1796</v>
      </c>
      <c r="BG1347">
        <f>'[1]D.4 Revenue - FY25'!$S$99</f>
        <v>0</v>
      </c>
      <c r="BH1347">
        <v>1537</v>
      </c>
    </row>
    <row r="1348" spans="5:60">
      <c r="E1348" t="e">
        <f>#REF!</f>
        <v>#REF!</v>
      </c>
      <c r="F1348">
        <v>111391</v>
      </c>
      <c r="Q1348" t="e">
        <f>#REF!</f>
        <v>#REF!</v>
      </c>
      <c r="R1348">
        <v>174229</v>
      </c>
      <c r="BA1348">
        <f>'[1]D.3 Trial Balance - FY25'!$F$130</f>
        <v>0</v>
      </c>
      <c r="BB1348">
        <v>1797</v>
      </c>
      <c r="BG1348">
        <f>'[1]D.4 Revenue - FY25'!$T$99</f>
        <v>0</v>
      </c>
      <c r="BH1348">
        <v>1538</v>
      </c>
    </row>
    <row r="1349" spans="5:60">
      <c r="E1349" t="e">
        <f>#REF!</f>
        <v>#REF!</v>
      </c>
      <c r="F1349">
        <v>111392</v>
      </c>
      <c r="Q1349" t="e">
        <f>#REF!</f>
        <v>#REF!</v>
      </c>
      <c r="R1349">
        <v>174230</v>
      </c>
      <c r="BA1349">
        <f>'[1]D.3 Trial Balance - FY25'!$G$130</f>
        <v>0</v>
      </c>
      <c r="BB1349">
        <v>1798</v>
      </c>
      <c r="BG1349">
        <f>'[1]D.4 Revenue - FY25'!$U$99</f>
        <v>0</v>
      </c>
      <c r="BH1349">
        <v>1539</v>
      </c>
    </row>
    <row r="1350" spans="5:60">
      <c r="E1350" t="e">
        <f>#REF!</f>
        <v>#REF!</v>
      </c>
      <c r="F1350">
        <v>111393</v>
      </c>
      <c r="Q1350" t="e">
        <f>#REF!</f>
        <v>#REF!</v>
      </c>
      <c r="R1350">
        <v>174231</v>
      </c>
      <c r="BA1350">
        <f>'[1]D.3 Trial Balance - FY25'!$H$130</f>
        <v>0</v>
      </c>
      <c r="BB1350">
        <v>1799</v>
      </c>
      <c r="BG1350">
        <f>'[1]D.4 Revenue - FY25'!$V$99</f>
        <v>0</v>
      </c>
      <c r="BH1350">
        <v>1540</v>
      </c>
    </row>
    <row r="1351" spans="5:60">
      <c r="E1351" t="e">
        <f>#REF!</f>
        <v>#REF!</v>
      </c>
      <c r="F1351">
        <v>111398</v>
      </c>
      <c r="Q1351" t="e">
        <f>#REF!</f>
        <v>#REF!</v>
      </c>
      <c r="R1351">
        <v>174232</v>
      </c>
      <c r="BA1351">
        <f>'[1]D.3 Trial Balance - FY25'!$E$131</f>
        <v>0</v>
      </c>
      <c r="BB1351">
        <v>1800</v>
      </c>
      <c r="BG1351">
        <f>'[1]D.4 Revenue - FY25'!$I$100</f>
        <v>0</v>
      </c>
      <c r="BH1351">
        <v>1541</v>
      </c>
    </row>
    <row r="1352" spans="5:60">
      <c r="E1352" t="e">
        <f>#REF!</f>
        <v>#REF!</v>
      </c>
      <c r="F1352">
        <v>111404</v>
      </c>
      <c r="Q1352" t="e">
        <f>#REF!</f>
        <v>#REF!</v>
      </c>
      <c r="R1352">
        <v>174233</v>
      </c>
      <c r="BA1352">
        <f>'[1]D.3 Trial Balance - FY25'!$F$131</f>
        <v>0</v>
      </c>
      <c r="BB1352">
        <v>1801</v>
      </c>
      <c r="BG1352">
        <f>'[1]D.4 Revenue - FY25'!$J$100</f>
        <v>0</v>
      </c>
      <c r="BH1352">
        <v>1542</v>
      </c>
    </row>
    <row r="1353" spans="5:60">
      <c r="E1353" t="e">
        <f>#REF!</f>
        <v>#REF!</v>
      </c>
      <c r="F1353">
        <v>111405</v>
      </c>
      <c r="Q1353" t="e">
        <f>#REF!</f>
        <v>#REF!</v>
      </c>
      <c r="R1353">
        <v>174234</v>
      </c>
      <c r="BA1353">
        <f>'[1]D.3 Trial Balance - FY25'!$G$131</f>
        <v>0</v>
      </c>
      <c r="BB1353">
        <v>1802</v>
      </c>
      <c r="BG1353">
        <f>'[1]D.4 Revenue - FY25'!$K$100</f>
        <v>0</v>
      </c>
      <c r="BH1353">
        <v>1543</v>
      </c>
    </row>
    <row r="1354" spans="5:60">
      <c r="E1354" t="e">
        <f>#REF!</f>
        <v>#REF!</v>
      </c>
      <c r="F1354">
        <v>111406</v>
      </c>
      <c r="Q1354" t="e">
        <f>#REF!</f>
        <v>#REF!</v>
      </c>
      <c r="R1354">
        <v>174235</v>
      </c>
      <c r="BA1354">
        <f>'[1]D.3 Trial Balance - FY25'!$H$131</f>
        <v>0</v>
      </c>
      <c r="BB1354">
        <v>1803</v>
      </c>
      <c r="BG1354">
        <f>'[1]D.4 Revenue - FY25'!$L$100</f>
        <v>0</v>
      </c>
      <c r="BH1354">
        <v>1544</v>
      </c>
    </row>
    <row r="1355" spans="5:60">
      <c r="E1355" t="e">
        <f>#REF!</f>
        <v>#REF!</v>
      </c>
      <c r="F1355">
        <v>111411</v>
      </c>
      <c r="Q1355" t="e">
        <f>#REF!</f>
        <v>#REF!</v>
      </c>
      <c r="R1355">
        <v>174236</v>
      </c>
      <c r="BA1355">
        <f>'[1]D.3 Trial Balance - FY25'!$E$132</f>
        <v>0</v>
      </c>
      <c r="BB1355">
        <v>1804</v>
      </c>
      <c r="BG1355">
        <f>'[1]D.4 Revenue - FY25'!$M$100</f>
        <v>0</v>
      </c>
      <c r="BH1355">
        <v>1545</v>
      </c>
    </row>
    <row r="1356" spans="5:60">
      <c r="E1356" t="e">
        <f>#REF!</f>
        <v>#REF!</v>
      </c>
      <c r="F1356">
        <v>111417</v>
      </c>
      <c r="Q1356" t="e">
        <f>#REF!</f>
        <v>#REF!</v>
      </c>
      <c r="R1356">
        <v>174237</v>
      </c>
      <c r="BA1356">
        <f>'[1]D.3 Trial Balance - FY25'!$F$132</f>
        <v>0</v>
      </c>
      <c r="BB1356">
        <v>1805</v>
      </c>
      <c r="BG1356">
        <f>'[1]D.4 Revenue - FY25'!$N$100</f>
        <v>0</v>
      </c>
      <c r="BH1356">
        <v>1546</v>
      </c>
    </row>
    <row r="1357" spans="5:60">
      <c r="E1357" t="e">
        <f>#REF!</f>
        <v>#REF!</v>
      </c>
      <c r="F1357">
        <v>111418</v>
      </c>
      <c r="Q1357" t="e">
        <f>#REF!</f>
        <v>#REF!</v>
      </c>
      <c r="R1357">
        <v>174238</v>
      </c>
      <c r="BA1357">
        <f>'[1]D.3 Trial Balance - FY25'!$G$132</f>
        <v>0</v>
      </c>
      <c r="BB1357">
        <v>1806</v>
      </c>
      <c r="BG1357">
        <f>'[1]D.4 Revenue - FY25'!$O$100</f>
        <v>0</v>
      </c>
      <c r="BH1357">
        <v>1547</v>
      </c>
    </row>
    <row r="1358" spans="5:60">
      <c r="E1358" t="e">
        <f>#REF!</f>
        <v>#REF!</v>
      </c>
      <c r="F1358">
        <v>111419</v>
      </c>
      <c r="Q1358" t="e">
        <f>#REF!</f>
        <v>#REF!</v>
      </c>
      <c r="R1358">
        <v>174239</v>
      </c>
      <c r="BA1358">
        <f>'[1]D.3 Trial Balance - FY25'!$H$132</f>
        <v>0</v>
      </c>
      <c r="BB1358">
        <v>1807</v>
      </c>
      <c r="BG1358">
        <f>'[1]D.4 Revenue - FY25'!$P$100</f>
        <v>0</v>
      </c>
      <c r="BH1358">
        <v>1548</v>
      </c>
    </row>
    <row r="1359" spans="5:60">
      <c r="E1359" t="e">
        <f>#REF!</f>
        <v>#REF!</v>
      </c>
      <c r="F1359">
        <v>111424</v>
      </c>
      <c r="Q1359" t="e">
        <f>#REF!</f>
        <v>#REF!</v>
      </c>
      <c r="R1359">
        <v>174240</v>
      </c>
      <c r="BA1359">
        <f>'[1]D.3 Trial Balance - FY25'!$E$133</f>
        <v>0</v>
      </c>
      <c r="BB1359">
        <v>1808</v>
      </c>
      <c r="BG1359">
        <f>'[1]D.4 Revenue - FY25'!$Q$100</f>
        <v>0</v>
      </c>
      <c r="BH1359">
        <v>1549</v>
      </c>
    </row>
    <row r="1360" spans="5:60">
      <c r="E1360" t="e">
        <f>#REF!</f>
        <v>#REF!</v>
      </c>
      <c r="F1360">
        <v>111430</v>
      </c>
      <c r="Q1360" t="e">
        <f>#REF!</f>
        <v>#REF!</v>
      </c>
      <c r="R1360">
        <v>174241</v>
      </c>
      <c r="BA1360">
        <f>'[1]D.3 Trial Balance - FY25'!$F$133</f>
        <v>0</v>
      </c>
      <c r="BB1360">
        <v>1809</v>
      </c>
      <c r="BG1360">
        <f>'[1]D.4 Revenue - FY25'!$R$100</f>
        <v>0</v>
      </c>
      <c r="BH1360">
        <v>1550</v>
      </c>
    </row>
    <row r="1361" spans="5:60">
      <c r="E1361" t="e">
        <f>#REF!</f>
        <v>#REF!</v>
      </c>
      <c r="F1361">
        <v>111431</v>
      </c>
      <c r="Q1361" t="e">
        <f>#REF!</f>
        <v>#REF!</v>
      </c>
      <c r="R1361">
        <v>174242</v>
      </c>
      <c r="BA1361">
        <f>'[1]D.3 Trial Balance - FY25'!$G$133</f>
        <v>0</v>
      </c>
      <c r="BB1361">
        <v>1810</v>
      </c>
      <c r="BG1361">
        <f>'[1]D.4 Revenue - FY25'!$S$100</f>
        <v>0</v>
      </c>
      <c r="BH1361">
        <v>1551</v>
      </c>
    </row>
    <row r="1362" spans="5:60">
      <c r="E1362" t="e">
        <f>#REF!</f>
        <v>#REF!</v>
      </c>
      <c r="F1362">
        <v>111432</v>
      </c>
      <c r="Q1362" t="e">
        <f>#REF!</f>
        <v>#REF!</v>
      </c>
      <c r="R1362">
        <v>174243</v>
      </c>
      <c r="BA1362">
        <f>'[1]D.3 Trial Balance - FY25'!$H$133</f>
        <v>0</v>
      </c>
      <c r="BB1362">
        <v>1811</v>
      </c>
      <c r="BG1362">
        <f>'[1]D.4 Revenue - FY25'!$T$100</f>
        <v>0</v>
      </c>
      <c r="BH1362">
        <v>1552</v>
      </c>
    </row>
    <row r="1363" spans="5:60">
      <c r="E1363" t="e">
        <f>#REF!</f>
        <v>#REF!</v>
      </c>
      <c r="F1363">
        <v>111437</v>
      </c>
      <c r="Q1363" t="e">
        <f>#REF!</f>
        <v>#REF!</v>
      </c>
      <c r="R1363">
        <v>174244</v>
      </c>
      <c r="BA1363">
        <f>'[1]D.3 Trial Balance - FY25'!$E$134</f>
        <v>0</v>
      </c>
      <c r="BB1363">
        <v>1812</v>
      </c>
      <c r="BG1363">
        <f>'[1]D.4 Revenue - FY25'!$U$100</f>
        <v>0</v>
      </c>
      <c r="BH1363">
        <v>1553</v>
      </c>
    </row>
    <row r="1364" spans="5:60">
      <c r="E1364" t="e">
        <f>#REF!</f>
        <v>#REF!</v>
      </c>
      <c r="F1364">
        <v>111443</v>
      </c>
      <c r="Q1364" t="e">
        <f>#REF!</f>
        <v>#REF!</v>
      </c>
      <c r="R1364">
        <v>174245</v>
      </c>
      <c r="BA1364">
        <f>'[1]D.3 Trial Balance - FY25'!$F$134</f>
        <v>0</v>
      </c>
      <c r="BB1364">
        <v>1813</v>
      </c>
      <c r="BG1364">
        <f>'[1]D.4 Revenue - FY25'!$V$100</f>
        <v>0</v>
      </c>
      <c r="BH1364">
        <v>1554</v>
      </c>
    </row>
    <row r="1365" spans="5:60">
      <c r="E1365" t="e">
        <f>#REF!</f>
        <v>#REF!</v>
      </c>
      <c r="F1365">
        <v>111444</v>
      </c>
      <c r="Q1365" t="e">
        <f>#REF!</f>
        <v>#REF!</v>
      </c>
      <c r="R1365">
        <v>174246</v>
      </c>
      <c r="BA1365">
        <f>'[1]D.3 Trial Balance - FY25'!$G$134</f>
        <v>0</v>
      </c>
      <c r="BB1365">
        <v>1814</v>
      </c>
      <c r="BG1365">
        <f>'[1]D.4 Revenue - FY25'!$I$101</f>
        <v>0</v>
      </c>
      <c r="BH1365">
        <v>1555</v>
      </c>
    </row>
    <row r="1366" spans="5:60">
      <c r="E1366" t="e">
        <f>#REF!</f>
        <v>#REF!</v>
      </c>
      <c r="F1366">
        <v>111445</v>
      </c>
      <c r="Q1366" t="e">
        <f>#REF!</f>
        <v>#REF!</v>
      </c>
      <c r="R1366">
        <v>174247</v>
      </c>
      <c r="BA1366">
        <f>'[1]D.3 Trial Balance - FY25'!$H$134</f>
        <v>0</v>
      </c>
      <c r="BB1366">
        <v>1815</v>
      </c>
      <c r="BG1366">
        <f>'[1]D.4 Revenue - FY25'!$J$101</f>
        <v>0</v>
      </c>
      <c r="BH1366">
        <v>1556</v>
      </c>
    </row>
    <row r="1367" spans="5:60">
      <c r="E1367" t="e">
        <f>#REF!</f>
        <v>#REF!</v>
      </c>
      <c r="F1367">
        <v>111450</v>
      </c>
      <c r="Q1367" t="e">
        <f>#REF!</f>
        <v>#REF!</v>
      </c>
      <c r="R1367">
        <v>174248</v>
      </c>
      <c r="BA1367">
        <f>'[1]D.3 Trial Balance - FY25'!$E$135</f>
        <v>0</v>
      </c>
      <c r="BB1367">
        <v>1816</v>
      </c>
      <c r="BG1367">
        <f>'[1]D.4 Revenue - FY25'!$K$101</f>
        <v>0</v>
      </c>
      <c r="BH1367">
        <v>1557</v>
      </c>
    </row>
    <row r="1368" spans="5:60">
      <c r="E1368" t="e">
        <f>#REF!</f>
        <v>#REF!</v>
      </c>
      <c r="F1368">
        <v>111456</v>
      </c>
      <c r="Q1368" t="e">
        <f>#REF!</f>
        <v>#REF!</v>
      </c>
      <c r="R1368">
        <v>174249</v>
      </c>
      <c r="BA1368">
        <f>'[1]D.3 Trial Balance - FY25'!$F$135</f>
        <v>0</v>
      </c>
      <c r="BB1368">
        <v>1817</v>
      </c>
      <c r="BG1368">
        <f>'[1]D.4 Revenue - FY25'!$L$101</f>
        <v>0</v>
      </c>
      <c r="BH1368">
        <v>1558</v>
      </c>
    </row>
    <row r="1369" spans="5:60">
      <c r="E1369" t="e">
        <f>#REF!</f>
        <v>#REF!</v>
      </c>
      <c r="F1369">
        <v>111457</v>
      </c>
      <c r="Q1369" t="e">
        <f>#REF!</f>
        <v>#REF!</v>
      </c>
      <c r="R1369">
        <v>174250</v>
      </c>
      <c r="BA1369">
        <f>'[1]D.3 Trial Balance - FY25'!$G$135</f>
        <v>0</v>
      </c>
      <c r="BB1369">
        <v>1818</v>
      </c>
      <c r="BG1369">
        <f>'[1]D.4 Revenue - FY25'!$M$101</f>
        <v>0</v>
      </c>
      <c r="BH1369">
        <v>1559</v>
      </c>
    </row>
    <row r="1370" spans="5:60">
      <c r="E1370" t="e">
        <f>#REF!</f>
        <v>#REF!</v>
      </c>
      <c r="F1370">
        <v>111458</v>
      </c>
      <c r="Q1370" t="e">
        <f>#REF!</f>
        <v>#REF!</v>
      </c>
      <c r="R1370">
        <v>174251</v>
      </c>
      <c r="BA1370">
        <f>'[1]D.3 Trial Balance - FY25'!$H$135</f>
        <v>0</v>
      </c>
      <c r="BB1370">
        <v>1819</v>
      </c>
      <c r="BG1370">
        <f>'[1]D.4 Revenue - FY25'!$N$101</f>
        <v>0</v>
      </c>
      <c r="BH1370">
        <v>1560</v>
      </c>
    </row>
    <row r="1371" spans="5:60">
      <c r="E1371" t="e">
        <f>#REF!</f>
        <v>#REF!</v>
      </c>
      <c r="F1371">
        <v>111463</v>
      </c>
      <c r="Q1371" t="e">
        <f>#REF!</f>
        <v>#REF!</v>
      </c>
      <c r="R1371">
        <v>174252</v>
      </c>
      <c r="BA1371">
        <f>'[1]D.3 Trial Balance - FY25'!$E$136</f>
        <v>0</v>
      </c>
      <c r="BB1371">
        <v>1820</v>
      </c>
      <c r="BG1371">
        <f>'[1]D.4 Revenue - FY25'!$O$101</f>
        <v>0</v>
      </c>
      <c r="BH1371">
        <v>1561</v>
      </c>
    </row>
    <row r="1372" spans="5:60">
      <c r="E1372" t="e">
        <f>#REF!</f>
        <v>#REF!</v>
      </c>
      <c r="F1372">
        <v>111469</v>
      </c>
      <c r="Q1372" t="e">
        <f>#REF!</f>
        <v>#REF!</v>
      </c>
      <c r="R1372">
        <v>174253</v>
      </c>
      <c r="BA1372">
        <f>'[1]D.3 Trial Balance - FY25'!$F$136</f>
        <v>0</v>
      </c>
      <c r="BB1372">
        <v>1821</v>
      </c>
      <c r="BG1372">
        <f>'[1]D.4 Revenue - FY25'!$P$101</f>
        <v>0</v>
      </c>
      <c r="BH1372">
        <v>1562</v>
      </c>
    </row>
    <row r="1373" spans="5:60">
      <c r="E1373" t="e">
        <f>#REF!</f>
        <v>#REF!</v>
      </c>
      <c r="F1373">
        <v>111470</v>
      </c>
      <c r="Q1373" t="e">
        <f>#REF!</f>
        <v>#REF!</v>
      </c>
      <c r="R1373">
        <v>174254</v>
      </c>
      <c r="BA1373">
        <f>'[1]D.3 Trial Balance - FY25'!$G$136</f>
        <v>0</v>
      </c>
      <c r="BB1373">
        <v>1822</v>
      </c>
      <c r="BG1373">
        <f>'[1]D.4 Revenue - FY25'!$Q$101</f>
        <v>0</v>
      </c>
      <c r="BH1373">
        <v>1563</v>
      </c>
    </row>
    <row r="1374" spans="5:60">
      <c r="E1374" t="e">
        <f>#REF!</f>
        <v>#REF!</v>
      </c>
      <c r="F1374">
        <v>111471</v>
      </c>
      <c r="Q1374" t="e">
        <f>#REF!</f>
        <v>#REF!</v>
      </c>
      <c r="R1374">
        <v>174255</v>
      </c>
      <c r="BA1374">
        <f>'[1]D.3 Trial Balance - FY25'!$H$136</f>
        <v>0</v>
      </c>
      <c r="BB1374">
        <v>1823</v>
      </c>
      <c r="BG1374">
        <f>'[1]D.4 Revenue - FY25'!$R$101</f>
        <v>0</v>
      </c>
      <c r="BH1374">
        <v>1564</v>
      </c>
    </row>
    <row r="1375" spans="5:60">
      <c r="E1375" t="e">
        <f>#REF!</f>
        <v>#REF!</v>
      </c>
      <c r="F1375">
        <v>111476</v>
      </c>
      <c r="Q1375" t="e">
        <f>#REF!</f>
        <v>#REF!</v>
      </c>
      <c r="R1375">
        <v>174256</v>
      </c>
      <c r="BA1375">
        <f>'[1]D.3 Trial Balance - FY25'!$E$137</f>
        <v>0</v>
      </c>
      <c r="BB1375">
        <v>1824</v>
      </c>
      <c r="BG1375">
        <f>'[1]D.4 Revenue - FY25'!$S$101</f>
        <v>0</v>
      </c>
      <c r="BH1375">
        <v>1565</v>
      </c>
    </row>
    <row r="1376" spans="5:60">
      <c r="E1376" t="e">
        <f>#REF!</f>
        <v>#REF!</v>
      </c>
      <c r="F1376">
        <v>111482</v>
      </c>
      <c r="Q1376" t="e">
        <f>#REF!</f>
        <v>#REF!</v>
      </c>
      <c r="R1376">
        <v>174257</v>
      </c>
      <c r="BA1376">
        <f>'[1]D.3 Trial Balance - FY25'!$F$137</f>
        <v>0</v>
      </c>
      <c r="BB1376">
        <v>1825</v>
      </c>
      <c r="BG1376">
        <f>'[1]D.4 Revenue - FY25'!$T$101</f>
        <v>0</v>
      </c>
      <c r="BH1376">
        <v>1566</v>
      </c>
    </row>
    <row r="1377" spans="5:60">
      <c r="E1377" t="e">
        <f>#REF!</f>
        <v>#REF!</v>
      </c>
      <c r="F1377">
        <v>111483</v>
      </c>
      <c r="Q1377" t="e">
        <f>#REF!</f>
        <v>#REF!</v>
      </c>
      <c r="R1377">
        <v>174258</v>
      </c>
      <c r="BA1377">
        <f>'[1]D.3 Trial Balance - FY25'!$G$137</f>
        <v>0</v>
      </c>
      <c r="BB1377">
        <v>1826</v>
      </c>
      <c r="BG1377">
        <f>'[1]D.4 Revenue - FY25'!$U$101</f>
        <v>0</v>
      </c>
      <c r="BH1377">
        <v>1567</v>
      </c>
    </row>
    <row r="1378" spans="5:60">
      <c r="E1378" t="e">
        <f>#REF!</f>
        <v>#REF!</v>
      </c>
      <c r="F1378">
        <v>111484</v>
      </c>
      <c r="Q1378" t="e">
        <f>#REF!</f>
        <v>#REF!</v>
      </c>
      <c r="R1378">
        <v>174259</v>
      </c>
      <c r="BA1378">
        <f>'[1]D.3 Trial Balance - FY25'!$H$137</f>
        <v>0</v>
      </c>
      <c r="BB1378">
        <v>1827</v>
      </c>
      <c r="BG1378">
        <f>'[1]D.4 Revenue - FY25'!$V$101</f>
        <v>0</v>
      </c>
      <c r="BH1378">
        <v>1568</v>
      </c>
    </row>
    <row r="1379" spans="5:60">
      <c r="E1379" t="e">
        <f>#REF!</f>
        <v>#REF!</v>
      </c>
      <c r="F1379">
        <v>111489</v>
      </c>
      <c r="Q1379" t="e">
        <f>#REF!</f>
        <v>#REF!</v>
      </c>
      <c r="R1379">
        <v>174260</v>
      </c>
      <c r="BA1379">
        <f>'[1]D.3 Trial Balance - FY25'!$E$138</f>
        <v>0</v>
      </c>
      <c r="BB1379">
        <v>1828</v>
      </c>
      <c r="BG1379">
        <f>'[1]D.4 Revenue - FY25'!$I$102</f>
        <v>-3750.5</v>
      </c>
      <c r="BH1379">
        <v>1569</v>
      </c>
    </row>
    <row r="1380" spans="5:60">
      <c r="E1380" t="e">
        <f>#REF!</f>
        <v>#REF!</v>
      </c>
      <c r="F1380">
        <v>111495</v>
      </c>
      <c r="Q1380" t="e">
        <f>#REF!</f>
        <v>#REF!</v>
      </c>
      <c r="R1380">
        <v>174261</v>
      </c>
      <c r="BA1380">
        <f>'[1]D.3 Trial Balance - FY25'!$F$138</f>
        <v>0</v>
      </c>
      <c r="BB1380">
        <v>1829</v>
      </c>
      <c r="BG1380">
        <f>'[1]D.4 Revenue - FY25'!$J$102</f>
        <v>0</v>
      </c>
      <c r="BH1380">
        <v>1570</v>
      </c>
    </row>
    <row r="1381" spans="5:60">
      <c r="E1381" t="e">
        <f>#REF!</f>
        <v>#REF!</v>
      </c>
      <c r="F1381">
        <v>111496</v>
      </c>
      <c r="Q1381" t="e">
        <f>#REF!</f>
        <v>#REF!</v>
      </c>
      <c r="R1381">
        <v>174262</v>
      </c>
      <c r="BA1381">
        <f>'[1]D.3 Trial Balance - FY25'!$G$138</f>
        <v>0</v>
      </c>
      <c r="BB1381">
        <v>1830</v>
      </c>
      <c r="BG1381">
        <f>'[1]D.4 Revenue - FY25'!$K$102</f>
        <v>0</v>
      </c>
      <c r="BH1381">
        <v>1571</v>
      </c>
    </row>
    <row r="1382" spans="5:60">
      <c r="E1382" t="e">
        <f>#REF!</f>
        <v>#REF!</v>
      </c>
      <c r="F1382">
        <v>111497</v>
      </c>
      <c r="Q1382" t="e">
        <f>#REF!</f>
        <v>#REF!</v>
      </c>
      <c r="R1382">
        <v>174263</v>
      </c>
      <c r="BA1382">
        <f>'[1]D.3 Trial Balance - FY25'!$H$138</f>
        <v>0</v>
      </c>
      <c r="BB1382">
        <v>1831</v>
      </c>
      <c r="BG1382">
        <f>'[1]D.4 Revenue - FY25'!$L$102</f>
        <v>0</v>
      </c>
      <c r="BH1382">
        <v>1572</v>
      </c>
    </row>
    <row r="1383" spans="5:60">
      <c r="E1383" t="e">
        <f>#REF!</f>
        <v>#REF!</v>
      </c>
      <c r="F1383">
        <v>111502</v>
      </c>
      <c r="Q1383" t="e">
        <f>#REF!</f>
        <v>#REF!</v>
      </c>
      <c r="R1383">
        <v>174264</v>
      </c>
      <c r="BA1383">
        <f>'[1]D.3 Trial Balance - FY25'!$E$139</f>
        <v>0</v>
      </c>
      <c r="BB1383">
        <v>1832</v>
      </c>
      <c r="BG1383">
        <f>'[1]D.4 Revenue - FY25'!$M$102</f>
        <v>0</v>
      </c>
      <c r="BH1383">
        <v>1573</v>
      </c>
    </row>
    <row r="1384" spans="5:60">
      <c r="E1384" t="e">
        <f>#REF!</f>
        <v>#REF!</v>
      </c>
      <c r="F1384">
        <v>111508</v>
      </c>
      <c r="Q1384" t="e">
        <f>#REF!</f>
        <v>#REF!</v>
      </c>
      <c r="R1384">
        <v>174265</v>
      </c>
      <c r="BA1384">
        <f>'[1]D.3 Trial Balance - FY25'!$F$139</f>
        <v>0</v>
      </c>
      <c r="BB1384">
        <v>1833</v>
      </c>
      <c r="BG1384">
        <f>'[1]D.4 Revenue - FY25'!$N$102</f>
        <v>0</v>
      </c>
      <c r="BH1384">
        <v>1574</v>
      </c>
    </row>
    <row r="1385" spans="5:60">
      <c r="E1385" t="e">
        <f>#REF!</f>
        <v>#REF!</v>
      </c>
      <c r="F1385">
        <v>111509</v>
      </c>
      <c r="Q1385" t="e">
        <f>#REF!</f>
        <v>#REF!</v>
      </c>
      <c r="R1385">
        <v>174266</v>
      </c>
      <c r="BA1385">
        <f>'[1]D.3 Trial Balance - FY25'!$G$139</f>
        <v>0</v>
      </c>
      <c r="BB1385">
        <v>1834</v>
      </c>
      <c r="BG1385">
        <f>'[1]D.4 Revenue - FY25'!$O$102</f>
        <v>0</v>
      </c>
      <c r="BH1385">
        <v>1575</v>
      </c>
    </row>
    <row r="1386" spans="5:60">
      <c r="E1386" t="e">
        <f>#REF!</f>
        <v>#REF!</v>
      </c>
      <c r="F1386">
        <v>111510</v>
      </c>
      <c r="Q1386" t="e">
        <f>#REF!</f>
        <v>#REF!</v>
      </c>
      <c r="R1386">
        <v>174267</v>
      </c>
      <c r="BA1386">
        <f>'[1]D.3 Trial Balance - FY25'!$H$139</f>
        <v>0</v>
      </c>
      <c r="BB1386">
        <v>1835</v>
      </c>
      <c r="BG1386">
        <f>'[1]D.4 Revenue - FY25'!$P$102</f>
        <v>0</v>
      </c>
      <c r="BH1386">
        <v>1576</v>
      </c>
    </row>
    <row r="1387" spans="5:60">
      <c r="E1387" t="e">
        <f>#REF!</f>
        <v>#REF!</v>
      </c>
      <c r="F1387">
        <v>111515</v>
      </c>
      <c r="Q1387" t="e">
        <f>#REF!</f>
        <v>#REF!</v>
      </c>
      <c r="R1387">
        <v>174268</v>
      </c>
      <c r="BA1387">
        <f>'[1]D.3 Trial Balance - FY25'!$E$140</f>
        <v>0</v>
      </c>
      <c r="BB1387">
        <v>1836</v>
      </c>
      <c r="BG1387">
        <f>'[1]D.4 Revenue - FY25'!$Q$102</f>
        <v>0</v>
      </c>
      <c r="BH1387">
        <v>1577</v>
      </c>
    </row>
    <row r="1388" spans="5:60">
      <c r="E1388" t="e">
        <f>#REF!</f>
        <v>#REF!</v>
      </c>
      <c r="F1388">
        <v>111521</v>
      </c>
      <c r="Q1388" t="e">
        <f>#REF!</f>
        <v>#REF!</v>
      </c>
      <c r="R1388">
        <v>174269</v>
      </c>
      <c r="BA1388">
        <f>'[1]D.3 Trial Balance - FY25'!$F$140</f>
        <v>0</v>
      </c>
      <c r="BB1388">
        <v>1837</v>
      </c>
      <c r="BG1388">
        <f>'[1]D.4 Revenue - FY25'!$R$102</f>
        <v>0</v>
      </c>
      <c r="BH1388">
        <v>1578</v>
      </c>
    </row>
    <row r="1389" spans="5:60">
      <c r="E1389" t="e">
        <f>#REF!</f>
        <v>#REF!</v>
      </c>
      <c r="F1389">
        <v>111522</v>
      </c>
      <c r="Q1389" t="e">
        <f>#REF!</f>
        <v>#REF!</v>
      </c>
      <c r="R1389">
        <v>174270</v>
      </c>
      <c r="BA1389">
        <f>'[1]D.3 Trial Balance - FY25'!$G$140</f>
        <v>0</v>
      </c>
      <c r="BB1389">
        <v>1838</v>
      </c>
      <c r="BG1389">
        <f>'[1]D.4 Revenue - FY25'!$S$102</f>
        <v>0</v>
      </c>
      <c r="BH1389">
        <v>1579</v>
      </c>
    </row>
    <row r="1390" spans="5:60">
      <c r="E1390" t="e">
        <f>#REF!</f>
        <v>#REF!</v>
      </c>
      <c r="F1390">
        <v>111523</v>
      </c>
      <c r="Q1390" t="e">
        <f>#REF!</f>
        <v>#REF!</v>
      </c>
      <c r="R1390">
        <v>174271</v>
      </c>
      <c r="BA1390">
        <f>'[1]D.3 Trial Balance - FY25'!$H$140</f>
        <v>7365.94</v>
      </c>
      <c r="BB1390">
        <v>1839</v>
      </c>
      <c r="BG1390">
        <f>'[1]D.4 Revenue - FY25'!$T$102</f>
        <v>-3750.5</v>
      </c>
      <c r="BH1390">
        <v>1580</v>
      </c>
    </row>
    <row r="1391" spans="5:60">
      <c r="E1391" t="e">
        <f>#REF!</f>
        <v>#REF!</v>
      </c>
      <c r="F1391">
        <v>111528</v>
      </c>
      <c r="Q1391" t="e">
        <f>#REF!</f>
        <v>#REF!</v>
      </c>
      <c r="R1391">
        <v>174272</v>
      </c>
      <c r="BA1391">
        <f>'[1]D.3 Trial Balance - FY25'!$E$141</f>
        <v>0</v>
      </c>
      <c r="BB1391">
        <v>1840</v>
      </c>
      <c r="BG1391">
        <f>'[1]D.4 Revenue - FY25'!$U$102</f>
        <v>0</v>
      </c>
      <c r="BH1391">
        <v>1581</v>
      </c>
    </row>
    <row r="1392" spans="5:60">
      <c r="E1392" t="e">
        <f>#REF!</f>
        <v>#REF!</v>
      </c>
      <c r="F1392">
        <v>111534</v>
      </c>
      <c r="Q1392" t="e">
        <f>#REF!</f>
        <v>#REF!</v>
      </c>
      <c r="R1392">
        <v>174273</v>
      </c>
      <c r="BA1392">
        <f>'[1]D.3 Trial Balance - FY25'!$F$141</f>
        <v>0</v>
      </c>
      <c r="BB1392">
        <v>1841</v>
      </c>
      <c r="BG1392">
        <f>'[1]D.4 Revenue - FY25'!$V$102</f>
        <v>-3750.5</v>
      </c>
      <c r="BH1392">
        <v>1582</v>
      </c>
    </row>
    <row r="1393" spans="5:60">
      <c r="E1393" t="e">
        <f>#REF!</f>
        <v>#REF!</v>
      </c>
      <c r="F1393">
        <v>111535</v>
      </c>
      <c r="Q1393" t="e">
        <f>#REF!</f>
        <v>#REF!</v>
      </c>
      <c r="R1393">
        <v>174274</v>
      </c>
      <c r="BA1393">
        <f>'[1]D.3 Trial Balance - FY25'!$G$141</f>
        <v>0</v>
      </c>
      <c r="BB1393">
        <v>1842</v>
      </c>
      <c r="BG1393">
        <f>'[1]D.4 Revenue - FY25'!$I$103</f>
        <v>0</v>
      </c>
      <c r="BH1393">
        <v>1583</v>
      </c>
    </row>
    <row r="1394" spans="5:60">
      <c r="E1394" t="e">
        <f>#REF!</f>
        <v>#REF!</v>
      </c>
      <c r="F1394">
        <v>111536</v>
      </c>
      <c r="Q1394" t="e">
        <f>#REF!</f>
        <v>#REF!</v>
      </c>
      <c r="R1394">
        <v>174275</v>
      </c>
      <c r="BA1394">
        <f>'[1]D.3 Trial Balance - FY25'!$H$141</f>
        <v>8000000</v>
      </c>
      <c r="BB1394">
        <v>1843</v>
      </c>
      <c r="BG1394">
        <f>'[1]D.4 Revenue - FY25'!$J$103</f>
        <v>0</v>
      </c>
      <c r="BH1394">
        <v>1584</v>
      </c>
    </row>
    <row r="1395" spans="5:60">
      <c r="E1395" t="e">
        <f>#REF!</f>
        <v>#REF!</v>
      </c>
      <c r="F1395">
        <v>111541</v>
      </c>
      <c r="Q1395" t="e">
        <f>#REF!</f>
        <v>#REF!</v>
      </c>
      <c r="R1395">
        <v>174276</v>
      </c>
      <c r="BA1395">
        <f>'[1]D.3 Trial Balance - FY25'!$E$142</f>
        <v>0</v>
      </c>
      <c r="BB1395">
        <v>1844</v>
      </c>
      <c r="BG1395">
        <f>'[1]D.4 Revenue - FY25'!$K$103</f>
        <v>0</v>
      </c>
      <c r="BH1395">
        <v>1585</v>
      </c>
    </row>
    <row r="1396" spans="5:60">
      <c r="E1396" t="e">
        <f>#REF!</f>
        <v>#REF!</v>
      </c>
      <c r="F1396">
        <v>111547</v>
      </c>
      <c r="Q1396" t="e">
        <f>#REF!</f>
        <v>#REF!</v>
      </c>
      <c r="R1396">
        <v>174277</v>
      </c>
      <c r="BA1396">
        <f>'[1]D.3 Trial Balance - FY25'!$F$142</f>
        <v>0</v>
      </c>
      <c r="BB1396">
        <v>1845</v>
      </c>
      <c r="BG1396">
        <f>'[1]D.4 Revenue - FY25'!$L$103</f>
        <v>0</v>
      </c>
      <c r="BH1396">
        <v>1586</v>
      </c>
    </row>
    <row r="1397" spans="5:60">
      <c r="E1397" t="e">
        <f>#REF!</f>
        <v>#REF!</v>
      </c>
      <c r="F1397">
        <v>111548</v>
      </c>
      <c r="Q1397" t="e">
        <f>#REF!</f>
        <v>#REF!</v>
      </c>
      <c r="R1397">
        <v>174278</v>
      </c>
      <c r="BA1397">
        <f>'[1]D.3 Trial Balance - FY25'!$G$142</f>
        <v>0</v>
      </c>
      <c r="BB1397">
        <v>1846</v>
      </c>
      <c r="BG1397">
        <f>'[1]D.4 Revenue - FY25'!$M$103</f>
        <v>0</v>
      </c>
      <c r="BH1397">
        <v>1587</v>
      </c>
    </row>
    <row r="1398" spans="5:60">
      <c r="E1398" t="e">
        <f>#REF!</f>
        <v>#REF!</v>
      </c>
      <c r="F1398">
        <v>111549</v>
      </c>
      <c r="Q1398" t="e">
        <f>#REF!</f>
        <v>#REF!</v>
      </c>
      <c r="R1398">
        <v>174279</v>
      </c>
      <c r="BA1398">
        <f>'[1]D.3 Trial Balance - FY25'!$H$142</f>
        <v>0</v>
      </c>
      <c r="BB1398">
        <v>1847</v>
      </c>
      <c r="BG1398">
        <f>'[1]D.4 Revenue - FY25'!$N$103</f>
        <v>0</v>
      </c>
      <c r="BH1398">
        <v>1588</v>
      </c>
    </row>
    <row r="1399" spans="5:60">
      <c r="E1399" t="e">
        <f>#REF!</f>
        <v>#REF!</v>
      </c>
      <c r="F1399">
        <v>111554</v>
      </c>
      <c r="Q1399" t="e">
        <f>#REF!</f>
        <v>#REF!</v>
      </c>
      <c r="R1399">
        <v>174280</v>
      </c>
      <c r="BA1399">
        <f>'[1]D.3 Trial Balance - FY25'!$E$143</f>
        <v>0</v>
      </c>
      <c r="BB1399">
        <v>1848</v>
      </c>
      <c r="BG1399">
        <f>'[1]D.4 Revenue - FY25'!$O$103</f>
        <v>0</v>
      </c>
      <c r="BH1399">
        <v>1589</v>
      </c>
    </row>
    <row r="1400" spans="5:60">
      <c r="E1400" t="e">
        <f>#REF!</f>
        <v>#REF!</v>
      </c>
      <c r="F1400">
        <v>111560</v>
      </c>
      <c r="Q1400" t="e">
        <f>#REF!</f>
        <v>#REF!</v>
      </c>
      <c r="R1400">
        <v>174281</v>
      </c>
      <c r="BA1400">
        <f>'[1]D.3 Trial Balance - FY25'!$F$143</f>
        <v>0</v>
      </c>
      <c r="BB1400">
        <v>1849</v>
      </c>
      <c r="BG1400">
        <f>'[1]D.4 Revenue - FY25'!$P$103</f>
        <v>0</v>
      </c>
      <c r="BH1400">
        <v>1590</v>
      </c>
    </row>
    <row r="1401" spans="5:60">
      <c r="E1401" t="e">
        <f>#REF!</f>
        <v>#REF!</v>
      </c>
      <c r="F1401">
        <v>111561</v>
      </c>
      <c r="Q1401" t="e">
        <f>#REF!</f>
        <v>#REF!</v>
      </c>
      <c r="R1401">
        <v>174282</v>
      </c>
      <c r="BA1401">
        <f>'[1]D.3 Trial Balance - FY25'!$G$143</f>
        <v>0</v>
      </c>
      <c r="BB1401">
        <v>1850</v>
      </c>
      <c r="BG1401">
        <f>'[1]D.4 Revenue - FY25'!$Q$103</f>
        <v>0</v>
      </c>
      <c r="BH1401">
        <v>1591</v>
      </c>
    </row>
    <row r="1402" spans="5:60">
      <c r="E1402" t="e">
        <f>#REF!</f>
        <v>#REF!</v>
      </c>
      <c r="F1402">
        <v>111562</v>
      </c>
      <c r="Q1402" t="e">
        <f>#REF!</f>
        <v>#REF!</v>
      </c>
      <c r="R1402">
        <v>174283</v>
      </c>
      <c r="BA1402">
        <f>'[1]D.3 Trial Balance - FY25'!$H$143</f>
        <v>0</v>
      </c>
      <c r="BB1402">
        <v>1851</v>
      </c>
      <c r="BG1402">
        <f>'[1]D.4 Revenue - FY25'!$R$103</f>
        <v>0</v>
      </c>
      <c r="BH1402">
        <v>1592</v>
      </c>
    </row>
    <row r="1403" spans="5:60">
      <c r="E1403" t="e">
        <f>#REF!</f>
        <v>#REF!</v>
      </c>
      <c r="F1403">
        <v>111567</v>
      </c>
      <c r="Q1403" t="e">
        <f>#REF!</f>
        <v>#REF!</v>
      </c>
      <c r="R1403">
        <v>174284</v>
      </c>
      <c r="BA1403">
        <f>'[1]D.3 Trial Balance - FY25'!$E$144</f>
        <v>0</v>
      </c>
      <c r="BB1403">
        <v>1852</v>
      </c>
      <c r="BG1403">
        <f>'[1]D.4 Revenue - FY25'!$S$103</f>
        <v>0</v>
      </c>
      <c r="BH1403">
        <v>1593</v>
      </c>
    </row>
    <row r="1404" spans="5:60">
      <c r="E1404" t="e">
        <f>#REF!</f>
        <v>#REF!</v>
      </c>
      <c r="F1404">
        <v>111573</v>
      </c>
      <c r="Q1404" t="e">
        <f>#REF!</f>
        <v>#REF!</v>
      </c>
      <c r="R1404">
        <v>174285</v>
      </c>
      <c r="BA1404">
        <f>'[1]D.3 Trial Balance - FY25'!$F$144</f>
        <v>0</v>
      </c>
      <c r="BB1404">
        <v>1853</v>
      </c>
      <c r="BG1404">
        <f>'[1]D.4 Revenue - FY25'!$T$103</f>
        <v>0</v>
      </c>
      <c r="BH1404">
        <v>1594</v>
      </c>
    </row>
    <row r="1405" spans="5:60">
      <c r="E1405" t="e">
        <f>#REF!</f>
        <v>#REF!</v>
      </c>
      <c r="F1405">
        <v>111574</v>
      </c>
      <c r="Q1405" t="e">
        <f>#REF!</f>
        <v>#REF!</v>
      </c>
      <c r="R1405">
        <v>174286</v>
      </c>
      <c r="BA1405">
        <f>'[1]D.3 Trial Balance - FY25'!$G$144</f>
        <v>0</v>
      </c>
      <c r="BB1405">
        <v>1854</v>
      </c>
      <c r="BG1405">
        <f>'[1]D.4 Revenue - FY25'!$U$103</f>
        <v>0</v>
      </c>
      <c r="BH1405">
        <v>1595</v>
      </c>
    </row>
    <row r="1406" spans="5:60">
      <c r="E1406" t="e">
        <f>#REF!</f>
        <v>#REF!</v>
      </c>
      <c r="F1406">
        <v>111575</v>
      </c>
      <c r="Q1406" t="e">
        <f>#REF!</f>
        <v>#REF!</v>
      </c>
      <c r="R1406">
        <v>174287</v>
      </c>
      <c r="BA1406">
        <f>'[1]D.3 Trial Balance - FY25'!$H$144</f>
        <v>0</v>
      </c>
      <c r="BB1406">
        <v>1855</v>
      </c>
      <c r="BG1406">
        <f>'[1]D.4 Revenue - FY25'!$V$103</f>
        <v>0</v>
      </c>
      <c r="BH1406">
        <v>1596</v>
      </c>
    </row>
    <row r="1407" spans="5:60">
      <c r="E1407" t="e">
        <f>#REF!</f>
        <v>#REF!</v>
      </c>
      <c r="F1407">
        <v>111580</v>
      </c>
      <c r="Q1407" t="e">
        <f>#REF!</f>
        <v>#REF!</v>
      </c>
      <c r="R1407">
        <v>174288</v>
      </c>
      <c r="BA1407">
        <f>'[1]D.3 Trial Balance - FY25'!$E$145</f>
        <v>0</v>
      </c>
      <c r="BB1407">
        <v>1856</v>
      </c>
      <c r="BG1407">
        <f>'[1]D.4 Revenue - FY25'!$I$104</f>
        <v>-1230228.81</v>
      </c>
      <c r="BH1407">
        <v>1597</v>
      </c>
    </row>
    <row r="1408" spans="5:60">
      <c r="E1408" t="e">
        <f>#REF!</f>
        <v>#REF!</v>
      </c>
      <c r="F1408">
        <v>111586</v>
      </c>
      <c r="Q1408" t="e">
        <f>#REF!</f>
        <v>#REF!</v>
      </c>
      <c r="R1408">
        <v>174289</v>
      </c>
      <c r="BA1408">
        <f>'[1]D.3 Trial Balance - FY25'!$F$145</f>
        <v>0</v>
      </c>
      <c r="BB1408">
        <v>1857</v>
      </c>
      <c r="BG1408">
        <f>'[1]D.4 Revenue - FY25'!$J$104</f>
        <v>0</v>
      </c>
      <c r="BH1408">
        <v>1598</v>
      </c>
    </row>
    <row r="1409" spans="5:60">
      <c r="E1409" t="e">
        <f>#REF!</f>
        <v>#REF!</v>
      </c>
      <c r="F1409">
        <v>111587</v>
      </c>
      <c r="Q1409" t="e">
        <f>#REF!</f>
        <v>#REF!</v>
      </c>
      <c r="R1409">
        <v>174290</v>
      </c>
      <c r="BA1409">
        <f>'[1]D.3 Trial Balance - FY25'!$G$145</f>
        <v>0</v>
      </c>
      <c r="BB1409">
        <v>1858</v>
      </c>
      <c r="BG1409">
        <f>'[1]D.4 Revenue - FY25'!$K$104</f>
        <v>0</v>
      </c>
      <c r="BH1409">
        <v>1599</v>
      </c>
    </row>
    <row r="1410" spans="5:60">
      <c r="E1410" t="e">
        <f>#REF!</f>
        <v>#REF!</v>
      </c>
      <c r="F1410">
        <v>111588</v>
      </c>
      <c r="Q1410" t="e">
        <f>#REF!</f>
        <v>#REF!</v>
      </c>
      <c r="R1410">
        <v>174291</v>
      </c>
      <c r="BA1410">
        <f>'[1]D.3 Trial Balance - FY25'!$H$145</f>
        <v>0</v>
      </c>
      <c r="BB1410">
        <v>1859</v>
      </c>
      <c r="BG1410">
        <f>'[1]D.4 Revenue - FY25'!$L$104</f>
        <v>0</v>
      </c>
      <c r="BH1410">
        <v>1600</v>
      </c>
    </row>
    <row r="1411" spans="5:60">
      <c r="E1411" t="e">
        <f>#REF!</f>
        <v>#REF!</v>
      </c>
      <c r="F1411">
        <v>111593</v>
      </c>
      <c r="Q1411" t="e">
        <f>#REF!</f>
        <v>#REF!</v>
      </c>
      <c r="R1411">
        <v>174292</v>
      </c>
      <c r="BA1411">
        <f>'[1]D.3 Trial Balance - FY25'!$E$146</f>
        <v>0</v>
      </c>
      <c r="BB1411">
        <v>1860</v>
      </c>
      <c r="BG1411">
        <f>'[1]D.4 Revenue - FY25'!$M$104</f>
        <v>0</v>
      </c>
      <c r="BH1411">
        <v>1601</v>
      </c>
    </row>
    <row r="1412" spans="5:60">
      <c r="E1412" t="e">
        <f>#REF!</f>
        <v>#REF!</v>
      </c>
      <c r="F1412">
        <v>111599</v>
      </c>
      <c r="Q1412" t="e">
        <f>#REF!</f>
        <v>#REF!</v>
      </c>
      <c r="R1412">
        <v>174293</v>
      </c>
      <c r="BA1412">
        <f>'[1]D.3 Trial Balance - FY25'!$F$146</f>
        <v>0</v>
      </c>
      <c r="BB1412">
        <v>1861</v>
      </c>
      <c r="BG1412">
        <f>'[1]D.4 Revenue - FY25'!$N$104</f>
        <v>0</v>
      </c>
      <c r="BH1412">
        <v>1602</v>
      </c>
    </row>
    <row r="1413" spans="5:60">
      <c r="E1413" t="e">
        <f>#REF!</f>
        <v>#REF!</v>
      </c>
      <c r="F1413">
        <v>111600</v>
      </c>
      <c r="Q1413" t="e">
        <f>#REF!</f>
        <v>#REF!</v>
      </c>
      <c r="R1413">
        <v>174294</v>
      </c>
      <c r="BA1413">
        <f>'[1]D.3 Trial Balance - FY25'!$G$146</f>
        <v>0</v>
      </c>
      <c r="BB1413">
        <v>1862</v>
      </c>
      <c r="BG1413">
        <f>'[1]D.4 Revenue - FY25'!$O$104</f>
        <v>0</v>
      </c>
      <c r="BH1413">
        <v>1603</v>
      </c>
    </row>
    <row r="1414" spans="5:60">
      <c r="E1414" t="e">
        <f>#REF!</f>
        <v>#REF!</v>
      </c>
      <c r="F1414">
        <v>111601</v>
      </c>
      <c r="Q1414" t="e">
        <f>#REF!</f>
        <v>#REF!</v>
      </c>
      <c r="R1414">
        <v>174295</v>
      </c>
      <c r="BA1414">
        <f>'[1]D.3 Trial Balance - FY25'!$H$146</f>
        <v>0</v>
      </c>
      <c r="BB1414">
        <v>1863</v>
      </c>
      <c r="BG1414">
        <f>'[1]D.4 Revenue - FY25'!$P$104</f>
        <v>0</v>
      </c>
      <c r="BH1414">
        <v>1604</v>
      </c>
    </row>
    <row r="1415" spans="5:60">
      <c r="E1415" t="e">
        <f>#REF!</f>
        <v>#REF!</v>
      </c>
      <c r="F1415">
        <v>111606</v>
      </c>
      <c r="Q1415" t="e">
        <f>#REF!</f>
        <v>#REF!</v>
      </c>
      <c r="R1415">
        <v>174296</v>
      </c>
      <c r="BA1415">
        <f>'[1]D.3 Trial Balance - FY25'!$E$147</f>
        <v>0</v>
      </c>
      <c r="BB1415">
        <v>1864</v>
      </c>
      <c r="BG1415">
        <f>'[1]D.4 Revenue - FY25'!$Q$104</f>
        <v>0</v>
      </c>
      <c r="BH1415">
        <v>1605</v>
      </c>
    </row>
    <row r="1416" spans="5:60">
      <c r="E1416" t="e">
        <f>#REF!</f>
        <v>#REF!</v>
      </c>
      <c r="F1416">
        <v>111612</v>
      </c>
      <c r="Q1416" t="e">
        <f>#REF!</f>
        <v>#REF!</v>
      </c>
      <c r="R1416">
        <v>174297</v>
      </c>
      <c r="BA1416">
        <f>'[1]D.3 Trial Balance - FY25'!$F$147</f>
        <v>0</v>
      </c>
      <c r="BB1416">
        <v>1865</v>
      </c>
      <c r="BG1416">
        <f>'[1]D.4 Revenue - FY25'!$R$104</f>
        <v>0</v>
      </c>
      <c r="BH1416">
        <v>1606</v>
      </c>
    </row>
    <row r="1417" spans="5:60">
      <c r="E1417" t="e">
        <f>#REF!</f>
        <v>#REF!</v>
      </c>
      <c r="F1417">
        <v>111613</v>
      </c>
      <c r="Q1417" t="e">
        <f>#REF!</f>
        <v>#REF!</v>
      </c>
      <c r="R1417">
        <v>174298</v>
      </c>
      <c r="BA1417">
        <f>'[1]D.3 Trial Balance - FY25'!$G$147</f>
        <v>0</v>
      </c>
      <c r="BB1417">
        <v>1866</v>
      </c>
      <c r="BG1417">
        <f>'[1]D.4 Revenue - FY25'!$S$104</f>
        <v>0</v>
      </c>
      <c r="BH1417">
        <v>1607</v>
      </c>
    </row>
    <row r="1418" spans="5:60">
      <c r="E1418" t="e">
        <f>#REF!</f>
        <v>#REF!</v>
      </c>
      <c r="F1418">
        <v>111614</v>
      </c>
      <c r="Q1418" t="e">
        <f>#REF!</f>
        <v>#REF!</v>
      </c>
      <c r="R1418">
        <v>174299</v>
      </c>
      <c r="BA1418">
        <f>'[1]D.3 Trial Balance - FY25'!$H$147</f>
        <v>0</v>
      </c>
      <c r="BB1418">
        <v>1867</v>
      </c>
      <c r="BG1418">
        <f>'[1]D.4 Revenue - FY25'!$T$104</f>
        <v>-1230228.81</v>
      </c>
      <c r="BH1418">
        <v>1608</v>
      </c>
    </row>
    <row r="1419" spans="5:60">
      <c r="E1419" t="e">
        <f>#REF!</f>
        <v>#REF!</v>
      </c>
      <c r="F1419">
        <v>111619</v>
      </c>
      <c r="Q1419" t="e">
        <f>#REF!</f>
        <v>#REF!</v>
      </c>
      <c r="R1419">
        <v>174300</v>
      </c>
      <c r="BA1419">
        <f>'[1]D.3 Trial Balance - FY25'!$E$148</f>
        <v>0</v>
      </c>
      <c r="BB1419">
        <v>1868</v>
      </c>
      <c r="BG1419">
        <f>'[1]D.4 Revenue - FY25'!$U$104</f>
        <v>0</v>
      </c>
      <c r="BH1419">
        <v>1609</v>
      </c>
    </row>
    <row r="1420" spans="5:60">
      <c r="E1420" t="e">
        <f>#REF!</f>
        <v>#REF!</v>
      </c>
      <c r="F1420">
        <v>111625</v>
      </c>
      <c r="Q1420" t="e">
        <f>#REF!</f>
        <v>#REF!</v>
      </c>
      <c r="R1420">
        <v>174301</v>
      </c>
      <c r="BA1420">
        <f>'[1]D.3 Trial Balance - FY25'!$F$148</f>
        <v>0</v>
      </c>
      <c r="BB1420">
        <v>1869</v>
      </c>
      <c r="BG1420">
        <f>'[1]D.4 Revenue - FY25'!$V$104</f>
        <v>-1230228.81</v>
      </c>
      <c r="BH1420">
        <v>1610</v>
      </c>
    </row>
    <row r="1421" spans="5:60">
      <c r="E1421" t="e">
        <f>#REF!</f>
        <v>#REF!</v>
      </c>
      <c r="F1421">
        <v>111626</v>
      </c>
      <c r="Q1421" t="e">
        <f>#REF!</f>
        <v>#REF!</v>
      </c>
      <c r="R1421">
        <v>174302</v>
      </c>
      <c r="BA1421">
        <f>'[1]D.3 Trial Balance - FY25'!$G$148</f>
        <v>0</v>
      </c>
      <c r="BB1421">
        <v>1870</v>
      </c>
      <c r="BG1421">
        <f>'[1]D.4 Revenue - FY25'!$I$105</f>
        <v>0</v>
      </c>
      <c r="BH1421">
        <v>1611</v>
      </c>
    </row>
    <row r="1422" spans="5:60">
      <c r="E1422" t="e">
        <f>#REF!</f>
        <v>#REF!</v>
      </c>
      <c r="F1422">
        <v>111627</v>
      </c>
      <c r="Q1422" t="e">
        <f>#REF!</f>
        <v>#REF!</v>
      </c>
      <c r="R1422">
        <v>174303</v>
      </c>
      <c r="BA1422">
        <f>'[1]D.3 Trial Balance - FY25'!$H$148</f>
        <v>0</v>
      </c>
      <c r="BB1422">
        <v>1871</v>
      </c>
      <c r="BG1422">
        <f>'[1]D.4 Revenue - FY25'!$J$105</f>
        <v>0</v>
      </c>
      <c r="BH1422">
        <v>1612</v>
      </c>
    </row>
    <row r="1423" spans="5:60">
      <c r="E1423" t="e">
        <f>#REF!</f>
        <v>#REF!</v>
      </c>
      <c r="F1423">
        <v>111632</v>
      </c>
      <c r="Q1423" t="e">
        <f>#REF!</f>
        <v>#REF!</v>
      </c>
      <c r="R1423">
        <v>174304</v>
      </c>
      <c r="BA1423">
        <f>'[1]D.3 Trial Balance - FY25'!$E$149</f>
        <v>0</v>
      </c>
      <c r="BB1423">
        <v>1872</v>
      </c>
      <c r="BG1423">
        <f>'[1]D.4 Revenue - FY25'!$K$105</f>
        <v>0</v>
      </c>
      <c r="BH1423">
        <v>1613</v>
      </c>
    </row>
    <row r="1424" spans="5:60">
      <c r="E1424" t="e">
        <f>#REF!</f>
        <v>#REF!</v>
      </c>
      <c r="F1424">
        <v>111638</v>
      </c>
      <c r="Q1424" t="e">
        <f>#REF!</f>
        <v>#REF!</v>
      </c>
      <c r="R1424">
        <v>174305</v>
      </c>
      <c r="BA1424">
        <f>'[1]D.3 Trial Balance - FY25'!$F$149</f>
        <v>0</v>
      </c>
      <c r="BB1424">
        <v>1873</v>
      </c>
      <c r="BG1424">
        <f>'[1]D.4 Revenue - FY25'!$L$105</f>
        <v>0</v>
      </c>
      <c r="BH1424">
        <v>1614</v>
      </c>
    </row>
    <row r="1425" spans="5:60">
      <c r="E1425" t="e">
        <f>#REF!</f>
        <v>#REF!</v>
      </c>
      <c r="F1425">
        <v>111639</v>
      </c>
      <c r="Q1425" t="e">
        <f>#REF!</f>
        <v>#REF!</v>
      </c>
      <c r="R1425">
        <v>174306</v>
      </c>
      <c r="BA1425">
        <f>'[1]D.3 Trial Balance - FY25'!$G$149</f>
        <v>0</v>
      </c>
      <c r="BB1425">
        <v>1874</v>
      </c>
      <c r="BG1425">
        <f>'[1]D.4 Revenue - FY25'!$M$105</f>
        <v>0</v>
      </c>
      <c r="BH1425">
        <v>1615</v>
      </c>
    </row>
    <row r="1426" spans="5:60">
      <c r="E1426" t="e">
        <f>#REF!</f>
        <v>#REF!</v>
      </c>
      <c r="F1426">
        <v>111640</v>
      </c>
      <c r="Q1426" t="e">
        <f>#REF!</f>
        <v>#REF!</v>
      </c>
      <c r="R1426">
        <v>174307</v>
      </c>
      <c r="BA1426">
        <f>'[1]D.3 Trial Balance - FY25'!$H$149</f>
        <v>0</v>
      </c>
      <c r="BB1426">
        <v>1875</v>
      </c>
      <c r="BG1426">
        <f>'[1]D.4 Revenue - FY25'!$N$105</f>
        <v>0</v>
      </c>
      <c r="BH1426">
        <v>1616</v>
      </c>
    </row>
    <row r="1427" spans="5:60">
      <c r="E1427" t="e">
        <f>#REF!</f>
        <v>#REF!</v>
      </c>
      <c r="F1427">
        <v>111645</v>
      </c>
      <c r="Q1427" t="e">
        <f>#REF!</f>
        <v>#REF!</v>
      </c>
      <c r="R1427">
        <v>174308</v>
      </c>
      <c r="BA1427">
        <f>'[1]D.3 Trial Balance - FY25'!$E$150</f>
        <v>0</v>
      </c>
      <c r="BB1427">
        <v>1876</v>
      </c>
      <c r="BG1427">
        <f>'[1]D.4 Revenue - FY25'!$O$105</f>
        <v>0</v>
      </c>
      <c r="BH1427">
        <v>1617</v>
      </c>
    </row>
    <row r="1428" spans="5:60">
      <c r="E1428" t="e">
        <f>#REF!</f>
        <v>#REF!</v>
      </c>
      <c r="F1428">
        <v>111651</v>
      </c>
      <c r="Q1428" t="e">
        <f>#REF!</f>
        <v>#REF!</v>
      </c>
      <c r="R1428">
        <v>174309</v>
      </c>
      <c r="BA1428">
        <f>'[1]D.3 Trial Balance - FY25'!$F$150</f>
        <v>0</v>
      </c>
      <c r="BB1428">
        <v>1877</v>
      </c>
      <c r="BG1428">
        <f>'[1]D.4 Revenue - FY25'!$P$105</f>
        <v>0</v>
      </c>
      <c r="BH1428">
        <v>1618</v>
      </c>
    </row>
    <row r="1429" spans="5:60">
      <c r="E1429" t="e">
        <f>#REF!</f>
        <v>#REF!</v>
      </c>
      <c r="F1429">
        <v>111652</v>
      </c>
      <c r="Q1429" t="e">
        <f>#REF!</f>
        <v>#REF!</v>
      </c>
      <c r="R1429">
        <v>174310</v>
      </c>
      <c r="BA1429">
        <f>'[1]D.3 Trial Balance - FY25'!$G$150</f>
        <v>0</v>
      </c>
      <c r="BB1429">
        <v>1878</v>
      </c>
      <c r="BG1429">
        <f>'[1]D.4 Revenue - FY25'!$Q$105</f>
        <v>0</v>
      </c>
      <c r="BH1429">
        <v>1619</v>
      </c>
    </row>
    <row r="1430" spans="5:60">
      <c r="E1430" t="e">
        <f>#REF!</f>
        <v>#REF!</v>
      </c>
      <c r="F1430">
        <v>111653</v>
      </c>
      <c r="Q1430" t="e">
        <f>#REF!</f>
        <v>#REF!</v>
      </c>
      <c r="R1430">
        <v>174311</v>
      </c>
      <c r="BA1430">
        <f>'[1]D.3 Trial Balance - FY25'!$H$150</f>
        <v>0</v>
      </c>
      <c r="BB1430">
        <v>1879</v>
      </c>
      <c r="BG1430">
        <f>'[1]D.4 Revenue - FY25'!$R$105</f>
        <v>0</v>
      </c>
      <c r="BH1430">
        <v>1620</v>
      </c>
    </row>
    <row r="1431" spans="5:60">
      <c r="E1431" t="e">
        <f>#REF!</f>
        <v>#REF!</v>
      </c>
      <c r="F1431">
        <v>111658</v>
      </c>
      <c r="Q1431" t="e">
        <f>#REF!</f>
        <v>#REF!</v>
      </c>
      <c r="R1431">
        <v>174312</v>
      </c>
      <c r="BA1431">
        <f>'[1]D.3 Trial Balance - FY25'!$E$151</f>
        <v>0</v>
      </c>
      <c r="BB1431">
        <v>1880</v>
      </c>
      <c r="BG1431">
        <f>'[1]D.4 Revenue - FY25'!$S$105</f>
        <v>0</v>
      </c>
      <c r="BH1431">
        <v>1621</v>
      </c>
    </row>
    <row r="1432" spans="5:60">
      <c r="E1432" t="e">
        <f>#REF!</f>
        <v>#REF!</v>
      </c>
      <c r="F1432">
        <v>111664</v>
      </c>
      <c r="Q1432" t="e">
        <f>#REF!</f>
        <v>#REF!</v>
      </c>
      <c r="R1432">
        <v>174313</v>
      </c>
      <c r="BA1432">
        <f>'[1]D.3 Trial Balance - FY25'!$F$151</f>
        <v>0</v>
      </c>
      <c r="BB1432">
        <v>1881</v>
      </c>
      <c r="BG1432">
        <f>'[1]D.4 Revenue - FY25'!$T$105</f>
        <v>0</v>
      </c>
      <c r="BH1432">
        <v>1622</v>
      </c>
    </row>
    <row r="1433" spans="5:60">
      <c r="E1433" t="e">
        <f>#REF!</f>
        <v>#REF!</v>
      </c>
      <c r="F1433">
        <v>111665</v>
      </c>
      <c r="Q1433" t="e">
        <f>#REF!</f>
        <v>#REF!</v>
      </c>
      <c r="R1433">
        <v>174314</v>
      </c>
      <c r="BA1433">
        <f>'[1]D.3 Trial Balance - FY25'!$G$151</f>
        <v>0</v>
      </c>
      <c r="BB1433">
        <v>1882</v>
      </c>
      <c r="BG1433">
        <f>'[1]D.4 Revenue - FY25'!$U$105</f>
        <v>0</v>
      </c>
      <c r="BH1433">
        <v>1623</v>
      </c>
    </row>
    <row r="1434" spans="5:60">
      <c r="E1434" t="e">
        <f>#REF!</f>
        <v>#REF!</v>
      </c>
      <c r="F1434">
        <v>111666</v>
      </c>
      <c r="Q1434" t="e">
        <f>#REF!</f>
        <v>#REF!</v>
      </c>
      <c r="R1434">
        <v>174315</v>
      </c>
      <c r="BA1434">
        <f>'[1]D.3 Trial Balance - FY25'!$H$151</f>
        <v>0</v>
      </c>
      <c r="BB1434">
        <v>1883</v>
      </c>
      <c r="BG1434">
        <f>'[1]D.4 Revenue - FY25'!$V$105</f>
        <v>0</v>
      </c>
      <c r="BH1434">
        <v>1624</v>
      </c>
    </row>
    <row r="1435" spans="5:60">
      <c r="E1435" t="e">
        <f>#REF!</f>
        <v>#REF!</v>
      </c>
      <c r="F1435">
        <v>111671</v>
      </c>
      <c r="Q1435" t="e">
        <f>#REF!</f>
        <v>#REF!</v>
      </c>
      <c r="R1435">
        <v>174316</v>
      </c>
      <c r="BA1435">
        <f>'[1]D.3 Trial Balance - FY25'!$E$152</f>
        <v>0</v>
      </c>
      <c r="BB1435">
        <v>1884</v>
      </c>
      <c r="BG1435">
        <f>'[1]D.4 Revenue - FY25'!$I$106</f>
        <v>0</v>
      </c>
      <c r="BH1435">
        <v>1625</v>
      </c>
    </row>
    <row r="1436" spans="5:60">
      <c r="E1436" t="e">
        <f>#REF!</f>
        <v>#REF!</v>
      </c>
      <c r="F1436">
        <v>111677</v>
      </c>
      <c r="Q1436" t="e">
        <f>#REF!</f>
        <v>#REF!</v>
      </c>
      <c r="R1436">
        <v>174317</v>
      </c>
      <c r="BA1436">
        <f>'[1]D.3 Trial Balance - FY25'!$F$152</f>
        <v>0</v>
      </c>
      <c r="BB1436">
        <v>1885</v>
      </c>
      <c r="BG1436">
        <f>'[1]D.4 Revenue - FY25'!$J$106</f>
        <v>0</v>
      </c>
      <c r="BH1436">
        <v>1626</v>
      </c>
    </row>
    <row r="1437" spans="5:60">
      <c r="E1437" t="e">
        <f>#REF!</f>
        <v>#REF!</v>
      </c>
      <c r="F1437">
        <v>111678</v>
      </c>
      <c r="Q1437" t="e">
        <f>#REF!</f>
        <v>#REF!</v>
      </c>
      <c r="R1437">
        <v>174318</v>
      </c>
      <c r="BA1437">
        <f>'[1]D.3 Trial Balance - FY25'!$G$152</f>
        <v>0</v>
      </c>
      <c r="BB1437">
        <v>1886</v>
      </c>
      <c r="BG1437">
        <f>'[1]D.4 Revenue - FY25'!$K$106</f>
        <v>0</v>
      </c>
      <c r="BH1437">
        <v>1627</v>
      </c>
    </row>
    <row r="1438" spans="5:60">
      <c r="E1438" t="e">
        <f>#REF!</f>
        <v>#REF!</v>
      </c>
      <c r="F1438">
        <v>111679</v>
      </c>
      <c r="Q1438" t="e">
        <f>#REF!</f>
        <v>#REF!</v>
      </c>
      <c r="R1438">
        <v>174319</v>
      </c>
      <c r="BA1438">
        <f>'[1]D.3 Trial Balance - FY25'!$H$152</f>
        <v>0</v>
      </c>
      <c r="BB1438">
        <v>1887</v>
      </c>
      <c r="BG1438">
        <f>'[1]D.4 Revenue - FY25'!$L$106</f>
        <v>0</v>
      </c>
      <c r="BH1438">
        <v>1628</v>
      </c>
    </row>
    <row r="1439" spans="5:60">
      <c r="E1439" t="e">
        <f>#REF!</f>
        <v>#REF!</v>
      </c>
      <c r="F1439">
        <v>111684</v>
      </c>
      <c r="Q1439" t="e">
        <f>#REF!</f>
        <v>#REF!</v>
      </c>
      <c r="R1439">
        <v>174320</v>
      </c>
      <c r="BA1439">
        <f>'[1]D.3 Trial Balance - FY25'!$E$153</f>
        <v>0</v>
      </c>
      <c r="BB1439">
        <v>1888</v>
      </c>
      <c r="BG1439">
        <f>'[1]D.4 Revenue - FY25'!$M$106</f>
        <v>0</v>
      </c>
      <c r="BH1439">
        <v>1629</v>
      </c>
    </row>
    <row r="1440" spans="5:60">
      <c r="E1440" t="e">
        <f>#REF!</f>
        <v>#REF!</v>
      </c>
      <c r="F1440">
        <v>111690</v>
      </c>
      <c r="Q1440" t="e">
        <f>#REF!</f>
        <v>#REF!</v>
      </c>
      <c r="R1440">
        <v>174321</v>
      </c>
      <c r="BA1440">
        <f>'[1]D.3 Trial Balance - FY25'!$F$153</f>
        <v>0</v>
      </c>
      <c r="BB1440">
        <v>1889</v>
      </c>
      <c r="BG1440">
        <f>'[1]D.4 Revenue - FY25'!$N$106</f>
        <v>0</v>
      </c>
      <c r="BH1440">
        <v>1630</v>
      </c>
    </row>
    <row r="1441" spans="5:60">
      <c r="E1441" t="e">
        <f>#REF!</f>
        <v>#REF!</v>
      </c>
      <c r="F1441">
        <v>111691</v>
      </c>
      <c r="Q1441" t="e">
        <f>#REF!</f>
        <v>#REF!</v>
      </c>
      <c r="R1441">
        <v>174322</v>
      </c>
      <c r="BA1441">
        <f>'[1]D.3 Trial Balance - FY25'!$G$153</f>
        <v>0</v>
      </c>
      <c r="BB1441">
        <v>1890</v>
      </c>
      <c r="BG1441">
        <f>'[1]D.4 Revenue - FY25'!$O$106</f>
        <v>0</v>
      </c>
      <c r="BH1441">
        <v>1631</v>
      </c>
    </row>
    <row r="1442" spans="5:60">
      <c r="E1442" t="e">
        <f>#REF!</f>
        <v>#REF!</v>
      </c>
      <c r="F1442">
        <v>111692</v>
      </c>
      <c r="Q1442" t="e">
        <f>#REF!</f>
        <v>#REF!</v>
      </c>
      <c r="R1442">
        <v>174323</v>
      </c>
      <c r="BA1442">
        <f>'[1]D.3 Trial Balance - FY25'!$H$153</f>
        <v>0</v>
      </c>
      <c r="BB1442">
        <v>1891</v>
      </c>
      <c r="BG1442">
        <f>'[1]D.4 Revenue - FY25'!$P$106</f>
        <v>0</v>
      </c>
      <c r="BH1442">
        <v>1632</v>
      </c>
    </row>
    <row r="1443" spans="5:60">
      <c r="E1443" t="e">
        <f>#REF!</f>
        <v>#REF!</v>
      </c>
      <c r="F1443">
        <v>111697</v>
      </c>
      <c r="Q1443" t="e">
        <f>#REF!</f>
        <v>#REF!</v>
      </c>
      <c r="R1443">
        <v>174324</v>
      </c>
      <c r="BA1443">
        <f>'[1]D.3 Trial Balance - FY25'!$E$154</f>
        <v>0</v>
      </c>
      <c r="BB1443">
        <v>1892</v>
      </c>
      <c r="BG1443">
        <f>'[1]D.4 Revenue - FY25'!$Q$106</f>
        <v>0</v>
      </c>
      <c r="BH1443">
        <v>1633</v>
      </c>
    </row>
    <row r="1444" spans="5:60">
      <c r="E1444" t="e">
        <f>#REF!</f>
        <v>#REF!</v>
      </c>
      <c r="F1444">
        <v>111703</v>
      </c>
      <c r="Q1444" t="e">
        <f>#REF!</f>
        <v>#REF!</v>
      </c>
      <c r="R1444">
        <v>174325</v>
      </c>
      <c r="BA1444">
        <f>'[1]D.3 Trial Balance - FY25'!$F$154</f>
        <v>0</v>
      </c>
      <c r="BB1444">
        <v>1893</v>
      </c>
      <c r="BG1444">
        <f>'[1]D.4 Revenue - FY25'!$R$106</f>
        <v>0</v>
      </c>
      <c r="BH1444">
        <v>1634</v>
      </c>
    </row>
    <row r="1445" spans="5:60">
      <c r="E1445" t="e">
        <f>#REF!</f>
        <v>#REF!</v>
      </c>
      <c r="F1445">
        <v>111704</v>
      </c>
      <c r="Q1445" t="e">
        <f>#REF!</f>
        <v>#REF!</v>
      </c>
      <c r="R1445">
        <v>174326</v>
      </c>
      <c r="BA1445">
        <f>'[1]D.3 Trial Balance - FY25'!$G$154</f>
        <v>0</v>
      </c>
      <c r="BB1445">
        <v>1894</v>
      </c>
      <c r="BG1445">
        <f>'[1]D.4 Revenue - FY25'!$S$106</f>
        <v>0</v>
      </c>
      <c r="BH1445">
        <v>1635</v>
      </c>
    </row>
    <row r="1446" spans="5:60">
      <c r="E1446" t="e">
        <f>#REF!</f>
        <v>#REF!</v>
      </c>
      <c r="F1446">
        <v>111705</v>
      </c>
      <c r="Q1446" t="e">
        <f>#REF!</f>
        <v>#REF!</v>
      </c>
      <c r="R1446">
        <v>174327</v>
      </c>
      <c r="BA1446">
        <f>'[1]D.3 Trial Balance - FY25'!$H$154</f>
        <v>0</v>
      </c>
      <c r="BB1446">
        <v>1895</v>
      </c>
      <c r="BG1446">
        <f>'[1]D.4 Revenue - FY25'!$T$106</f>
        <v>0</v>
      </c>
      <c r="BH1446">
        <v>1636</v>
      </c>
    </row>
    <row r="1447" spans="5:60">
      <c r="E1447" t="e">
        <f>#REF!</f>
        <v>#REF!</v>
      </c>
      <c r="F1447">
        <v>111710</v>
      </c>
      <c r="Q1447" t="e">
        <f>#REF!</f>
        <v>#REF!</v>
      </c>
      <c r="R1447">
        <v>174328</v>
      </c>
      <c r="BA1447">
        <f>'[1]D.3 Trial Balance - FY25'!$E$155</f>
        <v>0</v>
      </c>
      <c r="BB1447">
        <v>1896</v>
      </c>
      <c r="BG1447">
        <f>'[1]D.4 Revenue - FY25'!$U$106</f>
        <v>0</v>
      </c>
      <c r="BH1447">
        <v>1637</v>
      </c>
    </row>
    <row r="1448" spans="5:60">
      <c r="E1448" t="e">
        <f>#REF!</f>
        <v>#REF!</v>
      </c>
      <c r="F1448">
        <v>111716</v>
      </c>
      <c r="Q1448" t="e">
        <f>#REF!</f>
        <v>#REF!</v>
      </c>
      <c r="R1448">
        <v>174329</v>
      </c>
      <c r="BA1448">
        <f>'[1]D.3 Trial Balance - FY25'!$F$155</f>
        <v>0</v>
      </c>
      <c r="BB1448">
        <v>1897</v>
      </c>
      <c r="BG1448">
        <f>'[1]D.4 Revenue - FY25'!$V$106</f>
        <v>0</v>
      </c>
      <c r="BH1448">
        <v>1638</v>
      </c>
    </row>
    <row r="1449" spans="5:60">
      <c r="E1449" t="e">
        <f>#REF!</f>
        <v>#REF!</v>
      </c>
      <c r="F1449">
        <v>111717</v>
      </c>
      <c r="Q1449" t="e">
        <f>#REF!</f>
        <v>#REF!</v>
      </c>
      <c r="R1449">
        <v>174330</v>
      </c>
      <c r="BA1449">
        <f>'[1]D.3 Trial Balance - FY25'!$G$155</f>
        <v>0</v>
      </c>
      <c r="BB1449">
        <v>1898</v>
      </c>
      <c r="BG1449">
        <f>'[1]D.4 Revenue - FY25'!$I$107</f>
        <v>0</v>
      </c>
      <c r="BH1449">
        <v>1639</v>
      </c>
    </row>
    <row r="1450" spans="5:60">
      <c r="E1450" t="e">
        <f>#REF!</f>
        <v>#REF!</v>
      </c>
      <c r="F1450">
        <v>111718</v>
      </c>
      <c r="Q1450" t="e">
        <f>#REF!</f>
        <v>#REF!</v>
      </c>
      <c r="R1450">
        <v>174331</v>
      </c>
      <c r="BA1450">
        <f>'[1]D.3 Trial Balance - FY25'!$H$155</f>
        <v>0</v>
      </c>
      <c r="BB1450">
        <v>1899</v>
      </c>
      <c r="BG1450">
        <f>'[1]D.4 Revenue - FY25'!$J$107</f>
        <v>0</v>
      </c>
      <c r="BH1450">
        <v>1640</v>
      </c>
    </row>
    <row r="1451" spans="5:60">
      <c r="E1451" t="e">
        <f>#REF!</f>
        <v>#REF!</v>
      </c>
      <c r="F1451">
        <v>111723</v>
      </c>
      <c r="Q1451" t="e">
        <f>#REF!</f>
        <v>#REF!</v>
      </c>
      <c r="R1451">
        <v>174332</v>
      </c>
      <c r="BA1451">
        <f>'[1]D.3 Trial Balance - FY25'!$E$156</f>
        <v>0</v>
      </c>
      <c r="BB1451">
        <v>1900</v>
      </c>
      <c r="BG1451">
        <f>'[1]D.4 Revenue - FY25'!$K$107</f>
        <v>0</v>
      </c>
      <c r="BH1451">
        <v>1641</v>
      </c>
    </row>
    <row r="1452" spans="5:60">
      <c r="E1452" t="e">
        <f>#REF!</f>
        <v>#REF!</v>
      </c>
      <c r="F1452">
        <v>111729</v>
      </c>
      <c r="Q1452" t="e">
        <f>#REF!</f>
        <v>#REF!</v>
      </c>
      <c r="R1452">
        <v>174333</v>
      </c>
      <c r="BA1452">
        <f>'[1]D.3 Trial Balance - FY25'!$F$156</f>
        <v>0</v>
      </c>
      <c r="BB1452">
        <v>1901</v>
      </c>
      <c r="BG1452">
        <f>'[1]D.4 Revenue - FY25'!$L$107</f>
        <v>0</v>
      </c>
      <c r="BH1452">
        <v>1642</v>
      </c>
    </row>
    <row r="1453" spans="5:60">
      <c r="E1453" t="e">
        <f>#REF!</f>
        <v>#REF!</v>
      </c>
      <c r="F1453">
        <v>111730</v>
      </c>
      <c r="Q1453" t="e">
        <f>#REF!</f>
        <v>#REF!</v>
      </c>
      <c r="R1453">
        <v>174334</v>
      </c>
      <c r="BA1453">
        <f>'[1]D.3 Trial Balance - FY25'!$G$156</f>
        <v>0</v>
      </c>
      <c r="BB1453">
        <v>1902</v>
      </c>
      <c r="BG1453">
        <f>'[1]D.4 Revenue - FY25'!$M$107</f>
        <v>0</v>
      </c>
      <c r="BH1453">
        <v>1643</v>
      </c>
    </row>
    <row r="1454" spans="5:60">
      <c r="E1454" t="e">
        <f>#REF!</f>
        <v>#REF!</v>
      </c>
      <c r="F1454">
        <v>111731</v>
      </c>
      <c r="Q1454" t="e">
        <f>#REF!</f>
        <v>#REF!</v>
      </c>
      <c r="R1454">
        <v>174335</v>
      </c>
      <c r="BA1454">
        <f>'[1]D.3 Trial Balance - FY25'!$H$156</f>
        <v>0</v>
      </c>
      <c r="BB1454">
        <v>1903</v>
      </c>
      <c r="BG1454">
        <f>'[1]D.4 Revenue - FY25'!$N$107</f>
        <v>0</v>
      </c>
      <c r="BH1454">
        <v>1644</v>
      </c>
    </row>
    <row r="1455" spans="5:60">
      <c r="E1455" t="e">
        <f>#REF!</f>
        <v>#REF!</v>
      </c>
      <c r="F1455">
        <v>111736</v>
      </c>
      <c r="Q1455" t="e">
        <f>#REF!</f>
        <v>#REF!</v>
      </c>
      <c r="R1455">
        <v>174336</v>
      </c>
      <c r="BA1455">
        <f>'[1]D.3 Trial Balance - FY25'!$E$157</f>
        <v>0</v>
      </c>
      <c r="BB1455">
        <v>1904</v>
      </c>
      <c r="BG1455">
        <f>'[1]D.4 Revenue - FY25'!$O$107</f>
        <v>0</v>
      </c>
      <c r="BH1455">
        <v>1645</v>
      </c>
    </row>
    <row r="1456" spans="5:60">
      <c r="E1456" t="e">
        <f>#REF!</f>
        <v>#REF!</v>
      </c>
      <c r="F1456">
        <v>111742</v>
      </c>
      <c r="Q1456" t="e">
        <f>#REF!</f>
        <v>#REF!</v>
      </c>
      <c r="R1456">
        <v>174337</v>
      </c>
      <c r="BA1456">
        <f>'[1]D.3 Trial Balance - FY25'!$F$157</f>
        <v>0</v>
      </c>
      <c r="BB1456">
        <v>1905</v>
      </c>
      <c r="BG1456">
        <f>'[1]D.4 Revenue - FY25'!$P$107</f>
        <v>0</v>
      </c>
      <c r="BH1456">
        <v>1646</v>
      </c>
    </row>
    <row r="1457" spans="5:60">
      <c r="E1457" t="e">
        <f>#REF!</f>
        <v>#REF!</v>
      </c>
      <c r="F1457">
        <v>111743</v>
      </c>
      <c r="Q1457" t="e">
        <f>#REF!</f>
        <v>#REF!</v>
      </c>
      <c r="R1457">
        <v>174338</v>
      </c>
      <c r="BA1457">
        <f>'[1]D.3 Trial Balance - FY25'!$G$157</f>
        <v>0</v>
      </c>
      <c r="BB1457">
        <v>1906</v>
      </c>
      <c r="BG1457">
        <f>'[1]D.4 Revenue - FY25'!$Q$107</f>
        <v>0</v>
      </c>
      <c r="BH1457">
        <v>1647</v>
      </c>
    </row>
    <row r="1458" spans="5:60">
      <c r="E1458" t="e">
        <f>#REF!</f>
        <v>#REF!</v>
      </c>
      <c r="F1458">
        <v>111744</v>
      </c>
      <c r="Q1458" t="e">
        <f>#REF!</f>
        <v>#REF!</v>
      </c>
      <c r="R1458">
        <v>174339</v>
      </c>
      <c r="BA1458">
        <f>'[1]D.3 Trial Balance - FY25'!$H$157</f>
        <v>0</v>
      </c>
      <c r="BB1458">
        <v>1907</v>
      </c>
      <c r="BG1458">
        <f>'[1]D.4 Revenue - FY25'!$R$107</f>
        <v>0</v>
      </c>
      <c r="BH1458">
        <v>1648</v>
      </c>
    </row>
    <row r="1459" spans="5:60">
      <c r="E1459" t="e">
        <f>#REF!</f>
        <v>#REF!</v>
      </c>
      <c r="F1459">
        <v>111749</v>
      </c>
      <c r="Q1459" t="e">
        <f>#REF!</f>
        <v>#REF!</v>
      </c>
      <c r="R1459">
        <v>174340</v>
      </c>
      <c r="BA1459">
        <f>'[1]D.3 Trial Balance - FY25'!$E$158</f>
        <v>0</v>
      </c>
      <c r="BB1459">
        <v>1908</v>
      </c>
      <c r="BG1459">
        <f>'[1]D.4 Revenue - FY25'!$S$107</f>
        <v>0</v>
      </c>
      <c r="BH1459">
        <v>1649</v>
      </c>
    </row>
    <row r="1460" spans="5:60">
      <c r="E1460" t="e">
        <f>#REF!</f>
        <v>#REF!</v>
      </c>
      <c r="F1460">
        <v>111755</v>
      </c>
      <c r="Q1460" t="e">
        <f>#REF!</f>
        <v>#REF!</v>
      </c>
      <c r="R1460">
        <v>174341</v>
      </c>
      <c r="BA1460">
        <f>'[1]D.3 Trial Balance - FY25'!$F$158</f>
        <v>0</v>
      </c>
      <c r="BB1460">
        <v>1909</v>
      </c>
      <c r="BG1460">
        <f>'[1]D.4 Revenue - FY25'!$T$107</f>
        <v>0</v>
      </c>
      <c r="BH1460">
        <v>1650</v>
      </c>
    </row>
    <row r="1461" spans="5:60">
      <c r="E1461" t="e">
        <f>#REF!</f>
        <v>#REF!</v>
      </c>
      <c r="F1461">
        <v>111756</v>
      </c>
      <c r="Q1461" t="e">
        <f>#REF!</f>
        <v>#REF!</v>
      </c>
      <c r="R1461">
        <v>174342</v>
      </c>
      <c r="BA1461">
        <f>'[1]D.3 Trial Balance - FY25'!$G$158</f>
        <v>0</v>
      </c>
      <c r="BB1461">
        <v>1910</v>
      </c>
      <c r="BG1461">
        <f>'[1]D.4 Revenue - FY25'!$U$107</f>
        <v>0</v>
      </c>
      <c r="BH1461">
        <v>1651</v>
      </c>
    </row>
    <row r="1462" spans="5:60">
      <c r="E1462" t="e">
        <f>#REF!</f>
        <v>#REF!</v>
      </c>
      <c r="F1462">
        <v>111757</v>
      </c>
      <c r="Q1462" t="e">
        <f>#REF!</f>
        <v>#REF!</v>
      </c>
      <c r="R1462">
        <v>174343</v>
      </c>
      <c r="BA1462">
        <f>'[1]D.3 Trial Balance - FY25'!$H$158</f>
        <v>0</v>
      </c>
      <c r="BB1462">
        <v>1911</v>
      </c>
      <c r="BG1462">
        <f>'[1]D.4 Revenue - FY25'!$V$107</f>
        <v>0</v>
      </c>
      <c r="BH1462">
        <v>1652</v>
      </c>
    </row>
    <row r="1463" spans="5:60">
      <c r="E1463" t="e">
        <f>#REF!</f>
        <v>#REF!</v>
      </c>
      <c r="F1463">
        <v>111762</v>
      </c>
      <c r="Q1463" t="e">
        <f>#REF!</f>
        <v>#REF!</v>
      </c>
      <c r="R1463">
        <v>174344</v>
      </c>
      <c r="BA1463">
        <f>'[1]D.3 Trial Balance - FY25'!$E$159</f>
        <v>0</v>
      </c>
      <c r="BB1463">
        <v>1912</v>
      </c>
      <c r="BG1463">
        <f>'[1]D.4 Revenue - FY25'!$I$108</f>
        <v>0</v>
      </c>
      <c r="BH1463">
        <v>1653</v>
      </c>
    </row>
    <row r="1464" spans="5:60">
      <c r="E1464" t="e">
        <f>#REF!</f>
        <v>#REF!</v>
      </c>
      <c r="F1464">
        <v>111768</v>
      </c>
      <c r="Q1464" t="e">
        <f>#REF!</f>
        <v>#REF!</v>
      </c>
      <c r="R1464">
        <v>174345</v>
      </c>
      <c r="BA1464">
        <f>'[1]D.3 Trial Balance - FY25'!$F$159</f>
        <v>0</v>
      </c>
      <c r="BB1464">
        <v>1913</v>
      </c>
      <c r="BG1464">
        <f>'[1]D.4 Revenue - FY25'!$J$108</f>
        <v>0</v>
      </c>
      <c r="BH1464">
        <v>1654</v>
      </c>
    </row>
    <row r="1465" spans="5:60">
      <c r="E1465" t="e">
        <f>#REF!</f>
        <v>#REF!</v>
      </c>
      <c r="F1465">
        <v>111769</v>
      </c>
      <c r="Q1465" t="e">
        <f>#REF!</f>
        <v>#REF!</v>
      </c>
      <c r="R1465">
        <v>174346</v>
      </c>
      <c r="BA1465">
        <f>'[1]D.3 Trial Balance - FY25'!$G$159</f>
        <v>0</v>
      </c>
      <c r="BB1465">
        <v>1914</v>
      </c>
      <c r="BG1465">
        <f>'[1]D.4 Revenue - FY25'!$K$108</f>
        <v>0</v>
      </c>
      <c r="BH1465">
        <v>1655</v>
      </c>
    </row>
    <row r="1466" spans="5:60">
      <c r="E1466" t="e">
        <f>#REF!</f>
        <v>#REF!</v>
      </c>
      <c r="F1466">
        <v>111770</v>
      </c>
      <c r="Q1466" t="e">
        <f>#REF!</f>
        <v>#REF!</v>
      </c>
      <c r="R1466">
        <v>174347</v>
      </c>
      <c r="BA1466">
        <f>'[1]D.3 Trial Balance - FY25'!$H$159</f>
        <v>0</v>
      </c>
      <c r="BB1466">
        <v>1915</v>
      </c>
      <c r="BG1466">
        <f>'[1]D.4 Revenue - FY25'!$L$108</f>
        <v>0</v>
      </c>
      <c r="BH1466">
        <v>1656</v>
      </c>
    </row>
    <row r="1467" spans="5:60">
      <c r="E1467" t="e">
        <f>#REF!</f>
        <v>#REF!</v>
      </c>
      <c r="F1467">
        <v>111775</v>
      </c>
      <c r="Q1467" t="e">
        <f>#REF!</f>
        <v>#REF!</v>
      </c>
      <c r="R1467">
        <v>174348</v>
      </c>
      <c r="BA1467">
        <f>'[1]D.3 Trial Balance - FY25'!$E$160</f>
        <v>0</v>
      </c>
      <c r="BB1467">
        <v>1916</v>
      </c>
      <c r="BG1467">
        <f>'[1]D.4 Revenue - FY25'!$M$108</f>
        <v>0</v>
      </c>
      <c r="BH1467">
        <v>1657</v>
      </c>
    </row>
    <row r="1468" spans="5:60">
      <c r="E1468" t="e">
        <f>#REF!</f>
        <v>#REF!</v>
      </c>
      <c r="F1468">
        <v>111781</v>
      </c>
      <c r="Q1468" t="e">
        <f>#REF!</f>
        <v>#REF!</v>
      </c>
      <c r="R1468">
        <v>174349</v>
      </c>
      <c r="BA1468">
        <f>'[1]D.3 Trial Balance - FY25'!$F$160</f>
        <v>0</v>
      </c>
      <c r="BB1468">
        <v>1917</v>
      </c>
      <c r="BG1468">
        <f>'[1]D.4 Revenue - FY25'!$N$108</f>
        <v>0</v>
      </c>
      <c r="BH1468">
        <v>1658</v>
      </c>
    </row>
    <row r="1469" spans="5:60">
      <c r="E1469" t="e">
        <f>#REF!</f>
        <v>#REF!</v>
      </c>
      <c r="F1469">
        <v>111782</v>
      </c>
      <c r="Q1469" t="e">
        <f>#REF!</f>
        <v>#REF!</v>
      </c>
      <c r="R1469">
        <v>174350</v>
      </c>
      <c r="BA1469">
        <f>'[1]D.3 Trial Balance - FY25'!$G$160</f>
        <v>0</v>
      </c>
      <c r="BB1469">
        <v>1918</v>
      </c>
      <c r="BG1469">
        <f>'[1]D.4 Revenue - FY25'!$O$108</f>
        <v>0</v>
      </c>
      <c r="BH1469">
        <v>1659</v>
      </c>
    </row>
    <row r="1470" spans="5:60">
      <c r="E1470" t="e">
        <f>#REF!</f>
        <v>#REF!</v>
      </c>
      <c r="F1470">
        <v>111783</v>
      </c>
      <c r="Q1470" t="e">
        <f>#REF!</f>
        <v>#REF!</v>
      </c>
      <c r="R1470">
        <v>174351</v>
      </c>
      <c r="BA1470">
        <f>'[1]D.3 Trial Balance - FY25'!$H$160</f>
        <v>0</v>
      </c>
      <c r="BB1470">
        <v>1919</v>
      </c>
      <c r="BG1470">
        <f>'[1]D.4 Revenue - FY25'!$P$108</f>
        <v>0</v>
      </c>
      <c r="BH1470">
        <v>1660</v>
      </c>
    </row>
    <row r="1471" spans="5:60">
      <c r="E1471" t="e">
        <f>#REF!</f>
        <v>#REF!</v>
      </c>
      <c r="F1471">
        <v>111788</v>
      </c>
      <c r="Q1471" t="e">
        <f>#REF!</f>
        <v>#REF!</v>
      </c>
      <c r="R1471">
        <v>174352</v>
      </c>
      <c r="BA1471">
        <f>'[1]D.3 Trial Balance - FY25'!$E$161</f>
        <v>0</v>
      </c>
      <c r="BB1471">
        <v>1920</v>
      </c>
      <c r="BG1471">
        <f>'[1]D.4 Revenue - FY25'!$Q$108</f>
        <v>0</v>
      </c>
      <c r="BH1471">
        <v>1661</v>
      </c>
    </row>
    <row r="1472" spans="5:60">
      <c r="E1472" t="e">
        <f>#REF!</f>
        <v>#REF!</v>
      </c>
      <c r="F1472">
        <v>111794</v>
      </c>
      <c r="Q1472" t="e">
        <f>#REF!</f>
        <v>#REF!</v>
      </c>
      <c r="R1472">
        <v>174353</v>
      </c>
      <c r="BA1472">
        <f>'[1]D.3 Trial Balance - FY25'!$F$161</f>
        <v>0</v>
      </c>
      <c r="BB1472">
        <v>1921</v>
      </c>
      <c r="BG1472">
        <f>'[1]D.4 Revenue - FY25'!$R$108</f>
        <v>0</v>
      </c>
      <c r="BH1472">
        <v>1662</v>
      </c>
    </row>
    <row r="1473" spans="5:60">
      <c r="E1473" t="e">
        <f>#REF!</f>
        <v>#REF!</v>
      </c>
      <c r="F1473">
        <v>111795</v>
      </c>
      <c r="Q1473" t="e">
        <f>#REF!</f>
        <v>#REF!</v>
      </c>
      <c r="R1473">
        <v>174354</v>
      </c>
      <c r="BA1473">
        <f>'[1]D.3 Trial Balance - FY25'!$G$161</f>
        <v>0</v>
      </c>
      <c r="BB1473">
        <v>1922</v>
      </c>
      <c r="BG1473">
        <f>'[1]D.4 Revenue - FY25'!$S$108</f>
        <v>0</v>
      </c>
      <c r="BH1473">
        <v>1663</v>
      </c>
    </row>
    <row r="1474" spans="5:60">
      <c r="E1474" t="e">
        <f>#REF!</f>
        <v>#REF!</v>
      </c>
      <c r="F1474">
        <v>111796</v>
      </c>
      <c r="Q1474" t="e">
        <f>#REF!</f>
        <v>#REF!</v>
      </c>
      <c r="R1474">
        <v>174355</v>
      </c>
      <c r="BA1474">
        <f>'[1]D.3 Trial Balance - FY25'!$H$161</f>
        <v>0</v>
      </c>
      <c r="BB1474">
        <v>1923</v>
      </c>
      <c r="BG1474">
        <f>'[1]D.4 Revenue - FY25'!$T$108</f>
        <v>0</v>
      </c>
      <c r="BH1474">
        <v>1664</v>
      </c>
    </row>
    <row r="1475" spans="5:60">
      <c r="E1475" t="e">
        <f>#REF!</f>
        <v>#REF!</v>
      </c>
      <c r="F1475">
        <v>111801</v>
      </c>
      <c r="Q1475" t="e">
        <f>#REF!</f>
        <v>#REF!</v>
      </c>
      <c r="R1475">
        <v>174356</v>
      </c>
      <c r="BA1475">
        <f>'[1]D.3 Trial Balance - FY25'!$E$162</f>
        <v>0</v>
      </c>
      <c r="BB1475">
        <v>1924</v>
      </c>
      <c r="BG1475">
        <f>'[1]D.4 Revenue - FY25'!$U$108</f>
        <v>0</v>
      </c>
      <c r="BH1475">
        <v>1665</v>
      </c>
    </row>
    <row r="1476" spans="5:60">
      <c r="E1476" t="e">
        <f>#REF!</f>
        <v>#REF!</v>
      </c>
      <c r="F1476">
        <v>111807</v>
      </c>
      <c r="Q1476" t="e">
        <f>#REF!</f>
        <v>#REF!</v>
      </c>
      <c r="R1476">
        <v>174357</v>
      </c>
      <c r="BA1476">
        <f>'[1]D.3 Trial Balance - FY25'!$F$162</f>
        <v>0</v>
      </c>
      <c r="BB1476">
        <v>1925</v>
      </c>
      <c r="BG1476">
        <f>'[1]D.4 Revenue - FY25'!$V$108</f>
        <v>0</v>
      </c>
      <c r="BH1476">
        <v>1666</v>
      </c>
    </row>
    <row r="1477" spans="5:60">
      <c r="E1477" t="e">
        <f>#REF!</f>
        <v>#REF!</v>
      </c>
      <c r="F1477">
        <v>111808</v>
      </c>
      <c r="Q1477" t="e">
        <f>#REF!</f>
        <v>#REF!</v>
      </c>
      <c r="R1477">
        <v>174358</v>
      </c>
      <c r="BA1477">
        <f>'[1]D.3 Trial Balance - FY25'!$G$162</f>
        <v>0</v>
      </c>
      <c r="BB1477">
        <v>1926</v>
      </c>
      <c r="BG1477">
        <f>'[1]D.4 Revenue - FY25'!$I$109</f>
        <v>0</v>
      </c>
      <c r="BH1477">
        <v>1667</v>
      </c>
    </row>
    <row r="1478" spans="5:60">
      <c r="E1478" t="e">
        <f>#REF!</f>
        <v>#REF!</v>
      </c>
      <c r="F1478">
        <v>111809</v>
      </c>
      <c r="Q1478" t="e">
        <f>#REF!</f>
        <v>#REF!</v>
      </c>
      <c r="R1478">
        <v>174359</v>
      </c>
      <c r="BA1478">
        <f>'[1]D.3 Trial Balance - FY25'!$H$162</f>
        <v>0</v>
      </c>
      <c r="BB1478">
        <v>1927</v>
      </c>
      <c r="BG1478">
        <f>'[1]D.4 Revenue - FY25'!$J$109</f>
        <v>0</v>
      </c>
      <c r="BH1478">
        <v>1668</v>
      </c>
    </row>
    <row r="1479" spans="5:60">
      <c r="E1479" t="e">
        <f>#REF!</f>
        <v>#REF!</v>
      </c>
      <c r="F1479">
        <v>111814</v>
      </c>
      <c r="Q1479" t="e">
        <f>#REF!</f>
        <v>#REF!</v>
      </c>
      <c r="R1479">
        <v>174360</v>
      </c>
      <c r="BA1479">
        <f>'[1]D.3 Trial Balance - FY25'!$E$163</f>
        <v>0</v>
      </c>
      <c r="BB1479">
        <v>1928</v>
      </c>
      <c r="BG1479">
        <f>'[1]D.4 Revenue - FY25'!$K$109</f>
        <v>0</v>
      </c>
      <c r="BH1479">
        <v>1669</v>
      </c>
    </row>
    <row r="1480" spans="5:60">
      <c r="E1480" t="e">
        <f>#REF!</f>
        <v>#REF!</v>
      </c>
      <c r="F1480">
        <v>111820</v>
      </c>
      <c r="Q1480" t="e">
        <f>#REF!</f>
        <v>#REF!</v>
      </c>
      <c r="R1480">
        <v>174361</v>
      </c>
      <c r="BA1480">
        <f>'[1]D.3 Trial Balance - FY25'!$F$163</f>
        <v>0</v>
      </c>
      <c r="BB1480">
        <v>1929</v>
      </c>
      <c r="BG1480">
        <f>'[1]D.4 Revenue - FY25'!$L$109</f>
        <v>0</v>
      </c>
      <c r="BH1480">
        <v>1670</v>
      </c>
    </row>
    <row r="1481" spans="5:60">
      <c r="E1481" t="e">
        <f>#REF!</f>
        <v>#REF!</v>
      </c>
      <c r="F1481">
        <v>111821</v>
      </c>
      <c r="Q1481" t="e">
        <f>#REF!</f>
        <v>#REF!</v>
      </c>
      <c r="R1481">
        <v>174362</v>
      </c>
      <c r="BA1481">
        <f>'[1]D.3 Trial Balance - FY25'!$G$163</f>
        <v>0</v>
      </c>
      <c r="BB1481">
        <v>1930</v>
      </c>
      <c r="BG1481">
        <f>'[1]D.4 Revenue - FY25'!$M$109</f>
        <v>0</v>
      </c>
      <c r="BH1481">
        <v>1671</v>
      </c>
    </row>
    <row r="1482" spans="5:60">
      <c r="E1482" t="e">
        <f>#REF!</f>
        <v>#REF!</v>
      </c>
      <c r="F1482">
        <v>111822</v>
      </c>
      <c r="Q1482" t="e">
        <f>#REF!</f>
        <v>#REF!</v>
      </c>
      <c r="R1482">
        <v>174363</v>
      </c>
      <c r="BA1482">
        <f>'[1]D.3 Trial Balance - FY25'!$H$163</f>
        <v>0</v>
      </c>
      <c r="BB1482">
        <v>1931</v>
      </c>
      <c r="BG1482">
        <f>'[1]D.4 Revenue - FY25'!$N$109</f>
        <v>0</v>
      </c>
      <c r="BH1482">
        <v>1672</v>
      </c>
    </row>
    <row r="1483" spans="5:60">
      <c r="E1483" t="e">
        <f>#REF!</f>
        <v>#REF!</v>
      </c>
      <c r="F1483">
        <v>111827</v>
      </c>
      <c r="Q1483" t="e">
        <f>#REF!</f>
        <v>#REF!</v>
      </c>
      <c r="R1483">
        <v>174364</v>
      </c>
      <c r="BA1483">
        <f>'[1]D.3 Trial Balance - FY25'!$E$164</f>
        <v>0</v>
      </c>
      <c r="BB1483">
        <v>1932</v>
      </c>
      <c r="BG1483">
        <f>'[1]D.4 Revenue - FY25'!$O$109</f>
        <v>0</v>
      </c>
      <c r="BH1483">
        <v>1673</v>
      </c>
    </row>
    <row r="1484" spans="5:60">
      <c r="E1484" t="e">
        <f>#REF!</f>
        <v>#REF!</v>
      </c>
      <c r="F1484">
        <v>111833</v>
      </c>
      <c r="Q1484" t="e">
        <f>#REF!</f>
        <v>#REF!</v>
      </c>
      <c r="R1484">
        <v>174365</v>
      </c>
      <c r="BA1484">
        <f>'[1]D.3 Trial Balance - FY25'!$F$164</f>
        <v>0</v>
      </c>
      <c r="BB1484">
        <v>1933</v>
      </c>
      <c r="BG1484">
        <f>'[1]D.4 Revenue - FY25'!$P$109</f>
        <v>0</v>
      </c>
      <c r="BH1484">
        <v>1674</v>
      </c>
    </row>
    <row r="1485" spans="5:60">
      <c r="E1485" t="e">
        <f>#REF!</f>
        <v>#REF!</v>
      </c>
      <c r="F1485">
        <v>111834</v>
      </c>
      <c r="Q1485" t="e">
        <f>#REF!</f>
        <v>#REF!</v>
      </c>
      <c r="R1485">
        <v>174366</v>
      </c>
      <c r="BA1485">
        <f>'[1]D.3 Trial Balance - FY25'!$G$164</f>
        <v>0</v>
      </c>
      <c r="BB1485">
        <v>1934</v>
      </c>
      <c r="BG1485">
        <f>'[1]D.4 Revenue - FY25'!$Q$109</f>
        <v>0</v>
      </c>
      <c r="BH1485">
        <v>1675</v>
      </c>
    </row>
    <row r="1486" spans="5:60">
      <c r="E1486" t="e">
        <f>#REF!</f>
        <v>#REF!</v>
      </c>
      <c r="F1486">
        <v>111835</v>
      </c>
      <c r="Q1486" t="e">
        <f>#REF!</f>
        <v>#REF!</v>
      </c>
      <c r="R1486">
        <v>174367</v>
      </c>
      <c r="BA1486">
        <f>'[1]D.3 Trial Balance - FY25'!$H$164</f>
        <v>0</v>
      </c>
      <c r="BB1486">
        <v>1935</v>
      </c>
      <c r="BG1486">
        <f>'[1]D.4 Revenue - FY25'!$R$109</f>
        <v>0</v>
      </c>
      <c r="BH1486">
        <v>1676</v>
      </c>
    </row>
    <row r="1487" spans="5:60">
      <c r="E1487" t="e">
        <f>#REF!</f>
        <v>#REF!</v>
      </c>
      <c r="F1487">
        <v>111840</v>
      </c>
      <c r="Q1487" t="e">
        <f>#REF!</f>
        <v>#REF!</v>
      </c>
      <c r="R1487">
        <v>174368</v>
      </c>
      <c r="BA1487">
        <f>'[1]D.3 Trial Balance - FY25'!$E$165</f>
        <v>0</v>
      </c>
      <c r="BB1487">
        <v>1936</v>
      </c>
      <c r="BG1487">
        <f>'[1]D.4 Revenue - FY25'!$S$109</f>
        <v>0</v>
      </c>
      <c r="BH1487">
        <v>1677</v>
      </c>
    </row>
    <row r="1488" spans="5:60">
      <c r="E1488" t="e">
        <f>#REF!</f>
        <v>#REF!</v>
      </c>
      <c r="F1488">
        <v>111846</v>
      </c>
      <c r="Q1488" t="e">
        <f>#REF!</f>
        <v>#REF!</v>
      </c>
      <c r="R1488">
        <v>174369</v>
      </c>
      <c r="BA1488">
        <f>'[1]D.3 Trial Balance - FY25'!$F$165</f>
        <v>0</v>
      </c>
      <c r="BB1488">
        <v>1937</v>
      </c>
      <c r="BG1488">
        <f>'[1]D.4 Revenue - FY25'!$T$109</f>
        <v>0</v>
      </c>
      <c r="BH1488">
        <v>1678</v>
      </c>
    </row>
    <row r="1489" spans="5:60">
      <c r="E1489" t="e">
        <f>#REF!</f>
        <v>#REF!</v>
      </c>
      <c r="F1489">
        <v>111847</v>
      </c>
      <c r="Q1489" t="e">
        <f>#REF!</f>
        <v>#REF!</v>
      </c>
      <c r="R1489">
        <v>174370</v>
      </c>
      <c r="BA1489">
        <f>'[1]D.3 Trial Balance - FY25'!$G$165</f>
        <v>0</v>
      </c>
      <c r="BB1489">
        <v>1938</v>
      </c>
      <c r="BG1489">
        <f>'[1]D.4 Revenue - FY25'!$U$109</f>
        <v>0</v>
      </c>
      <c r="BH1489">
        <v>1679</v>
      </c>
    </row>
    <row r="1490" spans="5:60">
      <c r="E1490" t="e">
        <f>#REF!</f>
        <v>#REF!</v>
      </c>
      <c r="F1490">
        <v>111848</v>
      </c>
      <c r="Q1490" t="e">
        <f>#REF!</f>
        <v>#REF!</v>
      </c>
      <c r="R1490">
        <v>174371</v>
      </c>
      <c r="BA1490">
        <f>'[1]D.3 Trial Balance - FY25'!$H$165</f>
        <v>0</v>
      </c>
      <c r="BB1490">
        <v>1939</v>
      </c>
      <c r="BG1490">
        <f>'[1]D.4 Revenue - FY25'!$V$109</f>
        <v>0</v>
      </c>
      <c r="BH1490">
        <v>1680</v>
      </c>
    </row>
    <row r="1491" spans="5:60">
      <c r="E1491" t="e">
        <f>#REF!</f>
        <v>#REF!</v>
      </c>
      <c r="F1491">
        <v>111853</v>
      </c>
      <c r="Q1491" t="e">
        <f>#REF!</f>
        <v>#REF!</v>
      </c>
      <c r="R1491">
        <v>174372</v>
      </c>
      <c r="BA1491">
        <f>'[1]D.3 Trial Balance - FY25'!$E$166</f>
        <v>0</v>
      </c>
      <c r="BB1491">
        <v>1940</v>
      </c>
      <c r="BG1491">
        <f>'[1]D.4 Revenue - FY25'!$I$110</f>
        <v>0</v>
      </c>
      <c r="BH1491">
        <v>1681</v>
      </c>
    </row>
    <row r="1492" spans="5:60">
      <c r="E1492" t="e">
        <f>#REF!</f>
        <v>#REF!</v>
      </c>
      <c r="F1492">
        <v>111859</v>
      </c>
      <c r="Q1492" t="e">
        <f>#REF!</f>
        <v>#REF!</v>
      </c>
      <c r="R1492">
        <v>174373</v>
      </c>
      <c r="BA1492">
        <f>'[1]D.3 Trial Balance - FY25'!$F$166</f>
        <v>0</v>
      </c>
      <c r="BB1492">
        <v>1941</v>
      </c>
      <c r="BG1492">
        <f>'[1]D.4 Revenue - FY25'!$J$110</f>
        <v>0</v>
      </c>
      <c r="BH1492">
        <v>1682</v>
      </c>
    </row>
    <row r="1493" spans="5:60">
      <c r="E1493" t="e">
        <f>#REF!</f>
        <v>#REF!</v>
      </c>
      <c r="F1493">
        <v>111860</v>
      </c>
      <c r="Q1493" t="e">
        <f>#REF!</f>
        <v>#REF!</v>
      </c>
      <c r="R1493">
        <v>174374</v>
      </c>
      <c r="BA1493">
        <f>'[1]D.3 Trial Balance - FY25'!$G$166</f>
        <v>0</v>
      </c>
      <c r="BB1493">
        <v>1942</v>
      </c>
      <c r="BG1493">
        <f>'[1]D.4 Revenue - FY25'!$K$110</f>
        <v>0</v>
      </c>
      <c r="BH1493">
        <v>1683</v>
      </c>
    </row>
    <row r="1494" spans="5:60">
      <c r="E1494" t="e">
        <f>#REF!</f>
        <v>#REF!</v>
      </c>
      <c r="F1494">
        <v>111861</v>
      </c>
      <c r="Q1494" t="e">
        <f>#REF!</f>
        <v>#REF!</v>
      </c>
      <c r="R1494">
        <v>174375</v>
      </c>
      <c r="BA1494">
        <f>'[1]D.3 Trial Balance - FY25'!$H$166</f>
        <v>0</v>
      </c>
      <c r="BB1494">
        <v>1943</v>
      </c>
      <c r="BG1494">
        <f>'[1]D.4 Revenue - FY25'!$L$110</f>
        <v>0</v>
      </c>
      <c r="BH1494">
        <v>1684</v>
      </c>
    </row>
    <row r="1495" spans="5:60">
      <c r="E1495" t="e">
        <f>#REF!</f>
        <v>#REF!</v>
      </c>
      <c r="F1495">
        <v>111866</v>
      </c>
      <c r="Q1495" t="e">
        <f>#REF!</f>
        <v>#REF!</v>
      </c>
      <c r="R1495">
        <v>174376</v>
      </c>
      <c r="BA1495">
        <f>'[1]D.3 Trial Balance - FY25'!$E$167</f>
        <v>0</v>
      </c>
      <c r="BB1495">
        <v>1944</v>
      </c>
      <c r="BG1495">
        <f>'[1]D.4 Revenue - FY25'!$M$110</f>
        <v>0</v>
      </c>
      <c r="BH1495">
        <v>1685</v>
      </c>
    </row>
    <row r="1496" spans="5:60">
      <c r="E1496" t="e">
        <f>#REF!</f>
        <v>#REF!</v>
      </c>
      <c r="F1496">
        <v>111872</v>
      </c>
      <c r="Q1496" t="e">
        <f>#REF!</f>
        <v>#REF!</v>
      </c>
      <c r="R1496">
        <v>174377</v>
      </c>
      <c r="BA1496">
        <f>'[1]D.3 Trial Balance - FY25'!$F$167</f>
        <v>0</v>
      </c>
      <c r="BB1496">
        <v>1945</v>
      </c>
      <c r="BG1496">
        <f>'[1]D.4 Revenue - FY25'!$N$110</f>
        <v>0</v>
      </c>
      <c r="BH1496">
        <v>1686</v>
      </c>
    </row>
    <row r="1497" spans="5:60">
      <c r="E1497" t="e">
        <f>#REF!</f>
        <v>#REF!</v>
      </c>
      <c r="F1497">
        <v>111873</v>
      </c>
      <c r="Q1497" t="e">
        <f>#REF!</f>
        <v>#REF!</v>
      </c>
      <c r="R1497">
        <v>174378</v>
      </c>
      <c r="BA1497">
        <f>'[1]D.3 Trial Balance - FY25'!$G$167</f>
        <v>0</v>
      </c>
      <c r="BB1497">
        <v>1946</v>
      </c>
      <c r="BG1497">
        <f>'[1]D.4 Revenue - FY25'!$O$110</f>
        <v>0</v>
      </c>
      <c r="BH1497">
        <v>1687</v>
      </c>
    </row>
    <row r="1498" spans="5:60">
      <c r="E1498" t="e">
        <f>#REF!</f>
        <v>#REF!</v>
      </c>
      <c r="F1498">
        <v>111874</v>
      </c>
      <c r="Q1498" t="e">
        <f>#REF!</f>
        <v>#REF!</v>
      </c>
      <c r="R1498">
        <v>174379</v>
      </c>
      <c r="BA1498">
        <f>'[1]D.3 Trial Balance - FY25'!$H$167</f>
        <v>0</v>
      </c>
      <c r="BB1498">
        <v>1947</v>
      </c>
      <c r="BG1498">
        <f>'[1]D.4 Revenue - FY25'!$P$110</f>
        <v>0</v>
      </c>
      <c r="BH1498">
        <v>1688</v>
      </c>
    </row>
    <row r="1499" spans="5:60">
      <c r="E1499" t="e">
        <f>#REF!</f>
        <v>#REF!</v>
      </c>
      <c r="F1499">
        <v>111879</v>
      </c>
      <c r="Q1499" t="e">
        <f>#REF!</f>
        <v>#REF!</v>
      </c>
      <c r="R1499">
        <v>174380</v>
      </c>
      <c r="BA1499">
        <f>'[1]D.3 Trial Balance - FY25'!$E$168</f>
        <v>0</v>
      </c>
      <c r="BB1499">
        <v>1948</v>
      </c>
      <c r="BG1499">
        <f>'[1]D.4 Revenue - FY25'!$Q$110</f>
        <v>0</v>
      </c>
      <c r="BH1499">
        <v>1689</v>
      </c>
    </row>
    <row r="1500" spans="5:60">
      <c r="E1500" t="e">
        <f>#REF!</f>
        <v>#REF!</v>
      </c>
      <c r="F1500">
        <v>111885</v>
      </c>
      <c r="Q1500" t="e">
        <f>#REF!</f>
        <v>#REF!</v>
      </c>
      <c r="R1500">
        <v>174381</v>
      </c>
      <c r="BA1500">
        <f>'[1]D.3 Trial Balance - FY25'!$F$168</f>
        <v>0</v>
      </c>
      <c r="BB1500">
        <v>1949</v>
      </c>
      <c r="BG1500">
        <f>'[1]D.4 Revenue - FY25'!$R$110</f>
        <v>0</v>
      </c>
      <c r="BH1500">
        <v>1690</v>
      </c>
    </row>
    <row r="1501" spans="5:60">
      <c r="E1501" t="e">
        <f>#REF!</f>
        <v>#REF!</v>
      </c>
      <c r="F1501">
        <v>111886</v>
      </c>
      <c r="Q1501" t="e">
        <f>#REF!</f>
        <v>#REF!</v>
      </c>
      <c r="R1501">
        <v>174382</v>
      </c>
      <c r="BA1501">
        <f>'[1]D.3 Trial Balance - FY25'!$G$168</f>
        <v>0</v>
      </c>
      <c r="BB1501">
        <v>1950</v>
      </c>
      <c r="BG1501">
        <f>'[1]D.4 Revenue - FY25'!$S$110</f>
        <v>0</v>
      </c>
      <c r="BH1501">
        <v>1691</v>
      </c>
    </row>
    <row r="1502" spans="5:60">
      <c r="E1502" t="e">
        <f>#REF!</f>
        <v>#REF!</v>
      </c>
      <c r="F1502">
        <v>111887</v>
      </c>
      <c r="Q1502" t="e">
        <f>#REF!</f>
        <v>#REF!</v>
      </c>
      <c r="R1502">
        <v>174383</v>
      </c>
      <c r="BA1502">
        <f>'[1]D.3 Trial Balance - FY25'!$H$168</f>
        <v>0</v>
      </c>
      <c r="BB1502">
        <v>1951</v>
      </c>
      <c r="BG1502">
        <f>'[1]D.4 Revenue - FY25'!$T$110</f>
        <v>0</v>
      </c>
      <c r="BH1502">
        <v>1692</v>
      </c>
    </row>
    <row r="1503" spans="5:60">
      <c r="E1503" t="e">
        <f>#REF!</f>
        <v>#REF!</v>
      </c>
      <c r="F1503">
        <v>111892</v>
      </c>
      <c r="Q1503" t="e">
        <f>#REF!</f>
        <v>#REF!</v>
      </c>
      <c r="R1503">
        <v>174384</v>
      </c>
      <c r="BA1503">
        <f>'[1]D.3 Trial Balance - FY25'!$E$169</f>
        <v>0</v>
      </c>
      <c r="BB1503">
        <v>1952</v>
      </c>
      <c r="BG1503">
        <f>'[1]D.4 Revenue - FY25'!$U$110</f>
        <v>0</v>
      </c>
      <c r="BH1503">
        <v>1693</v>
      </c>
    </row>
    <row r="1504" spans="5:60">
      <c r="E1504" t="e">
        <f>#REF!</f>
        <v>#REF!</v>
      </c>
      <c r="F1504">
        <v>111898</v>
      </c>
      <c r="Q1504" t="e">
        <f>#REF!</f>
        <v>#REF!</v>
      </c>
      <c r="R1504">
        <v>174385</v>
      </c>
      <c r="BA1504">
        <f>'[1]D.3 Trial Balance - FY25'!$F$169</f>
        <v>0</v>
      </c>
      <c r="BB1504">
        <v>1953</v>
      </c>
      <c r="BG1504">
        <f>'[1]D.4 Revenue - FY25'!$V$110</f>
        <v>0</v>
      </c>
      <c r="BH1504">
        <v>1694</v>
      </c>
    </row>
    <row r="1505" spans="5:60">
      <c r="E1505" t="e">
        <f>#REF!</f>
        <v>#REF!</v>
      </c>
      <c r="F1505">
        <v>111899</v>
      </c>
      <c r="Q1505" t="e">
        <f>#REF!</f>
        <v>#REF!</v>
      </c>
      <c r="R1505">
        <v>174386</v>
      </c>
      <c r="BA1505">
        <f>'[1]D.3 Trial Balance - FY25'!$G$169</f>
        <v>0</v>
      </c>
      <c r="BB1505">
        <v>1954</v>
      </c>
      <c r="BG1505">
        <f>'[1]D.4 Revenue - FY25'!$I$111</f>
        <v>0</v>
      </c>
      <c r="BH1505">
        <v>1695</v>
      </c>
    </row>
    <row r="1506" spans="5:60">
      <c r="E1506" t="e">
        <f>#REF!</f>
        <v>#REF!</v>
      </c>
      <c r="F1506">
        <v>111900</v>
      </c>
      <c r="Q1506" t="e">
        <f>#REF!</f>
        <v>#REF!</v>
      </c>
      <c r="R1506">
        <v>174387</v>
      </c>
      <c r="BA1506">
        <f>'[1]D.3 Trial Balance - FY25'!$H$169</f>
        <v>0</v>
      </c>
      <c r="BB1506">
        <v>1955</v>
      </c>
      <c r="BG1506">
        <f>'[1]D.4 Revenue - FY25'!$J$111</f>
        <v>0</v>
      </c>
      <c r="BH1506">
        <v>1696</v>
      </c>
    </row>
    <row r="1507" spans="5:60">
      <c r="E1507" t="e">
        <f>#REF!</f>
        <v>#REF!</v>
      </c>
      <c r="F1507">
        <v>111905</v>
      </c>
      <c r="Q1507" t="e">
        <f>#REF!</f>
        <v>#REF!</v>
      </c>
      <c r="R1507">
        <v>174388</v>
      </c>
      <c r="BA1507">
        <f>'[1]D.3 Trial Balance - FY25'!$E$170</f>
        <v>0</v>
      </c>
      <c r="BB1507">
        <v>1956</v>
      </c>
      <c r="BG1507">
        <f>'[1]D.4 Revenue - FY25'!$K$111</f>
        <v>0</v>
      </c>
      <c r="BH1507">
        <v>1697</v>
      </c>
    </row>
    <row r="1508" spans="5:60">
      <c r="E1508" t="e">
        <f>#REF!</f>
        <v>#REF!</v>
      </c>
      <c r="F1508">
        <v>111911</v>
      </c>
      <c r="Q1508" t="e">
        <f>#REF!</f>
        <v>#REF!</v>
      </c>
      <c r="R1508">
        <v>174389</v>
      </c>
      <c r="BA1508">
        <f>'[1]D.3 Trial Balance - FY25'!$F$170</f>
        <v>0</v>
      </c>
      <c r="BB1508">
        <v>1957</v>
      </c>
      <c r="BG1508">
        <f>'[1]D.4 Revenue - FY25'!$L$111</f>
        <v>0</v>
      </c>
      <c r="BH1508">
        <v>1698</v>
      </c>
    </row>
    <row r="1509" spans="5:60">
      <c r="E1509" t="e">
        <f>#REF!</f>
        <v>#REF!</v>
      </c>
      <c r="F1509">
        <v>111912</v>
      </c>
      <c r="Q1509" t="e">
        <f>#REF!</f>
        <v>#REF!</v>
      </c>
      <c r="R1509">
        <v>174390</v>
      </c>
      <c r="BA1509">
        <f>'[1]D.3 Trial Balance - FY25'!$G$170</f>
        <v>0</v>
      </c>
      <c r="BB1509">
        <v>1958</v>
      </c>
      <c r="BG1509">
        <f>'[1]D.4 Revenue - FY25'!$M$111</f>
        <v>0</v>
      </c>
      <c r="BH1509">
        <v>1699</v>
      </c>
    </row>
    <row r="1510" spans="5:60">
      <c r="E1510" t="e">
        <f>#REF!</f>
        <v>#REF!</v>
      </c>
      <c r="F1510">
        <v>111913</v>
      </c>
      <c r="Q1510" t="e">
        <f>#REF!</f>
        <v>#REF!</v>
      </c>
      <c r="R1510">
        <v>174391</v>
      </c>
      <c r="BA1510">
        <f>'[1]D.3 Trial Balance - FY25'!$H$170</f>
        <v>-212065.19</v>
      </c>
      <c r="BB1510">
        <v>1959</v>
      </c>
      <c r="BG1510">
        <f>'[1]D.4 Revenue - FY25'!$N$111</f>
        <v>0</v>
      </c>
      <c r="BH1510">
        <v>1700</v>
      </c>
    </row>
    <row r="1511" spans="5:60">
      <c r="E1511" t="e">
        <f>#REF!</f>
        <v>#REF!</v>
      </c>
      <c r="F1511">
        <v>111918</v>
      </c>
      <c r="Q1511" t="e">
        <f>#REF!</f>
        <v>#REF!</v>
      </c>
      <c r="R1511">
        <v>174392</v>
      </c>
      <c r="BA1511">
        <f>'[1]D.3 Trial Balance - FY25'!$E$171</f>
        <v>0</v>
      </c>
      <c r="BB1511">
        <v>1960</v>
      </c>
      <c r="BG1511">
        <f>'[1]D.4 Revenue - FY25'!$O$111</f>
        <v>0</v>
      </c>
      <c r="BH1511">
        <v>1701</v>
      </c>
    </row>
    <row r="1512" spans="5:60">
      <c r="E1512" t="e">
        <f>#REF!</f>
        <v>#REF!</v>
      </c>
      <c r="F1512">
        <v>111924</v>
      </c>
      <c r="Q1512" t="e">
        <f>#REF!</f>
        <v>#REF!</v>
      </c>
      <c r="R1512">
        <v>174393</v>
      </c>
      <c r="BA1512">
        <f>'[1]D.3 Trial Balance - FY25'!$F$171</f>
        <v>0</v>
      </c>
      <c r="BB1512">
        <v>1961</v>
      </c>
      <c r="BG1512">
        <f>'[1]D.4 Revenue - FY25'!$P$111</f>
        <v>0</v>
      </c>
      <c r="BH1512">
        <v>1702</v>
      </c>
    </row>
    <row r="1513" spans="5:60">
      <c r="E1513" t="e">
        <f>#REF!</f>
        <v>#REF!</v>
      </c>
      <c r="F1513">
        <v>111925</v>
      </c>
      <c r="Q1513" t="e">
        <f>#REF!</f>
        <v>#REF!</v>
      </c>
      <c r="R1513">
        <v>174394</v>
      </c>
      <c r="BA1513">
        <f>'[1]D.3 Trial Balance - FY25'!$G$171</f>
        <v>0</v>
      </c>
      <c r="BB1513">
        <v>1962</v>
      </c>
      <c r="BG1513">
        <f>'[1]D.4 Revenue - FY25'!$Q$111</f>
        <v>0</v>
      </c>
      <c r="BH1513">
        <v>1703</v>
      </c>
    </row>
    <row r="1514" spans="5:60">
      <c r="E1514" t="e">
        <f>#REF!</f>
        <v>#REF!</v>
      </c>
      <c r="F1514">
        <v>111926</v>
      </c>
      <c r="Q1514" t="e">
        <f>#REF!</f>
        <v>#REF!</v>
      </c>
      <c r="R1514">
        <v>174395</v>
      </c>
      <c r="BA1514">
        <f>'[1]D.3 Trial Balance - FY25'!$H$171</f>
        <v>-8000000</v>
      </c>
      <c r="BB1514">
        <v>1963</v>
      </c>
      <c r="BG1514">
        <f>'[1]D.4 Revenue - FY25'!$R$111</f>
        <v>0</v>
      </c>
      <c r="BH1514">
        <v>1704</v>
      </c>
    </row>
    <row r="1515" spans="5:60">
      <c r="E1515" t="e">
        <f>#REF!</f>
        <v>#REF!</v>
      </c>
      <c r="F1515">
        <v>111931</v>
      </c>
      <c r="Q1515" t="e">
        <f>#REF!</f>
        <v>#REF!</v>
      </c>
      <c r="R1515">
        <v>174396</v>
      </c>
      <c r="BA1515">
        <f>'[1]D.3 Trial Balance - FY25'!$E$172</f>
        <v>0</v>
      </c>
      <c r="BB1515">
        <v>1964</v>
      </c>
      <c r="BG1515">
        <f>'[1]D.4 Revenue - FY25'!$S$111</f>
        <v>0</v>
      </c>
      <c r="BH1515">
        <v>1705</v>
      </c>
    </row>
    <row r="1516" spans="5:60">
      <c r="E1516" t="e">
        <f>#REF!</f>
        <v>#REF!</v>
      </c>
      <c r="F1516">
        <v>111937</v>
      </c>
      <c r="Q1516" t="e">
        <f>#REF!</f>
        <v>#REF!</v>
      </c>
      <c r="R1516">
        <v>174397</v>
      </c>
      <c r="BA1516">
        <f>'[1]D.3 Trial Balance - FY25'!$F$172</f>
        <v>0</v>
      </c>
      <c r="BB1516">
        <v>1965</v>
      </c>
      <c r="BG1516">
        <f>'[1]D.4 Revenue - FY25'!$T$111</f>
        <v>0</v>
      </c>
      <c r="BH1516">
        <v>1706</v>
      </c>
    </row>
    <row r="1517" spans="5:60">
      <c r="E1517" t="e">
        <f>#REF!</f>
        <v>#REF!</v>
      </c>
      <c r="F1517">
        <v>111938</v>
      </c>
      <c r="Q1517" t="e">
        <f>#REF!</f>
        <v>#REF!</v>
      </c>
      <c r="R1517">
        <v>174398</v>
      </c>
      <c r="BA1517">
        <f>'[1]D.3 Trial Balance - FY25'!$G$172</f>
        <v>0</v>
      </c>
      <c r="BB1517">
        <v>1966</v>
      </c>
      <c r="BG1517">
        <f>'[1]D.4 Revenue - FY25'!$U$111</f>
        <v>0</v>
      </c>
      <c r="BH1517">
        <v>1707</v>
      </c>
    </row>
    <row r="1518" spans="5:60">
      <c r="E1518" t="e">
        <f>#REF!</f>
        <v>#REF!</v>
      </c>
      <c r="F1518">
        <v>111939</v>
      </c>
      <c r="Q1518" t="e">
        <f>#REF!</f>
        <v>#REF!</v>
      </c>
      <c r="R1518">
        <v>174399</v>
      </c>
      <c r="BA1518">
        <f>'[1]D.3 Trial Balance - FY25'!$H$172</f>
        <v>0</v>
      </c>
      <c r="BB1518">
        <v>1967</v>
      </c>
      <c r="BG1518">
        <f>'[1]D.4 Revenue - FY25'!$V$111</f>
        <v>0</v>
      </c>
      <c r="BH1518">
        <v>1708</v>
      </c>
    </row>
    <row r="1519" spans="5:60">
      <c r="E1519" t="e">
        <f>#REF!</f>
        <v>#REF!</v>
      </c>
      <c r="F1519">
        <v>111944</v>
      </c>
      <c r="Q1519" t="e">
        <f>#REF!</f>
        <v>#REF!</v>
      </c>
      <c r="R1519">
        <v>174400</v>
      </c>
      <c r="BA1519">
        <f>'[1]D.3 Trial Balance - FY25'!$E$173</f>
        <v>0</v>
      </c>
      <c r="BB1519">
        <v>1968</v>
      </c>
      <c r="BG1519">
        <f>'[1]D.4 Revenue - FY25'!$I$112</f>
        <v>0</v>
      </c>
      <c r="BH1519">
        <v>1709</v>
      </c>
    </row>
    <row r="1520" spans="5:60">
      <c r="E1520" t="e">
        <f>#REF!</f>
        <v>#REF!</v>
      </c>
      <c r="F1520">
        <v>111950</v>
      </c>
      <c r="Q1520" t="e">
        <f>#REF!</f>
        <v>#REF!</v>
      </c>
      <c r="R1520">
        <v>174401</v>
      </c>
      <c r="BA1520">
        <f>'[1]D.3 Trial Balance - FY25'!$F$173</f>
        <v>0</v>
      </c>
      <c r="BB1520">
        <v>1969</v>
      </c>
      <c r="BG1520">
        <f>'[1]D.4 Revenue - FY25'!$J$112</f>
        <v>0</v>
      </c>
      <c r="BH1520">
        <v>1710</v>
      </c>
    </row>
    <row r="1521" spans="5:60">
      <c r="E1521" t="e">
        <f>#REF!</f>
        <v>#REF!</v>
      </c>
      <c r="F1521">
        <v>111951</v>
      </c>
      <c r="Q1521" t="e">
        <f>#REF!</f>
        <v>#REF!</v>
      </c>
      <c r="R1521">
        <v>174402</v>
      </c>
      <c r="BA1521">
        <f>'[1]D.3 Trial Balance - FY25'!$G$173</f>
        <v>0</v>
      </c>
      <c r="BB1521">
        <v>1970</v>
      </c>
      <c r="BG1521">
        <f>'[1]D.4 Revenue - FY25'!$K$112</f>
        <v>0</v>
      </c>
      <c r="BH1521">
        <v>1711</v>
      </c>
    </row>
    <row r="1522" spans="5:60">
      <c r="E1522" t="e">
        <f>#REF!</f>
        <v>#REF!</v>
      </c>
      <c r="F1522">
        <v>111952</v>
      </c>
      <c r="Q1522" t="e">
        <f>#REF!</f>
        <v>#REF!</v>
      </c>
      <c r="R1522">
        <v>174403</v>
      </c>
      <c r="BA1522">
        <f>'[1]D.3 Trial Balance - FY25'!$H$173</f>
        <v>0</v>
      </c>
      <c r="BB1522">
        <v>1971</v>
      </c>
      <c r="BG1522">
        <f>'[1]D.4 Revenue - FY25'!$L$112</f>
        <v>0</v>
      </c>
      <c r="BH1522">
        <v>1712</v>
      </c>
    </row>
    <row r="1523" spans="5:60">
      <c r="E1523" t="e">
        <f>#REF!</f>
        <v>#REF!</v>
      </c>
      <c r="F1523">
        <v>111957</v>
      </c>
      <c r="Q1523" t="e">
        <f>#REF!</f>
        <v>#REF!</v>
      </c>
      <c r="R1523">
        <v>174404</v>
      </c>
      <c r="BA1523">
        <f>'[1]D.3 Trial Balance - FY25'!$E$174</f>
        <v>0</v>
      </c>
      <c r="BB1523">
        <v>1972</v>
      </c>
      <c r="BG1523">
        <f>'[1]D.4 Revenue - FY25'!$M$112</f>
        <v>0</v>
      </c>
      <c r="BH1523">
        <v>1713</v>
      </c>
    </row>
    <row r="1524" spans="5:60">
      <c r="E1524" t="e">
        <f>#REF!</f>
        <v>#REF!</v>
      </c>
      <c r="F1524">
        <v>111963</v>
      </c>
      <c r="Q1524" t="e">
        <f>#REF!</f>
        <v>#REF!</v>
      </c>
      <c r="R1524">
        <v>174405</v>
      </c>
      <c r="BA1524">
        <f>'[1]D.3 Trial Balance - FY25'!$F$174</f>
        <v>0</v>
      </c>
      <c r="BB1524">
        <v>1973</v>
      </c>
      <c r="BG1524">
        <f>'[1]D.4 Revenue - FY25'!$N$112</f>
        <v>0</v>
      </c>
      <c r="BH1524">
        <v>1714</v>
      </c>
    </row>
    <row r="1525" spans="5:60">
      <c r="E1525" t="e">
        <f>#REF!</f>
        <v>#REF!</v>
      </c>
      <c r="F1525">
        <v>111964</v>
      </c>
      <c r="Q1525" t="e">
        <f>#REF!</f>
        <v>#REF!</v>
      </c>
      <c r="R1525">
        <v>174406</v>
      </c>
      <c r="BA1525">
        <f>'[1]D.3 Trial Balance - FY25'!$G$174</f>
        <v>0</v>
      </c>
      <c r="BB1525">
        <v>1974</v>
      </c>
      <c r="BG1525">
        <f>'[1]D.4 Revenue - FY25'!$O$112</f>
        <v>0</v>
      </c>
      <c r="BH1525">
        <v>1715</v>
      </c>
    </row>
    <row r="1526" spans="5:60">
      <c r="E1526" t="e">
        <f>#REF!</f>
        <v>#REF!</v>
      </c>
      <c r="F1526">
        <v>111965</v>
      </c>
      <c r="Q1526" t="e">
        <f>#REF!</f>
        <v>#REF!</v>
      </c>
      <c r="R1526">
        <v>174407</v>
      </c>
      <c r="BA1526">
        <f>'[1]D.3 Trial Balance - FY25'!$H$174</f>
        <v>0</v>
      </c>
      <c r="BB1526">
        <v>1975</v>
      </c>
      <c r="BG1526">
        <f>'[1]D.4 Revenue - FY25'!$P$112</f>
        <v>0</v>
      </c>
      <c r="BH1526">
        <v>1716</v>
      </c>
    </row>
    <row r="1527" spans="5:60">
      <c r="E1527" t="e">
        <f>#REF!</f>
        <v>#REF!</v>
      </c>
      <c r="F1527">
        <v>111970</v>
      </c>
      <c r="Q1527" t="e">
        <f>#REF!</f>
        <v>#REF!</v>
      </c>
      <c r="R1527">
        <v>174408</v>
      </c>
      <c r="BA1527">
        <f>'[1]D.3 Trial Balance - FY25'!$E$175</f>
        <v>0</v>
      </c>
      <c r="BB1527">
        <v>1976</v>
      </c>
      <c r="BG1527">
        <f>'[1]D.4 Revenue - FY25'!$Q$112</f>
        <v>0</v>
      </c>
      <c r="BH1527">
        <v>1717</v>
      </c>
    </row>
    <row r="1528" spans="5:60">
      <c r="E1528" t="e">
        <f>#REF!</f>
        <v>#REF!</v>
      </c>
      <c r="F1528">
        <v>111976</v>
      </c>
      <c r="Q1528" t="e">
        <f>#REF!</f>
        <v>#REF!</v>
      </c>
      <c r="R1528">
        <v>174409</v>
      </c>
      <c r="BA1528">
        <f>'[1]D.3 Trial Balance - FY25'!$F$175</f>
        <v>0</v>
      </c>
      <c r="BB1528">
        <v>1977</v>
      </c>
      <c r="BG1528">
        <f>'[1]D.4 Revenue - FY25'!$R$112</f>
        <v>0</v>
      </c>
      <c r="BH1528">
        <v>1718</v>
      </c>
    </row>
    <row r="1529" spans="5:60">
      <c r="E1529" t="e">
        <f>#REF!</f>
        <v>#REF!</v>
      </c>
      <c r="F1529">
        <v>111977</v>
      </c>
      <c r="Q1529" t="e">
        <f>#REF!</f>
        <v>#REF!</v>
      </c>
      <c r="R1529">
        <v>174410</v>
      </c>
      <c r="BA1529">
        <f>'[1]D.3 Trial Balance - FY25'!$G$175</f>
        <v>0</v>
      </c>
      <c r="BB1529">
        <v>1978</v>
      </c>
      <c r="BG1529">
        <f>'[1]D.4 Revenue - FY25'!$S$112</f>
        <v>0</v>
      </c>
      <c r="BH1529">
        <v>1719</v>
      </c>
    </row>
    <row r="1530" spans="5:60">
      <c r="E1530" t="e">
        <f>#REF!</f>
        <v>#REF!</v>
      </c>
      <c r="F1530">
        <v>111978</v>
      </c>
      <c r="Q1530" t="e">
        <f>#REF!</f>
        <v>#REF!</v>
      </c>
      <c r="R1530">
        <v>174411</v>
      </c>
      <c r="BA1530">
        <f>'[1]D.3 Trial Balance - FY25'!$H$175</f>
        <v>0</v>
      </c>
      <c r="BB1530">
        <v>1979</v>
      </c>
      <c r="BG1530">
        <f>'[1]D.4 Revenue - FY25'!$T$112</f>
        <v>0</v>
      </c>
      <c r="BH1530">
        <v>1720</v>
      </c>
    </row>
    <row r="1531" spans="5:60">
      <c r="E1531" t="e">
        <f>#REF!</f>
        <v>#REF!</v>
      </c>
      <c r="F1531">
        <v>111983</v>
      </c>
      <c r="Q1531" t="e">
        <f>#REF!</f>
        <v>#REF!</v>
      </c>
      <c r="R1531">
        <v>174412</v>
      </c>
      <c r="BA1531">
        <f>'[1]D.3 Trial Balance - FY25'!$E$176</f>
        <v>0</v>
      </c>
      <c r="BB1531">
        <v>1980</v>
      </c>
      <c r="BG1531">
        <f>'[1]D.4 Revenue - FY25'!$U$112</f>
        <v>0</v>
      </c>
      <c r="BH1531">
        <v>1721</v>
      </c>
    </row>
    <row r="1532" spans="5:60">
      <c r="E1532" t="e">
        <f>#REF!</f>
        <v>#REF!</v>
      </c>
      <c r="F1532">
        <v>111989</v>
      </c>
      <c r="Q1532" t="e">
        <f>#REF!</f>
        <v>#REF!</v>
      </c>
      <c r="R1532">
        <v>174413</v>
      </c>
      <c r="BA1532">
        <f>'[1]D.3 Trial Balance - FY25'!$F$176</f>
        <v>0</v>
      </c>
      <c r="BB1532">
        <v>1981</v>
      </c>
      <c r="BG1532">
        <f>'[1]D.4 Revenue - FY25'!$V$112</f>
        <v>0</v>
      </c>
      <c r="BH1532">
        <v>1722</v>
      </c>
    </row>
    <row r="1533" spans="5:60">
      <c r="E1533" t="e">
        <f>#REF!</f>
        <v>#REF!</v>
      </c>
      <c r="F1533">
        <v>111990</v>
      </c>
      <c r="Q1533" t="e">
        <f>#REF!</f>
        <v>#REF!</v>
      </c>
      <c r="R1533">
        <v>174414</v>
      </c>
      <c r="BA1533">
        <f>'[1]D.3 Trial Balance - FY25'!$G$176</f>
        <v>0</v>
      </c>
      <c r="BB1533">
        <v>1982</v>
      </c>
      <c r="BG1533">
        <f>'[1]D.4 Revenue - FY25'!$I$113</f>
        <v>0</v>
      </c>
      <c r="BH1533">
        <v>1723</v>
      </c>
    </row>
    <row r="1534" spans="5:60">
      <c r="E1534" t="e">
        <f>#REF!</f>
        <v>#REF!</v>
      </c>
      <c r="F1534">
        <v>111991</v>
      </c>
      <c r="Q1534" t="e">
        <f>#REF!</f>
        <v>#REF!</v>
      </c>
      <c r="R1534">
        <v>174415</v>
      </c>
      <c r="BA1534">
        <f>'[1]D.3 Trial Balance - FY25'!$H$176</f>
        <v>0</v>
      </c>
      <c r="BB1534">
        <v>1983</v>
      </c>
      <c r="BG1534">
        <f>'[1]D.4 Revenue - FY25'!$J$113</f>
        <v>0</v>
      </c>
      <c r="BH1534">
        <v>1724</v>
      </c>
    </row>
    <row r="1535" spans="5:60">
      <c r="E1535" t="e">
        <f>#REF!</f>
        <v>#REF!</v>
      </c>
      <c r="F1535">
        <v>111996</v>
      </c>
      <c r="Q1535" t="e">
        <f>#REF!</f>
        <v>#REF!</v>
      </c>
      <c r="R1535">
        <v>174416</v>
      </c>
      <c r="BA1535">
        <f>'[1]D.3 Trial Balance - FY25'!$E$177</f>
        <v>0</v>
      </c>
      <c r="BB1535">
        <v>1984</v>
      </c>
      <c r="BG1535">
        <f>'[1]D.4 Revenue - FY25'!$K$113</f>
        <v>0</v>
      </c>
      <c r="BH1535">
        <v>1725</v>
      </c>
    </row>
    <row r="1536" spans="5:60">
      <c r="E1536" t="e">
        <f>#REF!</f>
        <v>#REF!</v>
      </c>
      <c r="F1536">
        <v>112002</v>
      </c>
      <c r="Q1536" t="e">
        <f>#REF!</f>
        <v>#REF!</v>
      </c>
      <c r="R1536">
        <v>174417</v>
      </c>
      <c r="BA1536">
        <f>'[1]D.3 Trial Balance - FY25'!$F$177</f>
        <v>0</v>
      </c>
      <c r="BB1536">
        <v>1985</v>
      </c>
      <c r="BG1536">
        <f>'[1]D.4 Revenue - FY25'!$L$113</f>
        <v>0</v>
      </c>
      <c r="BH1536">
        <v>1726</v>
      </c>
    </row>
    <row r="1537" spans="5:60">
      <c r="E1537" t="e">
        <f>#REF!</f>
        <v>#REF!</v>
      </c>
      <c r="F1537">
        <v>112003</v>
      </c>
      <c r="Q1537" t="e">
        <f>#REF!</f>
        <v>#REF!</v>
      </c>
      <c r="R1537">
        <v>174418</v>
      </c>
      <c r="BA1537">
        <f>'[1]D.3 Trial Balance - FY25'!$G$177</f>
        <v>0</v>
      </c>
      <c r="BB1537">
        <v>1986</v>
      </c>
      <c r="BG1537">
        <f>'[1]D.4 Revenue - FY25'!$M$113</f>
        <v>0</v>
      </c>
      <c r="BH1537">
        <v>1727</v>
      </c>
    </row>
    <row r="1538" spans="5:60">
      <c r="E1538" t="e">
        <f>#REF!</f>
        <v>#REF!</v>
      </c>
      <c r="F1538">
        <v>112004</v>
      </c>
      <c r="Q1538" t="e">
        <f>#REF!</f>
        <v>#REF!</v>
      </c>
      <c r="R1538">
        <v>174419</v>
      </c>
      <c r="BA1538">
        <f>'[1]D.3 Trial Balance - FY25'!$H$177</f>
        <v>0</v>
      </c>
      <c r="BB1538">
        <v>1987</v>
      </c>
      <c r="BG1538">
        <f>'[1]D.4 Revenue - FY25'!$N$113</f>
        <v>0</v>
      </c>
      <c r="BH1538">
        <v>1728</v>
      </c>
    </row>
    <row r="1539" spans="5:60">
      <c r="E1539" t="e">
        <f>#REF!</f>
        <v>#REF!</v>
      </c>
      <c r="F1539">
        <v>112009</v>
      </c>
      <c r="Q1539" t="e">
        <f>#REF!</f>
        <v>#REF!</v>
      </c>
      <c r="R1539">
        <v>174420</v>
      </c>
      <c r="BA1539">
        <f>'[1]D.3 Trial Balance - FY25'!$E$178</f>
        <v>0</v>
      </c>
      <c r="BB1539">
        <v>1988</v>
      </c>
      <c r="BG1539">
        <f>'[1]D.4 Revenue - FY25'!$O$113</f>
        <v>0</v>
      </c>
      <c r="BH1539">
        <v>1729</v>
      </c>
    </row>
    <row r="1540" spans="5:60">
      <c r="E1540" t="e">
        <f>#REF!</f>
        <v>#REF!</v>
      </c>
      <c r="F1540">
        <v>112015</v>
      </c>
      <c r="Q1540" t="e">
        <f>#REF!</f>
        <v>#REF!</v>
      </c>
      <c r="R1540">
        <v>174421</v>
      </c>
      <c r="BA1540">
        <f>'[1]D.3 Trial Balance - FY25'!$F$178</f>
        <v>0</v>
      </c>
      <c r="BB1540">
        <v>1989</v>
      </c>
      <c r="BG1540">
        <f>'[1]D.4 Revenue - FY25'!$P$113</f>
        <v>0</v>
      </c>
      <c r="BH1540">
        <v>1730</v>
      </c>
    </row>
    <row r="1541" spans="5:60">
      <c r="E1541" t="e">
        <f>#REF!</f>
        <v>#REF!</v>
      </c>
      <c r="F1541">
        <v>112016</v>
      </c>
      <c r="Q1541" t="e">
        <f>#REF!</f>
        <v>#REF!</v>
      </c>
      <c r="R1541">
        <v>174422</v>
      </c>
      <c r="BA1541">
        <f>'[1]D.3 Trial Balance - FY25'!$G$178</f>
        <v>0</v>
      </c>
      <c r="BB1541">
        <v>1990</v>
      </c>
      <c r="BG1541">
        <f>'[1]D.4 Revenue - FY25'!$Q$113</f>
        <v>0</v>
      </c>
      <c r="BH1541">
        <v>1731</v>
      </c>
    </row>
    <row r="1542" spans="5:60">
      <c r="E1542" t="e">
        <f>#REF!</f>
        <v>#REF!</v>
      </c>
      <c r="F1542">
        <v>112017</v>
      </c>
      <c r="Q1542" t="e">
        <f>#REF!</f>
        <v>#REF!</v>
      </c>
      <c r="R1542">
        <v>174423</v>
      </c>
      <c r="BA1542">
        <f>'[1]D.3 Trial Balance - FY25'!$H$178</f>
        <v>0</v>
      </c>
      <c r="BB1542">
        <v>1991</v>
      </c>
      <c r="BG1542">
        <f>'[1]D.4 Revenue - FY25'!$R$113</f>
        <v>0</v>
      </c>
      <c r="BH1542">
        <v>1732</v>
      </c>
    </row>
    <row r="1543" spans="5:60">
      <c r="E1543" t="e">
        <f>#REF!</f>
        <v>#REF!</v>
      </c>
      <c r="F1543">
        <v>112022</v>
      </c>
      <c r="Q1543" t="e">
        <f>#REF!</f>
        <v>#REF!</v>
      </c>
      <c r="R1543">
        <v>174424</v>
      </c>
      <c r="BA1543">
        <f>'[1]D.3 Trial Balance - FY25'!$E$179</f>
        <v>0</v>
      </c>
      <c r="BB1543">
        <v>1992</v>
      </c>
      <c r="BG1543">
        <f>'[1]D.4 Revenue - FY25'!$S$113</f>
        <v>0</v>
      </c>
      <c r="BH1543">
        <v>1733</v>
      </c>
    </row>
    <row r="1544" spans="5:60">
      <c r="E1544" t="e">
        <f>#REF!</f>
        <v>#REF!</v>
      </c>
      <c r="F1544">
        <v>112028</v>
      </c>
      <c r="Q1544" t="e">
        <f>#REF!</f>
        <v>#REF!</v>
      </c>
      <c r="R1544">
        <v>174425</v>
      </c>
      <c r="BA1544">
        <f>'[1]D.3 Trial Balance - FY25'!$F$179</f>
        <v>0</v>
      </c>
      <c r="BB1544">
        <v>1993</v>
      </c>
      <c r="BG1544">
        <f>'[1]D.4 Revenue - FY25'!$T$113</f>
        <v>0</v>
      </c>
      <c r="BH1544">
        <v>1734</v>
      </c>
    </row>
    <row r="1545" spans="5:60">
      <c r="E1545" t="e">
        <f>#REF!</f>
        <v>#REF!</v>
      </c>
      <c r="F1545">
        <v>112029</v>
      </c>
      <c r="Q1545" t="e">
        <f>#REF!</f>
        <v>#REF!</v>
      </c>
      <c r="R1545">
        <v>174426</v>
      </c>
      <c r="BA1545">
        <f>'[1]D.3 Trial Balance - FY25'!$G$179</f>
        <v>0</v>
      </c>
      <c r="BB1545">
        <v>1994</v>
      </c>
      <c r="BG1545">
        <f>'[1]D.4 Revenue - FY25'!$U$113</f>
        <v>0</v>
      </c>
      <c r="BH1545">
        <v>1735</v>
      </c>
    </row>
    <row r="1546" spans="5:60">
      <c r="E1546" t="e">
        <f>#REF!</f>
        <v>#REF!</v>
      </c>
      <c r="F1546">
        <v>112030</v>
      </c>
      <c r="Q1546" t="e">
        <f>#REF!</f>
        <v>#REF!</v>
      </c>
      <c r="R1546">
        <v>174427</v>
      </c>
      <c r="BA1546">
        <f>'[1]D.3 Trial Balance - FY25'!$H$179</f>
        <v>0</v>
      </c>
      <c r="BB1546">
        <v>1995</v>
      </c>
      <c r="BG1546">
        <f>'[1]D.4 Revenue - FY25'!$V$113</f>
        <v>0</v>
      </c>
      <c r="BH1546">
        <v>1736</v>
      </c>
    </row>
    <row r="1547" spans="5:60">
      <c r="E1547" t="e">
        <f>#REF!</f>
        <v>#REF!</v>
      </c>
      <c r="F1547">
        <v>112035</v>
      </c>
      <c r="Q1547" t="e">
        <f>#REF!</f>
        <v>#REF!</v>
      </c>
      <c r="R1547">
        <v>174428</v>
      </c>
      <c r="BA1547">
        <f>'[1]D.3 Trial Balance - FY25'!$E$180</f>
        <v>0</v>
      </c>
      <c r="BB1547">
        <v>1996</v>
      </c>
      <c r="BG1547">
        <f>'[1]D.4 Revenue - FY25'!$I$114</f>
        <v>0</v>
      </c>
      <c r="BH1547">
        <v>1737</v>
      </c>
    </row>
    <row r="1548" spans="5:60">
      <c r="E1548" t="e">
        <f>#REF!</f>
        <v>#REF!</v>
      </c>
      <c r="F1548">
        <v>112041</v>
      </c>
      <c r="Q1548" t="e">
        <f>#REF!</f>
        <v>#REF!</v>
      </c>
      <c r="R1548">
        <v>174429</v>
      </c>
      <c r="BA1548">
        <f>'[1]D.3 Trial Balance - FY25'!$F$180</f>
        <v>0</v>
      </c>
      <c r="BB1548">
        <v>1997</v>
      </c>
      <c r="BG1548">
        <f>'[1]D.4 Revenue - FY25'!$J$114</f>
        <v>0</v>
      </c>
      <c r="BH1548">
        <v>1738</v>
      </c>
    </row>
    <row r="1549" spans="5:60">
      <c r="E1549" t="e">
        <f>#REF!</f>
        <v>#REF!</v>
      </c>
      <c r="F1549">
        <v>112042</v>
      </c>
      <c r="Q1549" t="e">
        <f>#REF!</f>
        <v>#REF!</v>
      </c>
      <c r="R1549">
        <v>174430</v>
      </c>
      <c r="BA1549">
        <f>'[1]D.3 Trial Balance - FY25'!$G$180</f>
        <v>0</v>
      </c>
      <c r="BB1549">
        <v>1998</v>
      </c>
      <c r="BG1549">
        <f>'[1]D.4 Revenue - FY25'!$K$114</f>
        <v>0</v>
      </c>
      <c r="BH1549">
        <v>1739</v>
      </c>
    </row>
    <row r="1550" spans="5:60">
      <c r="E1550" t="e">
        <f>#REF!</f>
        <v>#REF!</v>
      </c>
      <c r="F1550">
        <v>112043</v>
      </c>
      <c r="Q1550" t="e">
        <f>#REF!</f>
        <v>#REF!</v>
      </c>
      <c r="R1550">
        <v>174431</v>
      </c>
      <c r="BA1550">
        <f>'[1]D.3 Trial Balance - FY25'!$H$180</f>
        <v>0</v>
      </c>
      <c r="BB1550">
        <v>1999</v>
      </c>
      <c r="BG1550">
        <f>'[1]D.4 Revenue - FY25'!$L$114</f>
        <v>0</v>
      </c>
      <c r="BH1550">
        <v>1740</v>
      </c>
    </row>
    <row r="1551" spans="5:60">
      <c r="E1551" t="e">
        <f>#REF!</f>
        <v>#REF!</v>
      </c>
      <c r="F1551">
        <v>112048</v>
      </c>
      <c r="Q1551" t="e">
        <f>#REF!</f>
        <v>#REF!</v>
      </c>
      <c r="R1551">
        <v>174432</v>
      </c>
      <c r="BA1551">
        <f>'[1]D.3 Trial Balance - FY25'!$E$181</f>
        <v>0</v>
      </c>
      <c r="BB1551">
        <v>2000</v>
      </c>
      <c r="BG1551">
        <f>'[1]D.4 Revenue - FY25'!$M$114</f>
        <v>0</v>
      </c>
      <c r="BH1551">
        <v>1741</v>
      </c>
    </row>
    <row r="1552" spans="5:60">
      <c r="E1552" t="e">
        <f>#REF!</f>
        <v>#REF!</v>
      </c>
      <c r="F1552">
        <v>112054</v>
      </c>
      <c r="Q1552" t="e">
        <f>#REF!</f>
        <v>#REF!</v>
      </c>
      <c r="R1552">
        <v>174433</v>
      </c>
      <c r="BA1552">
        <f>'[1]D.3 Trial Balance - FY25'!$F$181</f>
        <v>0</v>
      </c>
      <c r="BB1552">
        <v>2001</v>
      </c>
      <c r="BG1552">
        <f>'[1]D.4 Revenue - FY25'!$N$114</f>
        <v>0</v>
      </c>
      <c r="BH1552">
        <v>1742</v>
      </c>
    </row>
    <row r="1553" spans="5:60">
      <c r="E1553" t="e">
        <f>#REF!</f>
        <v>#REF!</v>
      </c>
      <c r="F1553">
        <v>112055</v>
      </c>
      <c r="Q1553" t="e">
        <f>#REF!</f>
        <v>#REF!</v>
      </c>
      <c r="R1553">
        <v>174434</v>
      </c>
      <c r="BA1553">
        <f>'[1]D.3 Trial Balance - FY25'!$G$181</f>
        <v>0</v>
      </c>
      <c r="BB1553">
        <v>2002</v>
      </c>
      <c r="BG1553">
        <f>'[1]D.4 Revenue - FY25'!$O$114</f>
        <v>0</v>
      </c>
      <c r="BH1553">
        <v>1743</v>
      </c>
    </row>
    <row r="1554" spans="5:60">
      <c r="E1554" t="e">
        <f>#REF!</f>
        <v>#REF!</v>
      </c>
      <c r="F1554">
        <v>112056</v>
      </c>
      <c r="Q1554" t="e">
        <f>#REF!</f>
        <v>#REF!</v>
      </c>
      <c r="R1554">
        <v>174435</v>
      </c>
      <c r="BA1554">
        <f>'[1]D.3 Trial Balance - FY25'!$H$181</f>
        <v>0</v>
      </c>
      <c r="BB1554">
        <v>2003</v>
      </c>
      <c r="BG1554">
        <f>'[1]D.4 Revenue - FY25'!$P$114</f>
        <v>0</v>
      </c>
      <c r="BH1554">
        <v>1744</v>
      </c>
    </row>
    <row r="1555" spans="5:60">
      <c r="E1555" t="e">
        <f>#REF!</f>
        <v>#REF!</v>
      </c>
      <c r="F1555">
        <v>112061</v>
      </c>
      <c r="Q1555" t="e">
        <f>#REF!</f>
        <v>#REF!</v>
      </c>
      <c r="R1555">
        <v>174436</v>
      </c>
      <c r="BA1555">
        <f>'[1]D.3 Trial Balance - FY25'!$E$182</f>
        <v>0</v>
      </c>
      <c r="BB1555">
        <v>2004</v>
      </c>
      <c r="BG1555">
        <f>'[1]D.4 Revenue - FY25'!$Q$114</f>
        <v>0</v>
      </c>
      <c r="BH1555">
        <v>1745</v>
      </c>
    </row>
    <row r="1556" spans="5:60">
      <c r="E1556" t="e">
        <f>#REF!</f>
        <v>#REF!</v>
      </c>
      <c r="F1556">
        <v>112067</v>
      </c>
      <c r="Q1556" t="e">
        <f>#REF!</f>
        <v>#REF!</v>
      </c>
      <c r="R1556">
        <v>174437</v>
      </c>
      <c r="BA1556">
        <f>'[1]D.3 Trial Balance - FY25'!$F$182</f>
        <v>0</v>
      </c>
      <c r="BB1556">
        <v>2005</v>
      </c>
      <c r="BG1556">
        <f>'[1]D.4 Revenue - FY25'!$R$114</f>
        <v>0</v>
      </c>
      <c r="BH1556">
        <v>1746</v>
      </c>
    </row>
    <row r="1557" spans="5:60">
      <c r="E1557" t="e">
        <f>#REF!</f>
        <v>#REF!</v>
      </c>
      <c r="F1557">
        <v>112068</v>
      </c>
      <c r="Q1557" t="e">
        <f>#REF!</f>
        <v>#REF!</v>
      </c>
      <c r="R1557">
        <v>174438</v>
      </c>
      <c r="BA1557">
        <f>'[1]D.3 Trial Balance - FY25'!$G$182</f>
        <v>0</v>
      </c>
      <c r="BB1557">
        <v>2006</v>
      </c>
      <c r="BG1557">
        <f>'[1]D.4 Revenue - FY25'!$S$114</f>
        <v>0</v>
      </c>
      <c r="BH1557">
        <v>1747</v>
      </c>
    </row>
    <row r="1558" spans="5:60">
      <c r="E1558" t="e">
        <f>#REF!</f>
        <v>#REF!</v>
      </c>
      <c r="F1558">
        <v>112069</v>
      </c>
      <c r="Q1558" t="e">
        <f>#REF!</f>
        <v>#REF!</v>
      </c>
      <c r="R1558">
        <v>174439</v>
      </c>
      <c r="BA1558">
        <f>'[1]D.3 Trial Balance - FY25'!$H$182</f>
        <v>0</v>
      </c>
      <c r="BB1558">
        <v>2007</v>
      </c>
      <c r="BG1558">
        <f>'[1]D.4 Revenue - FY25'!$T$114</f>
        <v>0</v>
      </c>
      <c r="BH1558">
        <v>1748</v>
      </c>
    </row>
    <row r="1559" spans="5:60">
      <c r="E1559" t="e">
        <f>#REF!</f>
        <v>#REF!</v>
      </c>
      <c r="F1559">
        <v>112074</v>
      </c>
      <c r="Q1559" t="e">
        <f>#REF!</f>
        <v>#REF!</v>
      </c>
      <c r="R1559">
        <v>174440</v>
      </c>
      <c r="BA1559">
        <f>'[1]D.3 Trial Balance - FY25'!$E$183</f>
        <v>0</v>
      </c>
      <c r="BB1559">
        <v>2008</v>
      </c>
      <c r="BG1559">
        <f>'[1]D.4 Revenue - FY25'!$U$114</f>
        <v>0</v>
      </c>
      <c r="BH1559">
        <v>1749</v>
      </c>
    </row>
    <row r="1560" spans="5:60">
      <c r="E1560" t="e">
        <f>#REF!</f>
        <v>#REF!</v>
      </c>
      <c r="F1560">
        <v>112080</v>
      </c>
      <c r="Q1560" t="e">
        <f>#REF!</f>
        <v>#REF!</v>
      </c>
      <c r="R1560">
        <v>174441</v>
      </c>
      <c r="BA1560">
        <f>'[1]D.3 Trial Balance - FY25'!$F$183</f>
        <v>0</v>
      </c>
      <c r="BB1560">
        <v>2009</v>
      </c>
      <c r="BG1560">
        <f>'[1]D.4 Revenue - FY25'!$V$114</f>
        <v>0</v>
      </c>
      <c r="BH1560">
        <v>1750</v>
      </c>
    </row>
    <row r="1561" spans="5:60">
      <c r="E1561" t="e">
        <f>#REF!</f>
        <v>#REF!</v>
      </c>
      <c r="F1561">
        <v>112081</v>
      </c>
      <c r="Q1561" t="e">
        <f>#REF!</f>
        <v>#REF!</v>
      </c>
      <c r="R1561">
        <v>174442</v>
      </c>
      <c r="BA1561">
        <f>'[1]D.3 Trial Balance - FY25'!$G$183</f>
        <v>0</v>
      </c>
      <c r="BB1561">
        <v>2010</v>
      </c>
      <c r="BG1561">
        <f>'[1]D.4 Revenue - FY25'!$I$115</f>
        <v>0</v>
      </c>
      <c r="BH1561">
        <v>1751</v>
      </c>
    </row>
    <row r="1562" spans="5:60">
      <c r="E1562" t="e">
        <f>#REF!</f>
        <v>#REF!</v>
      </c>
      <c r="F1562">
        <v>112082</v>
      </c>
      <c r="Q1562" t="e">
        <f>#REF!</f>
        <v>#REF!</v>
      </c>
      <c r="R1562">
        <v>174443</v>
      </c>
      <c r="BA1562">
        <f>'[1]D.3 Trial Balance - FY25'!$H$183</f>
        <v>0</v>
      </c>
      <c r="BB1562">
        <v>2011</v>
      </c>
      <c r="BG1562">
        <f>'[1]D.4 Revenue - FY25'!$J$115</f>
        <v>0</v>
      </c>
      <c r="BH1562">
        <v>1752</v>
      </c>
    </row>
    <row r="1563" spans="5:60">
      <c r="E1563" t="e">
        <f>#REF!</f>
        <v>#REF!</v>
      </c>
      <c r="F1563">
        <v>112087</v>
      </c>
      <c r="Q1563" t="e">
        <f>#REF!</f>
        <v>#REF!</v>
      </c>
      <c r="R1563">
        <v>174444</v>
      </c>
      <c r="BA1563">
        <f>'[1]D.3 Trial Balance - FY25'!$E$184</f>
        <v>0</v>
      </c>
      <c r="BB1563">
        <v>2012</v>
      </c>
      <c r="BG1563">
        <f>'[1]D.4 Revenue - FY25'!$K$115</f>
        <v>0</v>
      </c>
      <c r="BH1563">
        <v>1753</v>
      </c>
    </row>
    <row r="1564" spans="5:60">
      <c r="E1564" t="e">
        <f>#REF!</f>
        <v>#REF!</v>
      </c>
      <c r="F1564">
        <v>112093</v>
      </c>
      <c r="Q1564" t="e">
        <f>#REF!</f>
        <v>#REF!</v>
      </c>
      <c r="R1564">
        <v>174445</v>
      </c>
      <c r="BA1564">
        <f>'[1]D.3 Trial Balance - FY25'!$F$184</f>
        <v>0</v>
      </c>
      <c r="BB1564">
        <v>2013</v>
      </c>
      <c r="BG1564">
        <f>'[1]D.4 Revenue - FY25'!$L$115</f>
        <v>0</v>
      </c>
      <c r="BH1564">
        <v>1754</v>
      </c>
    </row>
    <row r="1565" spans="5:60">
      <c r="E1565" t="e">
        <f>#REF!</f>
        <v>#REF!</v>
      </c>
      <c r="F1565">
        <v>112094</v>
      </c>
      <c r="Q1565" t="e">
        <f>#REF!</f>
        <v>#REF!</v>
      </c>
      <c r="R1565">
        <v>174446</v>
      </c>
      <c r="BA1565">
        <f>'[1]D.3 Trial Balance - FY25'!$G$184</f>
        <v>0</v>
      </c>
      <c r="BB1565">
        <v>2014</v>
      </c>
      <c r="BG1565">
        <f>'[1]D.4 Revenue - FY25'!$M$115</f>
        <v>0</v>
      </c>
      <c r="BH1565">
        <v>1755</v>
      </c>
    </row>
    <row r="1566" spans="5:60">
      <c r="E1566" t="e">
        <f>#REF!</f>
        <v>#REF!</v>
      </c>
      <c r="F1566">
        <v>112095</v>
      </c>
      <c r="Q1566" t="e">
        <f>#REF!</f>
        <v>#REF!</v>
      </c>
      <c r="R1566">
        <v>174447</v>
      </c>
      <c r="BA1566">
        <f>'[1]D.3 Trial Balance - FY25'!$H$184</f>
        <v>0</v>
      </c>
      <c r="BB1566">
        <v>2015</v>
      </c>
      <c r="BG1566">
        <f>'[1]D.4 Revenue - FY25'!$N$115</f>
        <v>0</v>
      </c>
      <c r="BH1566">
        <v>1756</v>
      </c>
    </row>
    <row r="1567" spans="5:60">
      <c r="E1567" t="e">
        <f>#REF!</f>
        <v>#REF!</v>
      </c>
      <c r="F1567">
        <v>112100</v>
      </c>
      <c r="Q1567" t="e">
        <f>#REF!</f>
        <v>#REF!</v>
      </c>
      <c r="R1567">
        <v>174448</v>
      </c>
      <c r="BA1567">
        <f>'[1]D.3 Trial Balance - FY25'!$E$185</f>
        <v>0</v>
      </c>
      <c r="BB1567">
        <v>2016</v>
      </c>
      <c r="BG1567">
        <f>'[1]D.4 Revenue - FY25'!$O$115</f>
        <v>0</v>
      </c>
      <c r="BH1567">
        <v>1757</v>
      </c>
    </row>
    <row r="1568" spans="5:60">
      <c r="E1568" t="e">
        <f>#REF!</f>
        <v>#REF!</v>
      </c>
      <c r="F1568">
        <v>112106</v>
      </c>
      <c r="Q1568" t="e">
        <f>#REF!</f>
        <v>#REF!</v>
      </c>
      <c r="R1568">
        <v>174449</v>
      </c>
      <c r="BA1568">
        <f>'[1]D.3 Trial Balance - FY25'!$F$185</f>
        <v>0</v>
      </c>
      <c r="BB1568">
        <v>2017</v>
      </c>
      <c r="BG1568">
        <f>'[1]D.4 Revenue - FY25'!$P$115</f>
        <v>0</v>
      </c>
      <c r="BH1568">
        <v>1758</v>
      </c>
    </row>
    <row r="1569" spans="5:60">
      <c r="E1569" t="e">
        <f>#REF!</f>
        <v>#REF!</v>
      </c>
      <c r="F1569">
        <v>112107</v>
      </c>
      <c r="Q1569" t="e">
        <f>#REF!</f>
        <v>#REF!</v>
      </c>
      <c r="R1569">
        <v>174450</v>
      </c>
      <c r="BA1569">
        <f>'[1]D.3 Trial Balance - FY25'!$G$185</f>
        <v>0</v>
      </c>
      <c r="BB1569">
        <v>2018</v>
      </c>
      <c r="BG1569">
        <f>'[1]D.4 Revenue - FY25'!$Q$115</f>
        <v>0</v>
      </c>
      <c r="BH1569">
        <v>1759</v>
      </c>
    </row>
    <row r="1570" spans="5:60">
      <c r="E1570" t="e">
        <f>#REF!</f>
        <v>#REF!</v>
      </c>
      <c r="F1570">
        <v>112108</v>
      </c>
      <c r="Q1570" t="e">
        <f>#REF!</f>
        <v>#REF!</v>
      </c>
      <c r="R1570">
        <v>174451</v>
      </c>
      <c r="BA1570">
        <f>'[1]D.3 Trial Balance - FY25'!$H$185</f>
        <v>0</v>
      </c>
      <c r="BB1570">
        <v>2019</v>
      </c>
      <c r="BG1570">
        <f>'[1]D.4 Revenue - FY25'!$R$115</f>
        <v>0</v>
      </c>
      <c r="BH1570">
        <v>1760</v>
      </c>
    </row>
    <row r="1571" spans="5:60">
      <c r="E1571" t="e">
        <f>#REF!</f>
        <v>#REF!</v>
      </c>
      <c r="F1571">
        <v>112113</v>
      </c>
      <c r="Q1571" t="e">
        <f>#REF!</f>
        <v>#REF!</v>
      </c>
      <c r="R1571">
        <v>174452</v>
      </c>
      <c r="BA1571">
        <f>'[1]D.3 Trial Balance - FY25'!$E$186</f>
        <v>0</v>
      </c>
      <c r="BB1571">
        <v>2020</v>
      </c>
      <c r="BG1571">
        <f>'[1]D.4 Revenue - FY25'!$S$115</f>
        <v>0</v>
      </c>
      <c r="BH1571">
        <v>1761</v>
      </c>
    </row>
    <row r="1572" spans="5:60">
      <c r="E1572" t="e">
        <f>#REF!</f>
        <v>#REF!</v>
      </c>
      <c r="F1572">
        <v>112119</v>
      </c>
      <c r="Q1572" t="e">
        <f>#REF!</f>
        <v>#REF!</v>
      </c>
      <c r="R1572">
        <v>174453</v>
      </c>
      <c r="BA1572">
        <f>'[1]D.3 Trial Balance - FY25'!$F$186</f>
        <v>0</v>
      </c>
      <c r="BB1572">
        <v>2021</v>
      </c>
      <c r="BG1572">
        <f>'[1]D.4 Revenue - FY25'!$T$115</f>
        <v>0</v>
      </c>
      <c r="BH1572">
        <v>1762</v>
      </c>
    </row>
    <row r="1573" spans="5:60">
      <c r="E1573" t="e">
        <f>#REF!</f>
        <v>#REF!</v>
      </c>
      <c r="F1573">
        <v>112120</v>
      </c>
      <c r="Q1573" t="e">
        <f>#REF!</f>
        <v>#REF!</v>
      </c>
      <c r="R1573">
        <v>174454</v>
      </c>
      <c r="BA1573">
        <f>'[1]D.3 Trial Balance - FY25'!$G$186</f>
        <v>0</v>
      </c>
      <c r="BB1573">
        <v>2022</v>
      </c>
      <c r="BG1573">
        <f>'[1]D.4 Revenue - FY25'!$U$115</f>
        <v>0</v>
      </c>
      <c r="BH1573">
        <v>1763</v>
      </c>
    </row>
    <row r="1574" spans="5:60">
      <c r="E1574" t="e">
        <f>#REF!</f>
        <v>#REF!</v>
      </c>
      <c r="F1574">
        <v>112121</v>
      </c>
      <c r="Q1574" t="e">
        <f>#REF!</f>
        <v>#REF!</v>
      </c>
      <c r="R1574">
        <v>174455</v>
      </c>
      <c r="BA1574">
        <f>'[1]D.3 Trial Balance - FY25'!$H$186</f>
        <v>0</v>
      </c>
      <c r="BB1574">
        <v>2023</v>
      </c>
      <c r="BG1574">
        <f>'[1]D.4 Revenue - FY25'!$V$115</f>
        <v>0</v>
      </c>
      <c r="BH1574">
        <v>1764</v>
      </c>
    </row>
    <row r="1575" spans="5:60">
      <c r="E1575" t="e">
        <f>#REF!</f>
        <v>#REF!</v>
      </c>
      <c r="F1575">
        <v>112126</v>
      </c>
      <c r="Q1575" t="e">
        <f>#REF!</f>
        <v>#REF!</v>
      </c>
      <c r="R1575">
        <v>174456</v>
      </c>
      <c r="BA1575">
        <f>'[1]D.3 Trial Balance - FY25'!$E$187</f>
        <v>0</v>
      </c>
      <c r="BB1575">
        <v>2024</v>
      </c>
      <c r="BG1575">
        <f>'[1]D.4 Revenue - FY25'!$I$116</f>
        <v>0</v>
      </c>
      <c r="BH1575">
        <v>1765</v>
      </c>
    </row>
    <row r="1576" spans="5:60">
      <c r="E1576" t="e">
        <f>#REF!</f>
        <v>#REF!</v>
      </c>
      <c r="F1576">
        <v>112132</v>
      </c>
      <c r="Q1576" t="e">
        <f>#REF!</f>
        <v>#REF!</v>
      </c>
      <c r="R1576">
        <v>174457</v>
      </c>
      <c r="BA1576">
        <f>'[1]D.3 Trial Balance - FY25'!$F$187</f>
        <v>0</v>
      </c>
      <c r="BB1576">
        <v>2025</v>
      </c>
      <c r="BG1576">
        <f>'[1]D.4 Revenue - FY25'!$J$116</f>
        <v>0</v>
      </c>
      <c r="BH1576">
        <v>1766</v>
      </c>
    </row>
    <row r="1577" spans="5:60">
      <c r="E1577" t="e">
        <f>#REF!</f>
        <v>#REF!</v>
      </c>
      <c r="F1577">
        <v>112133</v>
      </c>
      <c r="Q1577" t="e">
        <f>#REF!</f>
        <v>#REF!</v>
      </c>
      <c r="R1577">
        <v>174458</v>
      </c>
      <c r="BA1577">
        <f>'[1]D.3 Trial Balance - FY25'!$G$187</f>
        <v>0</v>
      </c>
      <c r="BB1577">
        <v>2026</v>
      </c>
      <c r="BG1577">
        <f>'[1]D.4 Revenue - FY25'!$K$116</f>
        <v>0</v>
      </c>
      <c r="BH1577">
        <v>1767</v>
      </c>
    </row>
    <row r="1578" spans="5:60">
      <c r="E1578" t="e">
        <f>#REF!</f>
        <v>#REF!</v>
      </c>
      <c r="F1578">
        <v>112134</v>
      </c>
      <c r="Q1578" t="e">
        <f>#REF!</f>
        <v>#REF!</v>
      </c>
      <c r="R1578">
        <v>174459</v>
      </c>
      <c r="BA1578">
        <f>'[1]D.3 Trial Balance - FY25'!$H$187</f>
        <v>0</v>
      </c>
      <c r="BB1578">
        <v>2027</v>
      </c>
      <c r="BG1578">
        <f>'[1]D.4 Revenue - FY25'!$L$116</f>
        <v>0</v>
      </c>
      <c r="BH1578">
        <v>1768</v>
      </c>
    </row>
    <row r="1579" spans="5:60">
      <c r="E1579" t="e">
        <f>#REF!</f>
        <v>#REF!</v>
      </c>
      <c r="F1579">
        <v>112139</v>
      </c>
      <c r="Q1579" t="e">
        <f>#REF!</f>
        <v>#REF!</v>
      </c>
      <c r="R1579">
        <v>174460</v>
      </c>
      <c r="BA1579">
        <f>'[1]D.3 Trial Balance - FY25'!$E$188</f>
        <v>0</v>
      </c>
      <c r="BB1579">
        <v>2028</v>
      </c>
      <c r="BG1579">
        <f>'[1]D.4 Revenue - FY25'!$M$116</f>
        <v>0</v>
      </c>
      <c r="BH1579">
        <v>1769</v>
      </c>
    </row>
    <row r="1580" spans="5:60">
      <c r="E1580" t="e">
        <f>#REF!</f>
        <v>#REF!</v>
      </c>
      <c r="F1580">
        <v>112145</v>
      </c>
      <c r="Q1580" t="e">
        <f>#REF!</f>
        <v>#REF!</v>
      </c>
      <c r="R1580">
        <v>174461</v>
      </c>
      <c r="BA1580">
        <f>'[1]D.3 Trial Balance - FY25'!$F$188</f>
        <v>0</v>
      </c>
      <c r="BB1580">
        <v>2029</v>
      </c>
      <c r="BG1580">
        <f>'[1]D.4 Revenue - FY25'!$N$116</f>
        <v>0</v>
      </c>
      <c r="BH1580">
        <v>1770</v>
      </c>
    </row>
    <row r="1581" spans="5:60">
      <c r="E1581" t="e">
        <f>#REF!</f>
        <v>#REF!</v>
      </c>
      <c r="F1581">
        <v>112146</v>
      </c>
      <c r="Q1581" t="e">
        <f>#REF!</f>
        <v>#REF!</v>
      </c>
      <c r="R1581">
        <v>174462</v>
      </c>
      <c r="BA1581">
        <f>'[1]D.3 Trial Balance - FY25'!$G$188</f>
        <v>0</v>
      </c>
      <c r="BB1581">
        <v>2030</v>
      </c>
      <c r="BG1581">
        <f>'[1]D.4 Revenue - FY25'!$O$116</f>
        <v>0</v>
      </c>
      <c r="BH1581">
        <v>1771</v>
      </c>
    </row>
    <row r="1582" spans="5:60">
      <c r="E1582" t="e">
        <f>#REF!</f>
        <v>#REF!</v>
      </c>
      <c r="F1582">
        <v>112147</v>
      </c>
      <c r="Q1582" t="e">
        <f>#REF!</f>
        <v>#REF!</v>
      </c>
      <c r="R1582">
        <v>174463</v>
      </c>
      <c r="BA1582">
        <f>'[1]D.3 Trial Balance - FY25'!$H$188</f>
        <v>0</v>
      </c>
      <c r="BB1582">
        <v>2031</v>
      </c>
      <c r="BG1582">
        <f>'[1]D.4 Revenue - FY25'!$P$116</f>
        <v>0</v>
      </c>
      <c r="BH1582">
        <v>1772</v>
      </c>
    </row>
    <row r="1583" spans="5:60">
      <c r="E1583" t="e">
        <f>#REF!</f>
        <v>#REF!</v>
      </c>
      <c r="F1583">
        <v>112152</v>
      </c>
      <c r="Q1583" t="e">
        <f>#REF!</f>
        <v>#REF!</v>
      </c>
      <c r="R1583">
        <v>174464</v>
      </c>
      <c r="BA1583">
        <f>'[1]D.3 Trial Balance - FY25'!$E$189</f>
        <v>0</v>
      </c>
      <c r="BB1583">
        <v>2032</v>
      </c>
      <c r="BG1583">
        <f>'[1]D.4 Revenue - FY25'!$Q$116</f>
        <v>0</v>
      </c>
      <c r="BH1583">
        <v>1773</v>
      </c>
    </row>
    <row r="1584" spans="5:60">
      <c r="E1584" t="e">
        <f>#REF!</f>
        <v>#REF!</v>
      </c>
      <c r="F1584">
        <v>112158</v>
      </c>
      <c r="Q1584" t="e">
        <f>#REF!</f>
        <v>#REF!</v>
      </c>
      <c r="R1584">
        <v>174465</v>
      </c>
      <c r="BA1584">
        <f>'[1]D.3 Trial Balance - FY25'!$F$189</f>
        <v>0</v>
      </c>
      <c r="BB1584">
        <v>2033</v>
      </c>
      <c r="BG1584">
        <f>'[1]D.4 Revenue - FY25'!$R$116</f>
        <v>0</v>
      </c>
      <c r="BH1584">
        <v>1774</v>
      </c>
    </row>
    <row r="1585" spans="5:60">
      <c r="E1585" t="e">
        <f>#REF!</f>
        <v>#REF!</v>
      </c>
      <c r="F1585">
        <v>112159</v>
      </c>
      <c r="Q1585" t="e">
        <f>#REF!</f>
        <v>#REF!</v>
      </c>
      <c r="R1585">
        <v>174466</v>
      </c>
      <c r="BA1585">
        <f>'[1]D.3 Trial Balance - FY25'!$G$189</f>
        <v>0</v>
      </c>
      <c r="BB1585">
        <v>2034</v>
      </c>
      <c r="BG1585">
        <f>'[1]D.4 Revenue - FY25'!$S$116</f>
        <v>0</v>
      </c>
      <c r="BH1585">
        <v>1775</v>
      </c>
    </row>
    <row r="1586" spans="5:60">
      <c r="E1586" t="e">
        <f>#REF!</f>
        <v>#REF!</v>
      </c>
      <c r="F1586">
        <v>112160</v>
      </c>
      <c r="Q1586" t="e">
        <f>#REF!</f>
        <v>#REF!</v>
      </c>
      <c r="R1586">
        <v>174467</v>
      </c>
      <c r="BA1586">
        <f>'[1]D.3 Trial Balance - FY25'!$H$189</f>
        <v>0</v>
      </c>
      <c r="BB1586">
        <v>2035</v>
      </c>
      <c r="BG1586">
        <f>'[1]D.4 Revenue - FY25'!$T$116</f>
        <v>0</v>
      </c>
      <c r="BH1586">
        <v>1776</v>
      </c>
    </row>
    <row r="1587" spans="5:60">
      <c r="E1587" t="e">
        <f>#REF!</f>
        <v>#REF!</v>
      </c>
      <c r="F1587">
        <v>112165</v>
      </c>
      <c r="Q1587" t="e">
        <f>#REF!</f>
        <v>#REF!</v>
      </c>
      <c r="R1587">
        <v>174468</v>
      </c>
      <c r="BA1587">
        <f>'[1]D.3 Trial Balance - FY25'!$E$190</f>
        <v>0</v>
      </c>
      <c r="BB1587">
        <v>2036</v>
      </c>
      <c r="BG1587">
        <f>'[1]D.4 Revenue - FY25'!$U$116</f>
        <v>0</v>
      </c>
      <c r="BH1587">
        <v>1777</v>
      </c>
    </row>
    <row r="1588" spans="5:60">
      <c r="E1588" t="e">
        <f>#REF!</f>
        <v>#REF!</v>
      </c>
      <c r="F1588">
        <v>112171</v>
      </c>
      <c r="Q1588" t="e">
        <f>#REF!</f>
        <v>#REF!</v>
      </c>
      <c r="R1588">
        <v>174469</v>
      </c>
      <c r="BA1588">
        <f>'[1]D.3 Trial Balance - FY25'!$F$190</f>
        <v>0</v>
      </c>
      <c r="BB1588">
        <v>2037</v>
      </c>
      <c r="BG1588">
        <f>'[1]D.4 Revenue - FY25'!$V$116</f>
        <v>0</v>
      </c>
      <c r="BH1588">
        <v>1778</v>
      </c>
    </row>
    <row r="1589" spans="5:60">
      <c r="E1589" t="e">
        <f>#REF!</f>
        <v>#REF!</v>
      </c>
      <c r="F1589">
        <v>112172</v>
      </c>
      <c r="Q1589" t="e">
        <f>#REF!</f>
        <v>#REF!</v>
      </c>
      <c r="R1589">
        <v>174470</v>
      </c>
      <c r="BA1589">
        <f>'[1]D.3 Trial Balance - FY25'!$G$190</f>
        <v>0</v>
      </c>
      <c r="BB1589">
        <v>2038</v>
      </c>
      <c r="BG1589">
        <f>'[1]D.4 Revenue - FY25'!$I$117</f>
        <v>0</v>
      </c>
      <c r="BH1589">
        <v>1779</v>
      </c>
    </row>
    <row r="1590" spans="5:60">
      <c r="E1590" t="e">
        <f>#REF!</f>
        <v>#REF!</v>
      </c>
      <c r="F1590">
        <v>112173</v>
      </c>
      <c r="Q1590" t="e">
        <f>#REF!</f>
        <v>#REF!</v>
      </c>
      <c r="R1590">
        <v>174471</v>
      </c>
      <c r="BA1590">
        <f>'[1]D.3 Trial Balance - FY25'!$H$190</f>
        <v>0</v>
      </c>
      <c r="BB1590">
        <v>2039</v>
      </c>
      <c r="BG1590">
        <f>'[1]D.4 Revenue - FY25'!$J$117</f>
        <v>0</v>
      </c>
      <c r="BH1590">
        <v>1780</v>
      </c>
    </row>
    <row r="1591" spans="5:60">
      <c r="E1591" t="e">
        <f>#REF!</f>
        <v>#REF!</v>
      </c>
      <c r="F1591">
        <v>112178</v>
      </c>
      <c r="Q1591" t="e">
        <f>#REF!</f>
        <v>#REF!</v>
      </c>
      <c r="R1591">
        <v>174472</v>
      </c>
      <c r="BA1591">
        <f>'[1]D.3 Trial Balance - FY25'!$E$191</f>
        <v>0</v>
      </c>
      <c r="BB1591">
        <v>2040</v>
      </c>
      <c r="BG1591">
        <f>'[1]D.4 Revenue - FY25'!$K$117</f>
        <v>0</v>
      </c>
      <c r="BH1591">
        <v>1781</v>
      </c>
    </row>
    <row r="1592" spans="5:60">
      <c r="E1592" t="e">
        <f>#REF!</f>
        <v>#REF!</v>
      </c>
      <c r="F1592">
        <v>112184</v>
      </c>
      <c r="Q1592" t="e">
        <f>#REF!</f>
        <v>#REF!</v>
      </c>
      <c r="R1592">
        <v>174473</v>
      </c>
      <c r="BA1592">
        <f>'[1]D.3 Trial Balance - FY25'!$F$191</f>
        <v>0</v>
      </c>
      <c r="BB1592">
        <v>2041</v>
      </c>
      <c r="BG1592">
        <f>'[1]D.4 Revenue - FY25'!$L$117</f>
        <v>0</v>
      </c>
      <c r="BH1592">
        <v>1782</v>
      </c>
    </row>
    <row r="1593" spans="5:60">
      <c r="E1593" t="e">
        <f>#REF!</f>
        <v>#REF!</v>
      </c>
      <c r="F1593">
        <v>112185</v>
      </c>
      <c r="Q1593" t="e">
        <f>#REF!</f>
        <v>#REF!</v>
      </c>
      <c r="R1593">
        <v>174474</v>
      </c>
      <c r="BA1593">
        <f>'[1]D.3 Trial Balance - FY25'!$G$191</f>
        <v>0</v>
      </c>
      <c r="BB1593">
        <v>2042</v>
      </c>
      <c r="BG1593">
        <f>'[1]D.4 Revenue - FY25'!$M$117</f>
        <v>0</v>
      </c>
      <c r="BH1593">
        <v>1783</v>
      </c>
    </row>
    <row r="1594" spans="5:60">
      <c r="E1594" t="e">
        <f>#REF!</f>
        <v>#REF!</v>
      </c>
      <c r="F1594">
        <v>112186</v>
      </c>
      <c r="Q1594" t="e">
        <f>#REF!</f>
        <v>#REF!</v>
      </c>
      <c r="R1594">
        <v>174475</v>
      </c>
      <c r="BA1594">
        <f>'[1]D.3 Trial Balance - FY25'!$H$191</f>
        <v>0</v>
      </c>
      <c r="BB1594">
        <v>2043</v>
      </c>
      <c r="BG1594">
        <f>'[1]D.4 Revenue - FY25'!$N$117</f>
        <v>0</v>
      </c>
      <c r="BH1594">
        <v>1784</v>
      </c>
    </row>
    <row r="1595" spans="5:60">
      <c r="E1595" t="e">
        <f>#REF!</f>
        <v>#REF!</v>
      </c>
      <c r="F1595">
        <v>112191</v>
      </c>
      <c r="Q1595" t="e">
        <f>#REF!</f>
        <v>#REF!</v>
      </c>
      <c r="R1595">
        <v>174476</v>
      </c>
      <c r="BA1595">
        <f>'[1]D.3 Trial Balance - FY25'!$E$192</f>
        <v>0</v>
      </c>
      <c r="BB1595">
        <v>2044</v>
      </c>
      <c r="BG1595">
        <f>'[1]D.4 Revenue - FY25'!$O$117</f>
        <v>0</v>
      </c>
      <c r="BH1595">
        <v>1785</v>
      </c>
    </row>
    <row r="1596" spans="5:60">
      <c r="E1596" t="e">
        <f>#REF!</f>
        <v>#REF!</v>
      </c>
      <c r="F1596">
        <v>112197</v>
      </c>
      <c r="Q1596" t="e">
        <f>#REF!</f>
        <v>#REF!</v>
      </c>
      <c r="R1596">
        <v>174477</v>
      </c>
      <c r="BA1596">
        <f>'[1]D.3 Trial Balance - FY25'!$F$192</f>
        <v>0</v>
      </c>
      <c r="BB1596">
        <v>2045</v>
      </c>
      <c r="BG1596">
        <f>'[1]D.4 Revenue - FY25'!$P$117</f>
        <v>0</v>
      </c>
      <c r="BH1596">
        <v>1786</v>
      </c>
    </row>
    <row r="1597" spans="5:60">
      <c r="E1597" t="e">
        <f>#REF!</f>
        <v>#REF!</v>
      </c>
      <c r="F1597">
        <v>112198</v>
      </c>
      <c r="Q1597" t="e">
        <f>#REF!</f>
        <v>#REF!</v>
      </c>
      <c r="R1597">
        <v>174478</v>
      </c>
      <c r="BA1597">
        <f>'[1]D.3 Trial Balance - FY25'!$G$192</f>
        <v>0</v>
      </c>
      <c r="BB1597">
        <v>2046</v>
      </c>
      <c r="BG1597">
        <f>'[1]D.4 Revenue - FY25'!$Q$117</f>
        <v>0</v>
      </c>
      <c r="BH1597">
        <v>1787</v>
      </c>
    </row>
    <row r="1598" spans="5:60">
      <c r="E1598" t="e">
        <f>#REF!</f>
        <v>#REF!</v>
      </c>
      <c r="F1598">
        <v>112199</v>
      </c>
      <c r="Q1598" t="e">
        <f>#REF!</f>
        <v>#REF!</v>
      </c>
      <c r="R1598">
        <v>174479</v>
      </c>
      <c r="BA1598">
        <f>'[1]D.3 Trial Balance - FY25'!$H$192</f>
        <v>0</v>
      </c>
      <c r="BB1598">
        <v>2047</v>
      </c>
      <c r="BG1598">
        <f>'[1]D.4 Revenue - FY25'!$R$117</f>
        <v>0</v>
      </c>
      <c r="BH1598">
        <v>1788</v>
      </c>
    </row>
    <row r="1599" spans="5:60">
      <c r="E1599" t="e">
        <f>#REF!</f>
        <v>#REF!</v>
      </c>
      <c r="F1599">
        <v>112204</v>
      </c>
      <c r="Q1599" t="e">
        <f>#REF!</f>
        <v>#REF!</v>
      </c>
      <c r="R1599">
        <v>174480</v>
      </c>
      <c r="BA1599">
        <f>'[1]D.3 Trial Balance - FY25'!$E$193</f>
        <v>0</v>
      </c>
      <c r="BB1599">
        <v>2048</v>
      </c>
      <c r="BG1599">
        <f>'[1]D.4 Revenue - FY25'!$S$117</f>
        <v>0</v>
      </c>
      <c r="BH1599">
        <v>1789</v>
      </c>
    </row>
    <row r="1600" spans="5:60">
      <c r="E1600" t="e">
        <f>#REF!</f>
        <v>#REF!</v>
      </c>
      <c r="F1600">
        <v>112210</v>
      </c>
      <c r="Q1600" t="e">
        <f>#REF!</f>
        <v>#REF!</v>
      </c>
      <c r="R1600">
        <v>174481</v>
      </c>
      <c r="BA1600">
        <f>'[1]D.3 Trial Balance - FY25'!$F$193</f>
        <v>0</v>
      </c>
      <c r="BB1600">
        <v>2049</v>
      </c>
      <c r="BG1600">
        <f>'[1]D.4 Revenue - FY25'!$T$117</f>
        <v>0</v>
      </c>
      <c r="BH1600">
        <v>1790</v>
      </c>
    </row>
    <row r="1601" spans="5:60">
      <c r="E1601" t="e">
        <f>#REF!</f>
        <v>#REF!</v>
      </c>
      <c r="F1601">
        <v>112211</v>
      </c>
      <c r="Q1601" t="e">
        <f>#REF!</f>
        <v>#REF!</v>
      </c>
      <c r="R1601">
        <v>174482</v>
      </c>
      <c r="BA1601">
        <f>'[1]D.3 Trial Balance - FY25'!$G$193</f>
        <v>0</v>
      </c>
      <c r="BB1601">
        <v>2050</v>
      </c>
      <c r="BG1601">
        <f>'[1]D.4 Revenue - FY25'!$U$117</f>
        <v>0</v>
      </c>
      <c r="BH1601">
        <v>1791</v>
      </c>
    </row>
    <row r="1602" spans="5:60">
      <c r="E1602" t="e">
        <f>#REF!</f>
        <v>#REF!</v>
      </c>
      <c r="F1602">
        <v>112212</v>
      </c>
      <c r="Q1602" t="e">
        <f>#REF!</f>
        <v>#REF!</v>
      </c>
      <c r="R1602">
        <v>174483</v>
      </c>
      <c r="BA1602">
        <f>'[1]D.3 Trial Balance - FY25'!$H$193</f>
        <v>0</v>
      </c>
      <c r="BB1602">
        <v>2051</v>
      </c>
      <c r="BG1602">
        <f>'[1]D.4 Revenue - FY25'!$V$117</f>
        <v>0</v>
      </c>
      <c r="BH1602">
        <v>1792</v>
      </c>
    </row>
    <row r="1603" spans="5:60">
      <c r="E1603" t="e">
        <f>#REF!</f>
        <v>#REF!</v>
      </c>
      <c r="F1603">
        <v>112217</v>
      </c>
      <c r="Q1603" t="e">
        <f>#REF!</f>
        <v>#REF!</v>
      </c>
      <c r="R1603">
        <v>174484</v>
      </c>
      <c r="BA1603">
        <f>'[1]D.3 Trial Balance - FY25'!$E$194</f>
        <v>0</v>
      </c>
      <c r="BB1603">
        <v>2052</v>
      </c>
      <c r="BG1603">
        <f>'[1]D.4 Revenue - FY25'!$I$118</f>
        <v>0</v>
      </c>
      <c r="BH1603">
        <v>1793</v>
      </c>
    </row>
    <row r="1604" spans="5:60">
      <c r="E1604" t="e">
        <f>#REF!</f>
        <v>#REF!</v>
      </c>
      <c r="F1604">
        <v>112223</v>
      </c>
      <c r="Q1604" t="e">
        <f>#REF!</f>
        <v>#REF!</v>
      </c>
      <c r="R1604">
        <v>174485</v>
      </c>
      <c r="BA1604">
        <f>'[1]D.3 Trial Balance - FY25'!$F$194</f>
        <v>0</v>
      </c>
      <c r="BB1604">
        <v>2053</v>
      </c>
      <c r="BG1604">
        <f>'[1]D.4 Revenue - FY25'!$J$118</f>
        <v>0</v>
      </c>
      <c r="BH1604">
        <v>1794</v>
      </c>
    </row>
    <row r="1605" spans="5:60">
      <c r="E1605" t="e">
        <f>#REF!</f>
        <v>#REF!</v>
      </c>
      <c r="F1605">
        <v>112224</v>
      </c>
      <c r="Q1605" t="e">
        <f>#REF!</f>
        <v>#REF!</v>
      </c>
      <c r="R1605">
        <v>174486</v>
      </c>
      <c r="BA1605">
        <f>'[1]D.3 Trial Balance - FY25'!$G$194</f>
        <v>0</v>
      </c>
      <c r="BB1605">
        <v>2054</v>
      </c>
      <c r="BG1605">
        <f>'[1]D.4 Revenue - FY25'!$K$118</f>
        <v>0</v>
      </c>
      <c r="BH1605">
        <v>1795</v>
      </c>
    </row>
    <row r="1606" spans="5:60">
      <c r="E1606" t="e">
        <f>#REF!</f>
        <v>#REF!</v>
      </c>
      <c r="F1606">
        <v>112225</v>
      </c>
      <c r="Q1606" t="e">
        <f>#REF!</f>
        <v>#REF!</v>
      </c>
      <c r="R1606">
        <v>174487</v>
      </c>
      <c r="BA1606">
        <f>'[1]D.3 Trial Balance - FY25'!$H$194</f>
        <v>0</v>
      </c>
      <c r="BB1606">
        <v>2055</v>
      </c>
      <c r="BG1606">
        <f>'[1]D.4 Revenue - FY25'!$L$118</f>
        <v>0</v>
      </c>
      <c r="BH1606">
        <v>1796</v>
      </c>
    </row>
    <row r="1607" spans="5:60">
      <c r="E1607" t="e">
        <f>#REF!</f>
        <v>#REF!</v>
      </c>
      <c r="F1607">
        <v>112230</v>
      </c>
      <c r="Q1607" t="e">
        <f>#REF!</f>
        <v>#REF!</v>
      </c>
      <c r="R1607">
        <v>174488</v>
      </c>
      <c r="BA1607">
        <f>'[1]D.3 Trial Balance - FY25'!$E$195</f>
        <v>0</v>
      </c>
      <c r="BB1607">
        <v>2056</v>
      </c>
      <c r="BG1607">
        <f>'[1]D.4 Revenue - FY25'!$M$118</f>
        <v>0</v>
      </c>
      <c r="BH1607">
        <v>1797</v>
      </c>
    </row>
    <row r="1608" spans="5:60">
      <c r="E1608" t="e">
        <f>#REF!</f>
        <v>#REF!</v>
      </c>
      <c r="F1608">
        <v>112236</v>
      </c>
      <c r="Q1608" t="e">
        <f>#REF!</f>
        <v>#REF!</v>
      </c>
      <c r="R1608">
        <v>174489</v>
      </c>
      <c r="BA1608">
        <f>'[1]D.3 Trial Balance - FY25'!$F$195</f>
        <v>0</v>
      </c>
      <c r="BB1608">
        <v>2057</v>
      </c>
      <c r="BG1608">
        <f>'[1]D.4 Revenue - FY25'!$N$118</f>
        <v>0</v>
      </c>
      <c r="BH1608">
        <v>1798</v>
      </c>
    </row>
    <row r="1609" spans="5:60">
      <c r="E1609" t="e">
        <f>#REF!</f>
        <v>#REF!</v>
      </c>
      <c r="F1609">
        <v>112237</v>
      </c>
      <c r="Q1609" t="e">
        <f>#REF!</f>
        <v>#REF!</v>
      </c>
      <c r="R1609">
        <v>174490</v>
      </c>
      <c r="BA1609">
        <f>'[1]D.3 Trial Balance - FY25'!$G$195</f>
        <v>0</v>
      </c>
      <c r="BB1609">
        <v>2058</v>
      </c>
      <c r="BG1609">
        <f>'[1]D.4 Revenue - FY25'!$O$118</f>
        <v>0</v>
      </c>
      <c r="BH1609">
        <v>1799</v>
      </c>
    </row>
    <row r="1610" spans="5:60">
      <c r="E1610" t="e">
        <f>#REF!</f>
        <v>#REF!</v>
      </c>
      <c r="F1610">
        <v>112238</v>
      </c>
      <c r="Q1610" t="e">
        <f>#REF!</f>
        <v>#REF!</v>
      </c>
      <c r="R1610">
        <v>174491</v>
      </c>
      <c r="BA1610">
        <f>'[1]D.3 Trial Balance - FY25'!$H$195</f>
        <v>0</v>
      </c>
      <c r="BB1610">
        <v>2059</v>
      </c>
      <c r="BG1610">
        <f>'[1]D.4 Revenue - FY25'!$P$118</f>
        <v>0</v>
      </c>
      <c r="BH1610">
        <v>1800</v>
      </c>
    </row>
    <row r="1611" spans="5:60">
      <c r="E1611" t="e">
        <f>#REF!</f>
        <v>#REF!</v>
      </c>
      <c r="F1611">
        <v>112243</v>
      </c>
      <c r="Q1611" t="e">
        <f>#REF!</f>
        <v>#REF!</v>
      </c>
      <c r="R1611">
        <v>174492</v>
      </c>
      <c r="BA1611">
        <f>'[1]D.3 Trial Balance - FY25'!$E$196</f>
        <v>0</v>
      </c>
      <c r="BB1611">
        <v>2060</v>
      </c>
      <c r="BG1611">
        <f>'[1]D.4 Revenue - FY25'!$Q$118</f>
        <v>0</v>
      </c>
      <c r="BH1611">
        <v>1801</v>
      </c>
    </row>
    <row r="1612" spans="5:60">
      <c r="E1612" t="e">
        <f>#REF!</f>
        <v>#REF!</v>
      </c>
      <c r="F1612">
        <v>112249</v>
      </c>
      <c r="Q1612" t="e">
        <f>#REF!</f>
        <v>#REF!</v>
      </c>
      <c r="R1612">
        <v>174493</v>
      </c>
      <c r="BA1612">
        <f>'[1]D.3 Trial Balance - FY25'!$F$196</f>
        <v>0</v>
      </c>
      <c r="BB1612">
        <v>2061</v>
      </c>
      <c r="BG1612">
        <f>'[1]D.4 Revenue - FY25'!$R$118</f>
        <v>0</v>
      </c>
      <c r="BH1612">
        <v>1802</v>
      </c>
    </row>
    <row r="1613" spans="5:60">
      <c r="E1613" t="e">
        <f>#REF!</f>
        <v>#REF!</v>
      </c>
      <c r="F1613">
        <v>112250</v>
      </c>
      <c r="Q1613" t="e">
        <f>#REF!</f>
        <v>#REF!</v>
      </c>
      <c r="R1613">
        <v>174494</v>
      </c>
      <c r="BA1613">
        <f>'[1]D.3 Trial Balance - FY25'!$G$196</f>
        <v>0</v>
      </c>
      <c r="BB1613">
        <v>2062</v>
      </c>
      <c r="BG1613">
        <f>'[1]D.4 Revenue - FY25'!$S$118</f>
        <v>0</v>
      </c>
      <c r="BH1613">
        <v>1803</v>
      </c>
    </row>
    <row r="1614" spans="5:60">
      <c r="E1614" t="e">
        <f>#REF!</f>
        <v>#REF!</v>
      </c>
      <c r="F1614">
        <v>112251</v>
      </c>
      <c r="Q1614" t="e">
        <f>#REF!</f>
        <v>#REF!</v>
      </c>
      <c r="R1614">
        <v>174495</v>
      </c>
      <c r="BA1614">
        <f>'[1]D.3 Trial Balance - FY25'!$H$196</f>
        <v>0</v>
      </c>
      <c r="BB1614">
        <v>2063</v>
      </c>
      <c r="BG1614">
        <f>'[1]D.4 Revenue - FY25'!$T$118</f>
        <v>0</v>
      </c>
      <c r="BH1614">
        <v>1804</v>
      </c>
    </row>
    <row r="1615" spans="5:60">
      <c r="E1615" t="e">
        <f>#REF!</f>
        <v>#REF!</v>
      </c>
      <c r="F1615">
        <v>112256</v>
      </c>
      <c r="Q1615" t="e">
        <f>#REF!</f>
        <v>#REF!</v>
      </c>
      <c r="R1615">
        <v>174496</v>
      </c>
      <c r="BA1615">
        <f>'[1]D.3 Trial Balance - FY25'!$E$197</f>
        <v>0</v>
      </c>
      <c r="BB1615">
        <v>2064</v>
      </c>
      <c r="BG1615">
        <f>'[1]D.4 Revenue - FY25'!$U$118</f>
        <v>0</v>
      </c>
      <c r="BH1615">
        <v>1805</v>
      </c>
    </row>
    <row r="1616" spans="5:60">
      <c r="E1616" t="e">
        <f>#REF!</f>
        <v>#REF!</v>
      </c>
      <c r="F1616">
        <v>112262</v>
      </c>
      <c r="Q1616" t="e">
        <f>#REF!</f>
        <v>#REF!</v>
      </c>
      <c r="R1616">
        <v>174497</v>
      </c>
      <c r="BA1616">
        <f>'[1]D.3 Trial Balance - FY25'!$F$197</f>
        <v>0</v>
      </c>
      <c r="BB1616">
        <v>2065</v>
      </c>
      <c r="BG1616">
        <f>'[1]D.4 Revenue - FY25'!$V$118</f>
        <v>0</v>
      </c>
      <c r="BH1616">
        <v>1806</v>
      </c>
    </row>
    <row r="1617" spans="5:60">
      <c r="E1617" t="e">
        <f>#REF!</f>
        <v>#REF!</v>
      </c>
      <c r="F1617">
        <v>112263</v>
      </c>
      <c r="Q1617" t="e">
        <f>#REF!</f>
        <v>#REF!</v>
      </c>
      <c r="R1617">
        <v>174498</v>
      </c>
      <c r="BA1617">
        <f>'[1]D.3 Trial Balance - FY25'!$G$197</f>
        <v>0</v>
      </c>
      <c r="BB1617">
        <v>2066</v>
      </c>
      <c r="BG1617">
        <f>'[1]D.4 Revenue - FY25'!$I$119</f>
        <v>0</v>
      </c>
      <c r="BH1617">
        <v>1807</v>
      </c>
    </row>
    <row r="1618" spans="5:60">
      <c r="E1618" t="e">
        <f>#REF!</f>
        <v>#REF!</v>
      </c>
      <c r="F1618">
        <v>112264</v>
      </c>
      <c r="Q1618" t="e">
        <f>#REF!</f>
        <v>#REF!</v>
      </c>
      <c r="R1618">
        <v>174499</v>
      </c>
      <c r="BA1618">
        <f>'[1]D.3 Trial Balance - FY25'!$H$197</f>
        <v>0</v>
      </c>
      <c r="BB1618">
        <v>2067</v>
      </c>
      <c r="BG1618">
        <f>'[1]D.4 Revenue - FY25'!$J$119</f>
        <v>0</v>
      </c>
      <c r="BH1618">
        <v>1808</v>
      </c>
    </row>
    <row r="1619" spans="5:60">
      <c r="E1619" t="e">
        <f>#REF!</f>
        <v>#REF!</v>
      </c>
      <c r="F1619">
        <v>112269</v>
      </c>
      <c r="Q1619" t="e">
        <f>#REF!</f>
        <v>#REF!</v>
      </c>
      <c r="R1619">
        <v>174500</v>
      </c>
      <c r="BA1619">
        <f>'[1]D.3 Trial Balance - FY25'!$E$198</f>
        <v>0</v>
      </c>
      <c r="BB1619">
        <v>2068</v>
      </c>
      <c r="BG1619">
        <f>'[1]D.4 Revenue - FY25'!$K$119</f>
        <v>0</v>
      </c>
      <c r="BH1619">
        <v>1809</v>
      </c>
    </row>
    <row r="1620" spans="5:60">
      <c r="E1620" t="e">
        <f>#REF!</f>
        <v>#REF!</v>
      </c>
      <c r="F1620">
        <v>112275</v>
      </c>
      <c r="Q1620" t="e">
        <f>#REF!</f>
        <v>#REF!</v>
      </c>
      <c r="R1620">
        <v>174501</v>
      </c>
      <c r="BA1620">
        <f>'[1]D.3 Trial Balance - FY25'!$F$198</f>
        <v>0</v>
      </c>
      <c r="BB1620">
        <v>2069</v>
      </c>
      <c r="BG1620">
        <f>'[1]D.4 Revenue - FY25'!$L$119</f>
        <v>0</v>
      </c>
      <c r="BH1620">
        <v>1810</v>
      </c>
    </row>
    <row r="1621" spans="5:60">
      <c r="E1621" t="e">
        <f>#REF!</f>
        <v>#REF!</v>
      </c>
      <c r="F1621">
        <v>112276</v>
      </c>
      <c r="Q1621" t="e">
        <f>#REF!</f>
        <v>#REF!</v>
      </c>
      <c r="R1621">
        <v>174502</v>
      </c>
      <c r="BA1621">
        <f>'[1]D.3 Trial Balance - FY25'!$G$198</f>
        <v>0</v>
      </c>
      <c r="BB1621">
        <v>2070</v>
      </c>
      <c r="BG1621">
        <f>'[1]D.4 Revenue - FY25'!$M$119</f>
        <v>0</v>
      </c>
      <c r="BH1621">
        <v>1811</v>
      </c>
    </row>
    <row r="1622" spans="5:60">
      <c r="E1622" t="e">
        <f>#REF!</f>
        <v>#REF!</v>
      </c>
      <c r="F1622">
        <v>112277</v>
      </c>
      <c r="Q1622" t="e">
        <f>#REF!</f>
        <v>#REF!</v>
      </c>
      <c r="R1622">
        <v>174503</v>
      </c>
      <c r="BA1622">
        <f>'[1]D.3 Trial Balance - FY25'!$H$198</f>
        <v>0</v>
      </c>
      <c r="BB1622">
        <v>2071</v>
      </c>
      <c r="BG1622">
        <f>'[1]D.4 Revenue - FY25'!$N$119</f>
        <v>0</v>
      </c>
      <c r="BH1622">
        <v>1812</v>
      </c>
    </row>
    <row r="1623" spans="5:60">
      <c r="E1623" t="e">
        <f>#REF!</f>
        <v>#REF!</v>
      </c>
      <c r="F1623">
        <v>112282</v>
      </c>
      <c r="Q1623" t="e">
        <f>#REF!</f>
        <v>#REF!</v>
      </c>
      <c r="R1623">
        <v>174504</v>
      </c>
      <c r="BA1623">
        <f>'[1]D.3 Trial Balance - FY25'!$E$199</f>
        <v>0</v>
      </c>
      <c r="BB1623">
        <v>2072</v>
      </c>
      <c r="BG1623">
        <f>'[1]D.4 Revenue - FY25'!$O$119</f>
        <v>0</v>
      </c>
      <c r="BH1623">
        <v>1813</v>
      </c>
    </row>
    <row r="1624" spans="5:60">
      <c r="E1624" t="e">
        <f>#REF!</f>
        <v>#REF!</v>
      </c>
      <c r="F1624">
        <v>112288</v>
      </c>
      <c r="Q1624" t="e">
        <f>#REF!</f>
        <v>#REF!</v>
      </c>
      <c r="R1624">
        <v>174505</v>
      </c>
      <c r="BA1624">
        <f>'[1]D.3 Trial Balance - FY25'!$F$199</f>
        <v>0</v>
      </c>
      <c r="BB1624">
        <v>2073</v>
      </c>
      <c r="BG1624">
        <f>'[1]D.4 Revenue - FY25'!$P$119</f>
        <v>0</v>
      </c>
      <c r="BH1624">
        <v>1814</v>
      </c>
    </row>
    <row r="1625" spans="5:60">
      <c r="E1625" t="e">
        <f>#REF!</f>
        <v>#REF!</v>
      </c>
      <c r="F1625">
        <v>112289</v>
      </c>
      <c r="Q1625" t="e">
        <f>#REF!</f>
        <v>#REF!</v>
      </c>
      <c r="R1625">
        <v>174506</v>
      </c>
      <c r="BA1625">
        <f>'[1]D.3 Trial Balance - FY25'!$G$199</f>
        <v>0</v>
      </c>
      <c r="BB1625">
        <v>2074</v>
      </c>
      <c r="BG1625">
        <f>'[1]D.4 Revenue - FY25'!$Q$119</f>
        <v>0</v>
      </c>
      <c r="BH1625">
        <v>1815</v>
      </c>
    </row>
    <row r="1626" spans="5:60">
      <c r="E1626" t="e">
        <f>#REF!</f>
        <v>#REF!</v>
      </c>
      <c r="F1626">
        <v>112290</v>
      </c>
      <c r="Q1626" t="e">
        <f>#REF!</f>
        <v>#REF!</v>
      </c>
      <c r="R1626">
        <v>174507</v>
      </c>
      <c r="BA1626">
        <f>'[1]D.3 Trial Balance - FY25'!$H$199</f>
        <v>0</v>
      </c>
      <c r="BB1626">
        <v>2075</v>
      </c>
      <c r="BG1626">
        <f>'[1]D.4 Revenue - FY25'!$R$119</f>
        <v>0</v>
      </c>
      <c r="BH1626">
        <v>1816</v>
      </c>
    </row>
    <row r="1627" spans="5:60">
      <c r="E1627" t="e">
        <f>#REF!</f>
        <v>#REF!</v>
      </c>
      <c r="F1627">
        <v>112295</v>
      </c>
      <c r="Q1627" t="e">
        <f>#REF!</f>
        <v>#REF!</v>
      </c>
      <c r="R1627">
        <v>174508</v>
      </c>
      <c r="BA1627">
        <f>'[1]D.3 Trial Balance - FY25'!$E$200</f>
        <v>0</v>
      </c>
      <c r="BB1627">
        <v>2076</v>
      </c>
      <c r="BG1627">
        <f>'[1]D.4 Revenue - FY25'!$S$119</f>
        <v>0</v>
      </c>
      <c r="BH1627">
        <v>1817</v>
      </c>
    </row>
    <row r="1628" spans="5:60">
      <c r="E1628" t="e">
        <f>#REF!</f>
        <v>#REF!</v>
      </c>
      <c r="F1628">
        <v>112301</v>
      </c>
      <c r="Q1628" t="e">
        <f>#REF!</f>
        <v>#REF!</v>
      </c>
      <c r="R1628">
        <v>174509</v>
      </c>
      <c r="BA1628">
        <f>'[1]D.3 Trial Balance - FY25'!$F$200</f>
        <v>0</v>
      </c>
      <c r="BB1628">
        <v>2077</v>
      </c>
      <c r="BG1628">
        <f>'[1]D.4 Revenue - FY25'!$T$119</f>
        <v>0</v>
      </c>
      <c r="BH1628">
        <v>1818</v>
      </c>
    </row>
    <row r="1629" spans="5:60">
      <c r="E1629" t="e">
        <f>#REF!</f>
        <v>#REF!</v>
      </c>
      <c r="F1629">
        <v>112302</v>
      </c>
      <c r="Q1629" t="e">
        <f>#REF!</f>
        <v>#REF!</v>
      </c>
      <c r="R1629">
        <v>174510</v>
      </c>
      <c r="BA1629">
        <f>'[1]D.3 Trial Balance - FY25'!$G$200</f>
        <v>0</v>
      </c>
      <c r="BB1629">
        <v>2078</v>
      </c>
      <c r="BG1629">
        <f>'[1]D.4 Revenue - FY25'!$U$119</f>
        <v>0</v>
      </c>
      <c r="BH1629">
        <v>1819</v>
      </c>
    </row>
    <row r="1630" spans="5:60">
      <c r="E1630" t="e">
        <f>#REF!</f>
        <v>#REF!</v>
      </c>
      <c r="F1630">
        <v>112303</v>
      </c>
      <c r="Q1630" t="e">
        <f>#REF!</f>
        <v>#REF!</v>
      </c>
      <c r="R1630">
        <v>174511</v>
      </c>
      <c r="BA1630">
        <f>'[1]D.3 Trial Balance - FY25'!$H$200</f>
        <v>0</v>
      </c>
      <c r="BB1630">
        <v>2079</v>
      </c>
      <c r="BG1630">
        <f>'[1]D.4 Revenue - FY25'!$V$119</f>
        <v>0</v>
      </c>
      <c r="BH1630">
        <v>1820</v>
      </c>
    </row>
    <row r="1631" spans="5:60">
      <c r="E1631" t="e">
        <f>#REF!</f>
        <v>#REF!</v>
      </c>
      <c r="F1631">
        <v>112308</v>
      </c>
      <c r="Q1631" t="e">
        <f>#REF!</f>
        <v>#REF!</v>
      </c>
      <c r="R1631">
        <v>174512</v>
      </c>
      <c r="BA1631">
        <f>'[1]D.3 Trial Balance - FY25'!$E$201</f>
        <v>0</v>
      </c>
      <c r="BB1631">
        <v>2080</v>
      </c>
      <c r="BG1631">
        <f>'[1]D.4 Revenue - FY25'!$I$120</f>
        <v>0</v>
      </c>
      <c r="BH1631">
        <v>1821</v>
      </c>
    </row>
    <row r="1632" spans="5:60">
      <c r="E1632" t="e">
        <f>#REF!</f>
        <v>#REF!</v>
      </c>
      <c r="F1632">
        <v>112314</v>
      </c>
      <c r="Q1632" t="e">
        <f>#REF!</f>
        <v>#REF!</v>
      </c>
      <c r="R1632">
        <v>174513</v>
      </c>
      <c r="BA1632">
        <f>'[1]D.3 Trial Balance - FY25'!$F$201</f>
        <v>0</v>
      </c>
      <c r="BB1632">
        <v>2081</v>
      </c>
      <c r="BG1632">
        <f>'[1]D.4 Revenue - FY25'!$J$120</f>
        <v>0</v>
      </c>
      <c r="BH1632">
        <v>1822</v>
      </c>
    </row>
    <row r="1633" spans="5:60">
      <c r="E1633" t="e">
        <f>#REF!</f>
        <v>#REF!</v>
      </c>
      <c r="F1633">
        <v>112315</v>
      </c>
      <c r="Q1633" t="e">
        <f>#REF!</f>
        <v>#REF!</v>
      </c>
      <c r="R1633">
        <v>174514</v>
      </c>
      <c r="BA1633">
        <f>'[1]D.3 Trial Balance - FY25'!$G$201</f>
        <v>0</v>
      </c>
      <c r="BB1633">
        <v>2082</v>
      </c>
      <c r="BG1633">
        <f>'[1]D.4 Revenue - FY25'!$K$120</f>
        <v>0</v>
      </c>
      <c r="BH1633">
        <v>1823</v>
      </c>
    </row>
    <row r="1634" spans="5:60">
      <c r="E1634" t="e">
        <f>#REF!</f>
        <v>#REF!</v>
      </c>
      <c r="F1634">
        <v>112316</v>
      </c>
      <c r="Q1634" t="e">
        <f>#REF!</f>
        <v>#REF!</v>
      </c>
      <c r="R1634">
        <v>174515</v>
      </c>
      <c r="BA1634">
        <f>'[1]D.3 Trial Balance - FY25'!$H$201</f>
        <v>0</v>
      </c>
      <c r="BB1634">
        <v>2083</v>
      </c>
      <c r="BG1634">
        <f>'[1]D.4 Revenue - FY25'!$L$120</f>
        <v>0</v>
      </c>
      <c r="BH1634">
        <v>1824</v>
      </c>
    </row>
    <row r="1635" spans="5:60">
      <c r="E1635" t="e">
        <f>#REF!</f>
        <v>#REF!</v>
      </c>
      <c r="F1635">
        <v>112321</v>
      </c>
      <c r="Q1635" t="e">
        <f>#REF!</f>
        <v>#REF!</v>
      </c>
      <c r="R1635">
        <v>174516</v>
      </c>
      <c r="BA1635">
        <f>'[1]D.3 Trial Balance - FY25'!$E$202</f>
        <v>0</v>
      </c>
      <c r="BB1635">
        <v>2084</v>
      </c>
      <c r="BG1635">
        <f>'[1]D.4 Revenue - FY25'!$M$120</f>
        <v>0</v>
      </c>
      <c r="BH1635">
        <v>1825</v>
      </c>
    </row>
    <row r="1636" spans="5:60">
      <c r="E1636" t="e">
        <f>#REF!</f>
        <v>#REF!</v>
      </c>
      <c r="F1636">
        <v>112327</v>
      </c>
      <c r="Q1636" t="e">
        <f>#REF!</f>
        <v>#REF!</v>
      </c>
      <c r="R1636">
        <v>174517</v>
      </c>
      <c r="BA1636">
        <f>'[1]D.3 Trial Balance - FY25'!$F$202</f>
        <v>0</v>
      </c>
      <c r="BB1636">
        <v>2085</v>
      </c>
      <c r="BG1636">
        <f>'[1]D.4 Revenue - FY25'!$N$120</f>
        <v>0</v>
      </c>
      <c r="BH1636">
        <v>1826</v>
      </c>
    </row>
    <row r="1637" spans="5:60">
      <c r="E1637" t="e">
        <f>#REF!</f>
        <v>#REF!</v>
      </c>
      <c r="F1637">
        <v>112328</v>
      </c>
      <c r="Q1637" t="e">
        <f>#REF!</f>
        <v>#REF!</v>
      </c>
      <c r="R1637">
        <v>174518</v>
      </c>
      <c r="BA1637">
        <f>'[1]D.3 Trial Balance - FY25'!$G$202</f>
        <v>0</v>
      </c>
      <c r="BB1637">
        <v>2086</v>
      </c>
      <c r="BG1637">
        <f>'[1]D.4 Revenue - FY25'!$O$120</f>
        <v>0</v>
      </c>
      <c r="BH1637">
        <v>1827</v>
      </c>
    </row>
    <row r="1638" spans="5:60">
      <c r="E1638" t="e">
        <f>#REF!</f>
        <v>#REF!</v>
      </c>
      <c r="F1638">
        <v>112329</v>
      </c>
      <c r="Q1638" t="e">
        <f>#REF!</f>
        <v>#REF!</v>
      </c>
      <c r="R1638">
        <v>174519</v>
      </c>
      <c r="BA1638">
        <f>'[1]D.3 Trial Balance - FY25'!$H$202</f>
        <v>0</v>
      </c>
      <c r="BB1638">
        <v>2087</v>
      </c>
      <c r="BG1638">
        <f>'[1]D.4 Revenue - FY25'!$P$120</f>
        <v>0</v>
      </c>
      <c r="BH1638">
        <v>1828</v>
      </c>
    </row>
    <row r="1639" spans="5:60">
      <c r="E1639" t="e">
        <f>#REF!</f>
        <v>#REF!</v>
      </c>
      <c r="F1639">
        <v>112334</v>
      </c>
      <c r="Q1639" t="e">
        <f>#REF!</f>
        <v>#REF!</v>
      </c>
      <c r="R1639">
        <v>174520</v>
      </c>
      <c r="BA1639">
        <f>'[1]D.3 Trial Balance - FY25'!$E$203</f>
        <v>0</v>
      </c>
      <c r="BB1639">
        <v>2088</v>
      </c>
      <c r="BG1639">
        <f>'[1]D.4 Revenue - FY25'!$Q$120</f>
        <v>0</v>
      </c>
      <c r="BH1639">
        <v>1829</v>
      </c>
    </row>
    <row r="1640" spans="5:60">
      <c r="E1640" t="e">
        <f>#REF!</f>
        <v>#REF!</v>
      </c>
      <c r="F1640">
        <v>112340</v>
      </c>
      <c r="Q1640" t="e">
        <f>#REF!</f>
        <v>#REF!</v>
      </c>
      <c r="R1640">
        <v>174521</v>
      </c>
      <c r="BA1640">
        <f>'[1]D.3 Trial Balance - FY25'!$F$203</f>
        <v>0</v>
      </c>
      <c r="BB1640">
        <v>2089</v>
      </c>
      <c r="BG1640">
        <f>'[1]D.4 Revenue - FY25'!$R$120</f>
        <v>0</v>
      </c>
      <c r="BH1640">
        <v>1830</v>
      </c>
    </row>
    <row r="1641" spans="5:60">
      <c r="E1641" t="e">
        <f>#REF!</f>
        <v>#REF!</v>
      </c>
      <c r="F1641">
        <v>112341</v>
      </c>
      <c r="Q1641" t="e">
        <f>#REF!</f>
        <v>#REF!</v>
      </c>
      <c r="R1641">
        <v>174522</v>
      </c>
      <c r="BA1641">
        <f>'[1]D.3 Trial Balance - FY25'!$G$203</f>
        <v>0</v>
      </c>
      <c r="BB1641">
        <v>2090</v>
      </c>
      <c r="BG1641">
        <f>'[1]D.4 Revenue - FY25'!$S$120</f>
        <v>0</v>
      </c>
      <c r="BH1641">
        <v>1831</v>
      </c>
    </row>
    <row r="1642" spans="5:60">
      <c r="E1642" t="e">
        <f>#REF!</f>
        <v>#REF!</v>
      </c>
      <c r="F1642">
        <v>112342</v>
      </c>
      <c r="Q1642" t="e">
        <f>#REF!</f>
        <v>#REF!</v>
      </c>
      <c r="R1642">
        <v>174523</v>
      </c>
      <c r="BA1642">
        <f>'[1]D.3 Trial Balance - FY25'!$H$203</f>
        <v>0</v>
      </c>
      <c r="BB1642">
        <v>2091</v>
      </c>
      <c r="BG1642">
        <f>'[1]D.4 Revenue - FY25'!$T$120</f>
        <v>0</v>
      </c>
      <c r="BH1642">
        <v>1832</v>
      </c>
    </row>
    <row r="1643" spans="5:60">
      <c r="E1643" t="e">
        <f>#REF!</f>
        <v>#REF!</v>
      </c>
      <c r="F1643">
        <v>112347</v>
      </c>
      <c r="Q1643" t="e">
        <f>#REF!</f>
        <v>#REF!</v>
      </c>
      <c r="R1643">
        <v>174524</v>
      </c>
      <c r="BA1643">
        <f>'[1]D.3 Trial Balance - FY25'!$E$204</f>
        <v>0</v>
      </c>
      <c r="BB1643">
        <v>2092</v>
      </c>
      <c r="BG1643">
        <f>'[1]D.4 Revenue - FY25'!$U$120</f>
        <v>0</v>
      </c>
      <c r="BH1643">
        <v>1833</v>
      </c>
    </row>
    <row r="1644" spans="5:60">
      <c r="E1644" t="e">
        <f>#REF!</f>
        <v>#REF!</v>
      </c>
      <c r="F1644">
        <v>112353</v>
      </c>
      <c r="Q1644" t="e">
        <f>#REF!</f>
        <v>#REF!</v>
      </c>
      <c r="R1644">
        <v>174525</v>
      </c>
      <c r="BA1644">
        <f>'[1]D.3 Trial Balance - FY25'!$F$204</f>
        <v>0</v>
      </c>
      <c r="BB1644">
        <v>2093</v>
      </c>
      <c r="BG1644">
        <f>'[1]D.4 Revenue - FY25'!$V$120</f>
        <v>0</v>
      </c>
      <c r="BH1644">
        <v>1834</v>
      </c>
    </row>
    <row r="1645" spans="5:60">
      <c r="E1645" t="e">
        <f>#REF!</f>
        <v>#REF!</v>
      </c>
      <c r="F1645">
        <v>112354</v>
      </c>
      <c r="Q1645" t="e">
        <f>#REF!</f>
        <v>#REF!</v>
      </c>
      <c r="R1645">
        <v>174526</v>
      </c>
      <c r="BA1645">
        <f>'[1]D.3 Trial Balance - FY25'!$G$204</f>
        <v>0</v>
      </c>
      <c r="BB1645">
        <v>2094</v>
      </c>
      <c r="BG1645">
        <f>'[1]D.4 Revenue - FY25'!$I$121</f>
        <v>0</v>
      </c>
      <c r="BH1645">
        <v>1835</v>
      </c>
    </row>
    <row r="1646" spans="5:60">
      <c r="E1646" t="e">
        <f>#REF!</f>
        <v>#REF!</v>
      </c>
      <c r="F1646">
        <v>112355</v>
      </c>
      <c r="Q1646" t="e">
        <f>#REF!</f>
        <v>#REF!</v>
      </c>
      <c r="R1646">
        <v>174527</v>
      </c>
      <c r="BA1646">
        <f>'[1]D.3 Trial Balance - FY25'!$H$204</f>
        <v>0</v>
      </c>
      <c r="BB1646">
        <v>2095</v>
      </c>
      <c r="BG1646">
        <f>'[1]D.4 Revenue - FY25'!$J$121</f>
        <v>0</v>
      </c>
      <c r="BH1646">
        <v>1836</v>
      </c>
    </row>
    <row r="1647" spans="5:60">
      <c r="E1647" t="e">
        <f>#REF!</f>
        <v>#REF!</v>
      </c>
      <c r="F1647">
        <v>112360</v>
      </c>
      <c r="Q1647" t="e">
        <f>#REF!</f>
        <v>#REF!</v>
      </c>
      <c r="R1647">
        <v>174528</v>
      </c>
      <c r="BA1647">
        <f>'[1]D.3 Trial Balance - FY25'!$E$205</f>
        <v>0</v>
      </c>
      <c r="BB1647">
        <v>2096</v>
      </c>
      <c r="BG1647">
        <f>'[1]D.4 Revenue - FY25'!$K$121</f>
        <v>0</v>
      </c>
      <c r="BH1647">
        <v>1837</v>
      </c>
    </row>
    <row r="1648" spans="5:60">
      <c r="E1648" t="e">
        <f>#REF!</f>
        <v>#REF!</v>
      </c>
      <c r="F1648">
        <v>112366</v>
      </c>
      <c r="Q1648" t="e">
        <f>#REF!</f>
        <v>#REF!</v>
      </c>
      <c r="R1648">
        <v>174529</v>
      </c>
      <c r="BA1648">
        <f>'[1]D.3 Trial Balance - FY25'!$F$205</f>
        <v>0</v>
      </c>
      <c r="BB1648">
        <v>2097</v>
      </c>
      <c r="BG1648">
        <f>'[1]D.4 Revenue - FY25'!$L$121</f>
        <v>0</v>
      </c>
      <c r="BH1648">
        <v>1838</v>
      </c>
    </row>
    <row r="1649" spans="5:60">
      <c r="E1649" t="e">
        <f>#REF!</f>
        <v>#REF!</v>
      </c>
      <c r="F1649">
        <v>112367</v>
      </c>
      <c r="Q1649" t="e">
        <f>#REF!</f>
        <v>#REF!</v>
      </c>
      <c r="R1649">
        <v>174530</v>
      </c>
      <c r="BA1649">
        <f>'[1]D.3 Trial Balance - FY25'!$G$205</f>
        <v>0</v>
      </c>
      <c r="BB1649">
        <v>2098</v>
      </c>
      <c r="BG1649">
        <f>'[1]D.4 Revenue - FY25'!$M$121</f>
        <v>0</v>
      </c>
      <c r="BH1649">
        <v>1839</v>
      </c>
    </row>
    <row r="1650" spans="5:60">
      <c r="E1650" t="e">
        <f>#REF!</f>
        <v>#REF!</v>
      </c>
      <c r="F1650">
        <v>112368</v>
      </c>
      <c r="Q1650" t="e">
        <f>#REF!</f>
        <v>#REF!</v>
      </c>
      <c r="R1650">
        <v>174531</v>
      </c>
      <c r="BA1650">
        <f>'[1]D.3 Trial Balance - FY25'!$H$205</f>
        <v>0</v>
      </c>
      <c r="BB1650">
        <v>2099</v>
      </c>
      <c r="BG1650">
        <f>'[1]D.4 Revenue - FY25'!$N$121</f>
        <v>0</v>
      </c>
      <c r="BH1650">
        <v>1840</v>
      </c>
    </row>
    <row r="1651" spans="5:60">
      <c r="E1651" t="e">
        <f>#REF!</f>
        <v>#REF!</v>
      </c>
      <c r="F1651">
        <v>112373</v>
      </c>
      <c r="Q1651" t="e">
        <f>#REF!</f>
        <v>#REF!</v>
      </c>
      <c r="R1651">
        <v>174532</v>
      </c>
      <c r="BA1651">
        <f>'[1]D.3 Trial Balance - FY25'!$E$206</f>
        <v>0</v>
      </c>
      <c r="BB1651">
        <v>2100</v>
      </c>
      <c r="BG1651">
        <f>'[1]D.4 Revenue - FY25'!$O$121</f>
        <v>0</v>
      </c>
      <c r="BH1651">
        <v>1841</v>
      </c>
    </row>
    <row r="1652" spans="5:60">
      <c r="E1652" t="e">
        <f>#REF!</f>
        <v>#REF!</v>
      </c>
      <c r="F1652">
        <v>112379</v>
      </c>
      <c r="Q1652" t="e">
        <f>#REF!</f>
        <v>#REF!</v>
      </c>
      <c r="R1652">
        <v>174533</v>
      </c>
      <c r="BA1652">
        <f>'[1]D.3 Trial Balance - FY25'!$F$206</f>
        <v>0</v>
      </c>
      <c r="BB1652">
        <v>2101</v>
      </c>
      <c r="BG1652">
        <f>'[1]D.4 Revenue - FY25'!$P$121</f>
        <v>0</v>
      </c>
      <c r="BH1652">
        <v>1842</v>
      </c>
    </row>
    <row r="1653" spans="5:60">
      <c r="E1653" t="e">
        <f>#REF!</f>
        <v>#REF!</v>
      </c>
      <c r="F1653">
        <v>112380</v>
      </c>
      <c r="Q1653" t="e">
        <f>#REF!</f>
        <v>#REF!</v>
      </c>
      <c r="R1653">
        <v>174534</v>
      </c>
      <c r="BA1653">
        <f>'[1]D.3 Trial Balance - FY25'!$G$206</f>
        <v>0</v>
      </c>
      <c r="BB1653">
        <v>2102</v>
      </c>
      <c r="BG1653">
        <f>'[1]D.4 Revenue - FY25'!$Q$121</f>
        <v>0</v>
      </c>
      <c r="BH1653">
        <v>1843</v>
      </c>
    </row>
    <row r="1654" spans="5:60">
      <c r="E1654" t="e">
        <f>#REF!</f>
        <v>#REF!</v>
      </c>
      <c r="F1654">
        <v>112381</v>
      </c>
      <c r="Q1654" t="e">
        <f>#REF!</f>
        <v>#REF!</v>
      </c>
      <c r="R1654">
        <v>174535</v>
      </c>
      <c r="BA1654">
        <f>'[1]D.3 Trial Balance - FY25'!$H$206</f>
        <v>0</v>
      </c>
      <c r="BB1654">
        <v>2103</v>
      </c>
      <c r="BG1654">
        <f>'[1]D.4 Revenue - FY25'!$R$121</f>
        <v>0</v>
      </c>
      <c r="BH1654">
        <v>1844</v>
      </c>
    </row>
    <row r="1655" spans="5:60">
      <c r="E1655" t="e">
        <f>#REF!</f>
        <v>#REF!</v>
      </c>
      <c r="F1655">
        <v>112386</v>
      </c>
      <c r="Q1655" t="e">
        <f>#REF!</f>
        <v>#REF!</v>
      </c>
      <c r="R1655">
        <v>174536</v>
      </c>
      <c r="BA1655">
        <f>'[1]D.3 Trial Balance - FY25'!$E$207</f>
        <v>0</v>
      </c>
      <c r="BB1655">
        <v>2104</v>
      </c>
      <c r="BG1655">
        <f>'[1]D.4 Revenue - FY25'!$S$121</f>
        <v>0</v>
      </c>
      <c r="BH1655">
        <v>1845</v>
      </c>
    </row>
    <row r="1656" spans="5:60">
      <c r="E1656" t="e">
        <f>#REF!</f>
        <v>#REF!</v>
      </c>
      <c r="F1656">
        <v>112392</v>
      </c>
      <c r="Q1656" t="e">
        <f>#REF!</f>
        <v>#REF!</v>
      </c>
      <c r="R1656">
        <v>174537</v>
      </c>
      <c r="BA1656">
        <f>'[1]D.3 Trial Balance - FY25'!$F$207</f>
        <v>0</v>
      </c>
      <c r="BB1656">
        <v>2105</v>
      </c>
      <c r="BG1656">
        <f>'[1]D.4 Revenue - FY25'!$T$121</f>
        <v>0</v>
      </c>
      <c r="BH1656">
        <v>1846</v>
      </c>
    </row>
    <row r="1657" spans="5:60">
      <c r="E1657" t="e">
        <f>#REF!</f>
        <v>#REF!</v>
      </c>
      <c r="F1657">
        <v>112393</v>
      </c>
      <c r="Q1657" t="e">
        <f>#REF!</f>
        <v>#REF!</v>
      </c>
      <c r="R1657">
        <v>174538</v>
      </c>
      <c r="BA1657">
        <f>'[1]D.3 Trial Balance - FY25'!$G$207</f>
        <v>0</v>
      </c>
      <c r="BB1657">
        <v>2106</v>
      </c>
      <c r="BG1657">
        <f>'[1]D.4 Revenue - FY25'!$U$121</f>
        <v>0</v>
      </c>
      <c r="BH1657">
        <v>1847</v>
      </c>
    </row>
    <row r="1658" spans="5:60">
      <c r="E1658" t="e">
        <f>#REF!</f>
        <v>#REF!</v>
      </c>
      <c r="F1658">
        <v>112394</v>
      </c>
      <c r="Q1658" t="e">
        <f>#REF!</f>
        <v>#REF!</v>
      </c>
      <c r="R1658">
        <v>174539</v>
      </c>
      <c r="BA1658">
        <f>'[1]D.3 Trial Balance - FY25'!$H$207</f>
        <v>0</v>
      </c>
      <c r="BB1658">
        <v>2107</v>
      </c>
      <c r="BG1658">
        <f>'[1]D.4 Revenue - FY25'!$V$121</f>
        <v>0</v>
      </c>
      <c r="BH1658">
        <v>1848</v>
      </c>
    </row>
    <row r="1659" spans="5:60">
      <c r="E1659" t="e">
        <f>#REF!</f>
        <v>#REF!</v>
      </c>
      <c r="F1659">
        <v>112399</v>
      </c>
      <c r="Q1659" t="e">
        <f>#REF!</f>
        <v>#REF!</v>
      </c>
      <c r="R1659">
        <v>174540</v>
      </c>
      <c r="BA1659">
        <f>'[1]D.3 Trial Balance - FY25'!$E$208</f>
        <v>0</v>
      </c>
      <c r="BB1659">
        <v>2108</v>
      </c>
      <c r="BG1659">
        <f>'[1]D.4 Revenue - FY25'!$I$122</f>
        <v>0</v>
      </c>
      <c r="BH1659">
        <v>1849</v>
      </c>
    </row>
    <row r="1660" spans="5:60">
      <c r="E1660" t="e">
        <f>#REF!</f>
        <v>#REF!</v>
      </c>
      <c r="F1660">
        <v>112405</v>
      </c>
      <c r="Q1660" t="e">
        <f>#REF!</f>
        <v>#REF!</v>
      </c>
      <c r="R1660">
        <v>174541</v>
      </c>
      <c r="BA1660">
        <f>'[1]D.3 Trial Balance - FY25'!$F$208</f>
        <v>0</v>
      </c>
      <c r="BB1660">
        <v>2109</v>
      </c>
      <c r="BG1660">
        <f>'[1]D.4 Revenue - FY25'!$J$122</f>
        <v>0</v>
      </c>
      <c r="BH1660">
        <v>1850</v>
      </c>
    </row>
    <row r="1661" spans="5:60">
      <c r="E1661" t="e">
        <f>#REF!</f>
        <v>#REF!</v>
      </c>
      <c r="F1661">
        <v>112406</v>
      </c>
      <c r="Q1661" t="e">
        <f>#REF!</f>
        <v>#REF!</v>
      </c>
      <c r="R1661">
        <v>174542</v>
      </c>
      <c r="BA1661">
        <f>'[1]D.3 Trial Balance - FY25'!$G$208</f>
        <v>0</v>
      </c>
      <c r="BB1661">
        <v>2110</v>
      </c>
      <c r="BG1661">
        <f>'[1]D.4 Revenue - FY25'!$K$122</f>
        <v>0</v>
      </c>
      <c r="BH1661">
        <v>1851</v>
      </c>
    </row>
    <row r="1662" spans="5:60">
      <c r="E1662" t="e">
        <f>#REF!</f>
        <v>#REF!</v>
      </c>
      <c r="F1662">
        <v>112407</v>
      </c>
      <c r="Q1662" t="e">
        <f>#REF!</f>
        <v>#REF!</v>
      </c>
      <c r="R1662">
        <v>174543</v>
      </c>
      <c r="BA1662">
        <f>'[1]D.3 Trial Balance - FY25'!$H$208</f>
        <v>0</v>
      </c>
      <c r="BB1662">
        <v>2111</v>
      </c>
      <c r="BG1662">
        <f>'[1]D.4 Revenue - FY25'!$L$122</f>
        <v>0</v>
      </c>
      <c r="BH1662">
        <v>1852</v>
      </c>
    </row>
    <row r="1663" spans="5:60">
      <c r="E1663" t="e">
        <f>#REF!</f>
        <v>#REF!</v>
      </c>
      <c r="F1663">
        <v>112412</v>
      </c>
      <c r="Q1663" t="e">
        <f>#REF!</f>
        <v>#REF!</v>
      </c>
      <c r="R1663">
        <v>174544</v>
      </c>
      <c r="BA1663">
        <f>'[1]D.3 Trial Balance - FY25'!$E$209</f>
        <v>0</v>
      </c>
      <c r="BB1663">
        <v>2112</v>
      </c>
      <c r="BG1663">
        <f>'[1]D.4 Revenue - FY25'!$M$122</f>
        <v>0</v>
      </c>
      <c r="BH1663">
        <v>1853</v>
      </c>
    </row>
    <row r="1664" spans="5:60">
      <c r="E1664" t="e">
        <f>#REF!</f>
        <v>#REF!</v>
      </c>
      <c r="F1664">
        <v>112418</v>
      </c>
      <c r="Q1664" t="e">
        <f>#REF!</f>
        <v>#REF!</v>
      </c>
      <c r="R1664">
        <v>174545</v>
      </c>
      <c r="BA1664">
        <f>'[1]D.3 Trial Balance - FY25'!$F$209</f>
        <v>0</v>
      </c>
      <c r="BB1664">
        <v>2113</v>
      </c>
      <c r="BG1664">
        <f>'[1]D.4 Revenue - FY25'!$N$122</f>
        <v>0</v>
      </c>
      <c r="BH1664">
        <v>1854</v>
      </c>
    </row>
    <row r="1665" spans="5:60">
      <c r="E1665" t="e">
        <f>#REF!</f>
        <v>#REF!</v>
      </c>
      <c r="F1665">
        <v>112419</v>
      </c>
      <c r="Q1665" t="e">
        <f>#REF!</f>
        <v>#REF!</v>
      </c>
      <c r="R1665">
        <v>174546</v>
      </c>
      <c r="BA1665">
        <f>'[1]D.3 Trial Balance - FY25'!$G$209</f>
        <v>0</v>
      </c>
      <c r="BB1665">
        <v>2114</v>
      </c>
      <c r="BG1665">
        <f>'[1]D.4 Revenue - FY25'!$O$122</f>
        <v>0</v>
      </c>
      <c r="BH1665">
        <v>1855</v>
      </c>
    </row>
    <row r="1666" spans="5:60">
      <c r="E1666" t="e">
        <f>#REF!</f>
        <v>#REF!</v>
      </c>
      <c r="F1666">
        <v>112420</v>
      </c>
      <c r="Q1666" t="e">
        <f>#REF!</f>
        <v>#REF!</v>
      </c>
      <c r="R1666">
        <v>174547</v>
      </c>
      <c r="BA1666">
        <f>'[1]D.3 Trial Balance - FY25'!$H$209</f>
        <v>0</v>
      </c>
      <c r="BB1666">
        <v>2115</v>
      </c>
      <c r="BG1666">
        <f>'[1]D.4 Revenue - FY25'!$P$122</f>
        <v>0</v>
      </c>
      <c r="BH1666">
        <v>1856</v>
      </c>
    </row>
    <row r="1667" spans="5:60">
      <c r="E1667" t="e">
        <f>#REF!</f>
        <v>#REF!</v>
      </c>
      <c r="F1667">
        <v>112425</v>
      </c>
      <c r="Q1667" t="e">
        <f>#REF!</f>
        <v>#REF!</v>
      </c>
      <c r="R1667">
        <v>174548</v>
      </c>
      <c r="BA1667">
        <f>'[1]D.3 Trial Balance - FY25'!$E$210</f>
        <v>0</v>
      </c>
      <c r="BB1667">
        <v>2116</v>
      </c>
      <c r="BG1667">
        <f>'[1]D.4 Revenue - FY25'!$Q$122</f>
        <v>0</v>
      </c>
      <c r="BH1667">
        <v>1857</v>
      </c>
    </row>
    <row r="1668" spans="5:60">
      <c r="E1668" t="e">
        <f>#REF!</f>
        <v>#REF!</v>
      </c>
      <c r="F1668">
        <v>112431</v>
      </c>
      <c r="Q1668" t="e">
        <f>#REF!</f>
        <v>#REF!</v>
      </c>
      <c r="R1668">
        <v>174549</v>
      </c>
      <c r="BA1668">
        <f>'[1]D.3 Trial Balance - FY25'!$F$210</f>
        <v>0</v>
      </c>
      <c r="BB1668">
        <v>2117</v>
      </c>
      <c r="BG1668">
        <f>'[1]D.4 Revenue - FY25'!$R$122</f>
        <v>0</v>
      </c>
      <c r="BH1668">
        <v>1858</v>
      </c>
    </row>
    <row r="1669" spans="5:60">
      <c r="E1669" t="e">
        <f>#REF!</f>
        <v>#REF!</v>
      </c>
      <c r="F1669">
        <v>112432</v>
      </c>
      <c r="Q1669" t="e">
        <f>#REF!</f>
        <v>#REF!</v>
      </c>
      <c r="R1669">
        <v>174550</v>
      </c>
      <c r="BA1669">
        <f>'[1]D.3 Trial Balance - FY25'!$G$210</f>
        <v>0</v>
      </c>
      <c r="BB1669">
        <v>2118</v>
      </c>
      <c r="BG1669">
        <f>'[1]D.4 Revenue - FY25'!$S$122</f>
        <v>0</v>
      </c>
      <c r="BH1669">
        <v>1859</v>
      </c>
    </row>
    <row r="1670" spans="5:60">
      <c r="E1670" t="e">
        <f>#REF!</f>
        <v>#REF!</v>
      </c>
      <c r="F1670">
        <v>112433</v>
      </c>
      <c r="Q1670" t="e">
        <f>#REF!</f>
        <v>#REF!</v>
      </c>
      <c r="R1670">
        <v>174551</v>
      </c>
      <c r="BA1670">
        <f>'[1]D.3 Trial Balance - FY25'!$H$210</f>
        <v>0</v>
      </c>
      <c r="BB1670">
        <v>2119</v>
      </c>
      <c r="BG1670">
        <f>'[1]D.4 Revenue - FY25'!$T$122</f>
        <v>0</v>
      </c>
      <c r="BH1670">
        <v>1860</v>
      </c>
    </row>
    <row r="1671" spans="5:60">
      <c r="E1671" t="e">
        <f>#REF!</f>
        <v>#REF!</v>
      </c>
      <c r="F1671">
        <v>112438</v>
      </c>
      <c r="Q1671" t="e">
        <f>#REF!</f>
        <v>#REF!</v>
      </c>
      <c r="R1671">
        <v>174552</v>
      </c>
      <c r="BA1671">
        <f>'[1]D.3 Trial Balance - FY25'!$E$211</f>
        <v>0</v>
      </c>
      <c r="BB1671">
        <v>2120</v>
      </c>
      <c r="BG1671">
        <f>'[1]D.4 Revenue - FY25'!$U$122</f>
        <v>0</v>
      </c>
      <c r="BH1671">
        <v>1861</v>
      </c>
    </row>
    <row r="1672" spans="5:60">
      <c r="E1672" t="e">
        <f>#REF!</f>
        <v>#REF!</v>
      </c>
      <c r="F1672">
        <v>112444</v>
      </c>
      <c r="Q1672" t="e">
        <f>#REF!</f>
        <v>#REF!</v>
      </c>
      <c r="R1672">
        <v>174553</v>
      </c>
      <c r="BA1672">
        <f>'[1]D.3 Trial Balance - FY25'!$F$211</f>
        <v>0</v>
      </c>
      <c r="BB1672">
        <v>2121</v>
      </c>
      <c r="BG1672">
        <f>'[1]D.4 Revenue - FY25'!$V$122</f>
        <v>0</v>
      </c>
      <c r="BH1672">
        <v>1862</v>
      </c>
    </row>
    <row r="1673" spans="5:60">
      <c r="E1673" t="e">
        <f>#REF!</f>
        <v>#REF!</v>
      </c>
      <c r="F1673">
        <v>112445</v>
      </c>
      <c r="Q1673" t="e">
        <f>#REF!</f>
        <v>#REF!</v>
      </c>
      <c r="R1673">
        <v>174554</v>
      </c>
      <c r="BA1673">
        <f>'[1]D.3 Trial Balance - FY25'!$G$211</f>
        <v>0</v>
      </c>
      <c r="BB1673">
        <v>2122</v>
      </c>
      <c r="BG1673">
        <f>'[1]D.4 Revenue - FY25'!$I$123</f>
        <v>0</v>
      </c>
      <c r="BH1673">
        <v>1863</v>
      </c>
    </row>
    <row r="1674" spans="5:60">
      <c r="E1674" t="e">
        <f>#REF!</f>
        <v>#REF!</v>
      </c>
      <c r="F1674">
        <v>112446</v>
      </c>
      <c r="Q1674" t="e">
        <f>#REF!</f>
        <v>#REF!</v>
      </c>
      <c r="R1674">
        <v>174555</v>
      </c>
      <c r="BA1674">
        <f>'[1]D.3 Trial Balance - FY25'!$H$211</f>
        <v>0</v>
      </c>
      <c r="BB1674">
        <v>2123</v>
      </c>
      <c r="BG1674">
        <f>'[1]D.4 Revenue - FY25'!$J$123</f>
        <v>0</v>
      </c>
      <c r="BH1674">
        <v>1864</v>
      </c>
    </row>
    <row r="1675" spans="5:60">
      <c r="E1675" t="e">
        <f>#REF!</f>
        <v>#REF!</v>
      </c>
      <c r="F1675">
        <v>112451</v>
      </c>
      <c r="Q1675" t="e">
        <f>#REF!</f>
        <v>#REF!</v>
      </c>
      <c r="R1675">
        <v>174556</v>
      </c>
      <c r="BA1675">
        <f>'[1]D.3 Trial Balance - FY25'!$E$212</f>
        <v>0</v>
      </c>
      <c r="BB1675">
        <v>2124</v>
      </c>
      <c r="BG1675">
        <f>'[1]D.4 Revenue - FY25'!$K$123</f>
        <v>0</v>
      </c>
      <c r="BH1675">
        <v>1865</v>
      </c>
    </row>
    <row r="1676" spans="5:60">
      <c r="E1676" t="e">
        <f>#REF!</f>
        <v>#REF!</v>
      </c>
      <c r="F1676">
        <v>112457</v>
      </c>
      <c r="Q1676" t="e">
        <f>#REF!</f>
        <v>#REF!</v>
      </c>
      <c r="R1676">
        <v>174557</v>
      </c>
      <c r="BA1676">
        <f>'[1]D.3 Trial Balance - FY25'!$F$212</f>
        <v>0</v>
      </c>
      <c r="BB1676">
        <v>2125</v>
      </c>
      <c r="BG1676">
        <f>'[1]D.4 Revenue - FY25'!$L$123</f>
        <v>0</v>
      </c>
      <c r="BH1676">
        <v>1866</v>
      </c>
    </row>
    <row r="1677" spans="5:60">
      <c r="E1677" t="e">
        <f>#REF!</f>
        <v>#REF!</v>
      </c>
      <c r="F1677">
        <v>112458</v>
      </c>
      <c r="Q1677" t="e">
        <f>#REF!</f>
        <v>#REF!</v>
      </c>
      <c r="R1677">
        <v>174558</v>
      </c>
      <c r="BA1677">
        <f>'[1]D.3 Trial Balance - FY25'!$G$212</f>
        <v>0</v>
      </c>
      <c r="BB1677">
        <v>2126</v>
      </c>
      <c r="BG1677">
        <f>'[1]D.4 Revenue - FY25'!$M$123</f>
        <v>0</v>
      </c>
      <c r="BH1677">
        <v>1867</v>
      </c>
    </row>
    <row r="1678" spans="5:60">
      <c r="E1678" t="e">
        <f>#REF!</f>
        <v>#REF!</v>
      </c>
      <c r="F1678">
        <v>112459</v>
      </c>
      <c r="Q1678" t="e">
        <f>#REF!</f>
        <v>#REF!</v>
      </c>
      <c r="R1678">
        <v>174559</v>
      </c>
      <c r="BA1678">
        <f>'[1]D.3 Trial Balance - FY25'!$H$212</f>
        <v>-133142700.13</v>
      </c>
      <c r="BB1678">
        <v>2127</v>
      </c>
      <c r="BG1678">
        <f>'[1]D.4 Revenue - FY25'!$N$123</f>
        <v>0</v>
      </c>
      <c r="BH1678">
        <v>1868</v>
      </c>
    </row>
    <row r="1679" spans="5:60">
      <c r="E1679" t="e">
        <f>#REF!</f>
        <v>#REF!</v>
      </c>
      <c r="F1679">
        <v>112464</v>
      </c>
      <c r="Q1679" t="e">
        <f>#REF!</f>
        <v>#REF!</v>
      </c>
      <c r="R1679">
        <v>174560</v>
      </c>
      <c r="BA1679">
        <f>'[1]D.3 Trial Balance - FY25'!$E$213</f>
        <v>0</v>
      </c>
      <c r="BB1679">
        <v>2128</v>
      </c>
      <c r="BG1679">
        <f>'[1]D.4 Revenue - FY25'!$O$123</f>
        <v>0</v>
      </c>
      <c r="BH1679">
        <v>1869</v>
      </c>
    </row>
    <row r="1680" spans="5:60">
      <c r="E1680" t="e">
        <f>#REF!</f>
        <v>#REF!</v>
      </c>
      <c r="F1680">
        <v>112470</v>
      </c>
      <c r="Q1680" t="e">
        <f>#REF!</f>
        <v>#REF!</v>
      </c>
      <c r="R1680">
        <v>174561</v>
      </c>
      <c r="BA1680">
        <f>'[1]D.3 Trial Balance - FY25'!$F$213</f>
        <v>0</v>
      </c>
      <c r="BB1680">
        <v>2129</v>
      </c>
      <c r="BG1680">
        <f>'[1]D.4 Revenue - FY25'!$P$123</f>
        <v>0</v>
      </c>
      <c r="BH1680">
        <v>1870</v>
      </c>
    </row>
    <row r="1681" spans="5:60">
      <c r="E1681" t="e">
        <f>#REF!</f>
        <v>#REF!</v>
      </c>
      <c r="F1681">
        <v>112471</v>
      </c>
      <c r="Q1681" t="e">
        <f>#REF!</f>
        <v>#REF!</v>
      </c>
      <c r="R1681">
        <v>174562</v>
      </c>
      <c r="BA1681">
        <f>'[1]D.3 Trial Balance - FY25'!$G$213</f>
        <v>0</v>
      </c>
      <c r="BB1681">
        <v>2130</v>
      </c>
      <c r="BG1681">
        <f>'[1]D.4 Revenue - FY25'!$Q$123</f>
        <v>0</v>
      </c>
      <c r="BH1681">
        <v>1871</v>
      </c>
    </row>
    <row r="1682" spans="5:60">
      <c r="E1682" t="e">
        <f>#REF!</f>
        <v>#REF!</v>
      </c>
      <c r="F1682">
        <v>112472</v>
      </c>
      <c r="Q1682" t="e">
        <f>#REF!</f>
        <v>#REF!</v>
      </c>
      <c r="R1682">
        <v>174563</v>
      </c>
      <c r="BA1682">
        <f>'[1]D.3 Trial Balance - FY25'!$H$213</f>
        <v>0</v>
      </c>
      <c r="BB1682">
        <v>2131</v>
      </c>
      <c r="BG1682">
        <f>'[1]D.4 Revenue - FY25'!$R$123</f>
        <v>0</v>
      </c>
      <c r="BH1682">
        <v>1872</v>
      </c>
    </row>
    <row r="1683" spans="5:60">
      <c r="E1683" t="e">
        <f>#REF!</f>
        <v>#REF!</v>
      </c>
      <c r="F1683">
        <v>112477</v>
      </c>
      <c r="Q1683" t="e">
        <f>#REF!</f>
        <v>#REF!</v>
      </c>
      <c r="R1683">
        <v>174564</v>
      </c>
      <c r="BA1683">
        <f>'[1]D.3 Trial Balance - FY25'!$E$214</f>
        <v>0</v>
      </c>
      <c r="BB1683">
        <v>2132</v>
      </c>
      <c r="BG1683">
        <f>'[1]D.4 Revenue - FY25'!$S$123</f>
        <v>0</v>
      </c>
      <c r="BH1683">
        <v>1873</v>
      </c>
    </row>
    <row r="1684" spans="5:60">
      <c r="E1684" t="e">
        <f>#REF!</f>
        <v>#REF!</v>
      </c>
      <c r="F1684">
        <v>112483</v>
      </c>
      <c r="Q1684" t="e">
        <f>#REF!</f>
        <v>#REF!</v>
      </c>
      <c r="R1684">
        <v>174565</v>
      </c>
      <c r="BA1684">
        <f>'[1]D.3 Trial Balance - FY25'!$F$214</f>
        <v>0</v>
      </c>
      <c r="BB1684">
        <v>2133</v>
      </c>
      <c r="BG1684">
        <f>'[1]D.4 Revenue - FY25'!$T$123</f>
        <v>0</v>
      </c>
      <c r="BH1684">
        <v>1874</v>
      </c>
    </row>
    <row r="1685" spans="5:60">
      <c r="E1685" t="e">
        <f>#REF!</f>
        <v>#REF!</v>
      </c>
      <c r="F1685">
        <v>112484</v>
      </c>
      <c r="Q1685" t="e">
        <f>#REF!</f>
        <v>#REF!</v>
      </c>
      <c r="R1685">
        <v>174566</v>
      </c>
      <c r="BA1685">
        <f>'[1]D.3 Trial Balance - FY25'!$G$214</f>
        <v>0</v>
      </c>
      <c r="BB1685">
        <v>2134</v>
      </c>
      <c r="BG1685">
        <f>'[1]D.4 Revenue - FY25'!$U$123</f>
        <v>0</v>
      </c>
      <c r="BH1685">
        <v>1875</v>
      </c>
    </row>
    <row r="1686" spans="5:60">
      <c r="E1686" t="e">
        <f>#REF!</f>
        <v>#REF!</v>
      </c>
      <c r="F1686">
        <v>112485</v>
      </c>
      <c r="Q1686" t="e">
        <f>#REF!</f>
        <v>#REF!</v>
      </c>
      <c r="R1686">
        <v>174567</v>
      </c>
      <c r="BA1686">
        <f>'[1]D.3 Trial Balance - FY25'!$H$214</f>
        <v>0</v>
      </c>
      <c r="BB1686">
        <v>2135</v>
      </c>
      <c r="BG1686">
        <f>'[1]D.4 Revenue - FY25'!$V$123</f>
        <v>0</v>
      </c>
      <c r="BH1686">
        <v>1876</v>
      </c>
    </row>
    <row r="1687" spans="5:60">
      <c r="E1687" t="e">
        <f>#REF!</f>
        <v>#REF!</v>
      </c>
      <c r="F1687">
        <v>112490</v>
      </c>
      <c r="Q1687" t="e">
        <f>#REF!</f>
        <v>#REF!</v>
      </c>
      <c r="R1687">
        <v>174568</v>
      </c>
      <c r="BA1687">
        <f>'[1]D.3 Trial Balance - FY25'!$E$215</f>
        <v>0</v>
      </c>
      <c r="BB1687">
        <v>2136</v>
      </c>
      <c r="BG1687">
        <f>'[1]D.4 Revenue - FY25'!$I$124</f>
        <v>0</v>
      </c>
      <c r="BH1687">
        <v>1877</v>
      </c>
    </row>
    <row r="1688" spans="5:60">
      <c r="E1688" t="e">
        <f>#REF!</f>
        <v>#REF!</v>
      </c>
      <c r="F1688">
        <v>112496</v>
      </c>
      <c r="Q1688" t="e">
        <f>#REF!</f>
        <v>#REF!</v>
      </c>
      <c r="R1688">
        <v>174569</v>
      </c>
      <c r="BA1688">
        <f>'[1]D.3 Trial Balance - FY25'!$F$215</f>
        <v>0</v>
      </c>
      <c r="BB1688">
        <v>2137</v>
      </c>
      <c r="BG1688">
        <f>'[1]D.4 Revenue - FY25'!$J$124</f>
        <v>0</v>
      </c>
      <c r="BH1688">
        <v>1878</v>
      </c>
    </row>
    <row r="1689" spans="5:60">
      <c r="E1689" t="e">
        <f>#REF!</f>
        <v>#REF!</v>
      </c>
      <c r="F1689">
        <v>112497</v>
      </c>
      <c r="Q1689" t="e">
        <f>#REF!</f>
        <v>#REF!</v>
      </c>
      <c r="R1689">
        <v>174570</v>
      </c>
      <c r="BA1689">
        <f>'[1]D.3 Trial Balance - FY25'!$G$215</f>
        <v>0</v>
      </c>
      <c r="BB1689">
        <v>2138</v>
      </c>
      <c r="BG1689">
        <f>'[1]D.4 Revenue - FY25'!$K$124</f>
        <v>0</v>
      </c>
      <c r="BH1689">
        <v>1879</v>
      </c>
    </row>
    <row r="1690" spans="5:60">
      <c r="E1690" t="e">
        <f>#REF!</f>
        <v>#REF!</v>
      </c>
      <c r="F1690">
        <v>112498</v>
      </c>
      <c r="Q1690" t="e">
        <f>#REF!</f>
        <v>#REF!</v>
      </c>
      <c r="R1690">
        <v>174571</v>
      </c>
      <c r="BA1690">
        <f>'[1]D.3 Trial Balance - FY25'!$H$215</f>
        <v>0</v>
      </c>
      <c r="BB1690">
        <v>2139</v>
      </c>
      <c r="BG1690">
        <f>'[1]D.4 Revenue - FY25'!$L$124</f>
        <v>0</v>
      </c>
      <c r="BH1690">
        <v>1880</v>
      </c>
    </row>
    <row r="1691" spans="5:60">
      <c r="E1691" t="e">
        <f>#REF!</f>
        <v>#REF!</v>
      </c>
      <c r="F1691">
        <v>112503</v>
      </c>
      <c r="Q1691" t="e">
        <f>#REF!</f>
        <v>#REF!</v>
      </c>
      <c r="R1691">
        <v>174572</v>
      </c>
      <c r="BA1691">
        <f>'[1]D.3 Trial Balance - FY25'!$E$216</f>
        <v>0</v>
      </c>
      <c r="BB1691">
        <v>2140</v>
      </c>
      <c r="BG1691">
        <f>'[1]D.4 Revenue - FY25'!$M$124</f>
        <v>0</v>
      </c>
      <c r="BH1691">
        <v>1881</v>
      </c>
    </row>
    <row r="1692" spans="5:60">
      <c r="E1692" t="e">
        <f>#REF!</f>
        <v>#REF!</v>
      </c>
      <c r="F1692">
        <v>112509</v>
      </c>
      <c r="Q1692" t="e">
        <f>#REF!</f>
        <v>#REF!</v>
      </c>
      <c r="R1692">
        <v>174573</v>
      </c>
      <c r="BA1692">
        <f>'[1]D.3 Trial Balance - FY25'!$F$216</f>
        <v>0</v>
      </c>
      <c r="BB1692">
        <v>2141</v>
      </c>
      <c r="BG1692">
        <f>'[1]D.4 Revenue - FY25'!$N$124</f>
        <v>0</v>
      </c>
      <c r="BH1692">
        <v>1882</v>
      </c>
    </row>
    <row r="1693" spans="5:60">
      <c r="E1693" t="e">
        <f>#REF!</f>
        <v>#REF!</v>
      </c>
      <c r="F1693">
        <v>112510</v>
      </c>
      <c r="Q1693" t="e">
        <f>#REF!</f>
        <v>#REF!</v>
      </c>
      <c r="R1693">
        <v>174574</v>
      </c>
      <c r="BA1693">
        <f>'[1]D.3 Trial Balance - FY25'!$G$216</f>
        <v>0</v>
      </c>
      <c r="BB1693">
        <v>2142</v>
      </c>
      <c r="BG1693">
        <f>'[1]D.4 Revenue - FY25'!$O$124</f>
        <v>0</v>
      </c>
      <c r="BH1693">
        <v>1883</v>
      </c>
    </row>
    <row r="1694" spans="5:60">
      <c r="E1694" t="e">
        <f>#REF!</f>
        <v>#REF!</v>
      </c>
      <c r="F1694">
        <v>112511</v>
      </c>
      <c r="Q1694" t="e">
        <f>#REF!</f>
        <v>#REF!</v>
      </c>
      <c r="R1694">
        <v>174575</v>
      </c>
      <c r="BA1694">
        <f>'[1]D.3 Trial Balance - FY25'!$H$216</f>
        <v>0</v>
      </c>
      <c r="BB1694">
        <v>2143</v>
      </c>
      <c r="BG1694">
        <f>'[1]D.4 Revenue - FY25'!$P$124</f>
        <v>0</v>
      </c>
      <c r="BH1694">
        <v>1884</v>
      </c>
    </row>
    <row r="1695" spans="5:60">
      <c r="E1695" t="e">
        <f>#REF!</f>
        <v>#REF!</v>
      </c>
      <c r="F1695">
        <v>112516</v>
      </c>
      <c r="Q1695" t="e">
        <f>#REF!</f>
        <v>#REF!</v>
      </c>
      <c r="R1695">
        <v>174576</v>
      </c>
      <c r="BA1695">
        <f>'[1]D.3 Trial Balance - FY25'!$E$217</f>
        <v>0</v>
      </c>
      <c r="BB1695">
        <v>2144</v>
      </c>
      <c r="BG1695">
        <f>'[1]D.4 Revenue - FY25'!$Q$124</f>
        <v>0</v>
      </c>
      <c r="BH1695">
        <v>1885</v>
      </c>
    </row>
    <row r="1696" spans="5:60">
      <c r="E1696" t="e">
        <f>#REF!</f>
        <v>#REF!</v>
      </c>
      <c r="F1696">
        <v>112522</v>
      </c>
      <c r="Q1696" t="e">
        <f>#REF!</f>
        <v>#REF!</v>
      </c>
      <c r="R1696">
        <v>174577</v>
      </c>
      <c r="BA1696">
        <f>'[1]D.3 Trial Balance - FY25'!$F$217</f>
        <v>0</v>
      </c>
      <c r="BB1696">
        <v>2145</v>
      </c>
      <c r="BG1696">
        <f>'[1]D.4 Revenue - FY25'!$R$124</f>
        <v>0</v>
      </c>
      <c r="BH1696">
        <v>1886</v>
      </c>
    </row>
    <row r="1697" spans="5:60">
      <c r="E1697" t="e">
        <f>#REF!</f>
        <v>#REF!</v>
      </c>
      <c r="F1697">
        <v>112523</v>
      </c>
      <c r="Q1697" t="e">
        <f>#REF!</f>
        <v>#REF!</v>
      </c>
      <c r="R1697">
        <v>174578</v>
      </c>
      <c r="BA1697">
        <f>'[1]D.3 Trial Balance - FY25'!$G$217</f>
        <v>0</v>
      </c>
      <c r="BB1697">
        <v>2146</v>
      </c>
      <c r="BG1697">
        <f>'[1]D.4 Revenue - FY25'!$S$124</f>
        <v>0</v>
      </c>
      <c r="BH1697">
        <v>1887</v>
      </c>
    </row>
    <row r="1698" spans="5:60">
      <c r="E1698" t="e">
        <f>#REF!</f>
        <v>#REF!</v>
      </c>
      <c r="F1698">
        <v>112524</v>
      </c>
      <c r="Q1698" t="e">
        <f>#REF!</f>
        <v>#REF!</v>
      </c>
      <c r="R1698">
        <v>174579</v>
      </c>
      <c r="BA1698">
        <f>'[1]D.3 Trial Balance - FY25'!$H$217</f>
        <v>0</v>
      </c>
      <c r="BB1698">
        <v>2147</v>
      </c>
      <c r="BG1698">
        <f>'[1]D.4 Revenue - FY25'!$T$124</f>
        <v>0</v>
      </c>
      <c r="BH1698">
        <v>1888</v>
      </c>
    </row>
    <row r="1699" spans="5:60">
      <c r="E1699" t="e">
        <f>#REF!</f>
        <v>#REF!</v>
      </c>
      <c r="F1699">
        <v>112529</v>
      </c>
      <c r="Q1699" t="e">
        <f>#REF!</f>
        <v>#REF!</v>
      </c>
      <c r="R1699">
        <v>174580</v>
      </c>
      <c r="BA1699">
        <f>'[1]D.3 Trial Balance - FY25'!$E$218</f>
        <v>0</v>
      </c>
      <c r="BB1699">
        <v>2148</v>
      </c>
      <c r="BG1699">
        <f>'[1]D.4 Revenue - FY25'!$U$124</f>
        <v>0</v>
      </c>
      <c r="BH1699">
        <v>1889</v>
      </c>
    </row>
    <row r="1700" spans="5:60">
      <c r="E1700" t="e">
        <f>#REF!</f>
        <v>#REF!</v>
      </c>
      <c r="F1700">
        <v>112535</v>
      </c>
      <c r="Q1700" t="e">
        <f>#REF!</f>
        <v>#REF!</v>
      </c>
      <c r="R1700">
        <v>174581</v>
      </c>
      <c r="BA1700">
        <f>'[1]D.3 Trial Balance - FY25'!$F$218</f>
        <v>0</v>
      </c>
      <c r="BB1700">
        <v>2149</v>
      </c>
      <c r="BG1700">
        <f>'[1]D.4 Revenue - FY25'!$V$124</f>
        <v>0</v>
      </c>
      <c r="BH1700">
        <v>1890</v>
      </c>
    </row>
    <row r="1701" spans="5:60">
      <c r="E1701" t="e">
        <f>#REF!</f>
        <v>#REF!</v>
      </c>
      <c r="F1701">
        <v>112536</v>
      </c>
      <c r="Q1701" t="e">
        <f>#REF!</f>
        <v>#REF!</v>
      </c>
      <c r="R1701">
        <v>174582</v>
      </c>
      <c r="BA1701">
        <f>'[1]D.3 Trial Balance - FY25'!$G$218</f>
        <v>0</v>
      </c>
      <c r="BB1701">
        <v>2150</v>
      </c>
      <c r="BG1701">
        <f>'[1]D.4 Revenue - FY25'!$I$125</f>
        <v>0</v>
      </c>
      <c r="BH1701">
        <v>1891</v>
      </c>
    </row>
    <row r="1702" spans="5:60">
      <c r="E1702" t="e">
        <f>#REF!</f>
        <v>#REF!</v>
      </c>
      <c r="F1702">
        <v>112537</v>
      </c>
      <c r="Q1702" t="e">
        <f>#REF!</f>
        <v>#REF!</v>
      </c>
      <c r="R1702">
        <v>174583</v>
      </c>
      <c r="BA1702">
        <f>'[1]D.3 Trial Balance - FY25'!$H$218</f>
        <v>0</v>
      </c>
      <c r="BB1702">
        <v>2151</v>
      </c>
      <c r="BG1702">
        <f>'[1]D.4 Revenue - FY25'!$J$125</f>
        <v>0</v>
      </c>
      <c r="BH1702">
        <v>1892</v>
      </c>
    </row>
    <row r="1703" spans="5:60">
      <c r="E1703" t="e">
        <f>#REF!</f>
        <v>#REF!</v>
      </c>
      <c r="F1703">
        <v>112542</v>
      </c>
      <c r="Q1703" t="e">
        <f>#REF!</f>
        <v>#REF!</v>
      </c>
      <c r="R1703">
        <v>174584</v>
      </c>
      <c r="BA1703">
        <f>'[1]D.3 Trial Balance - FY25'!$E$219</f>
        <v>0</v>
      </c>
      <c r="BB1703">
        <v>2152</v>
      </c>
      <c r="BG1703">
        <f>'[1]D.4 Revenue - FY25'!$K$125</f>
        <v>0</v>
      </c>
      <c r="BH1703">
        <v>1893</v>
      </c>
    </row>
    <row r="1704" spans="5:60">
      <c r="E1704" t="e">
        <f>#REF!</f>
        <v>#REF!</v>
      </c>
      <c r="F1704">
        <v>112548</v>
      </c>
      <c r="Q1704" t="e">
        <f>#REF!</f>
        <v>#REF!</v>
      </c>
      <c r="R1704">
        <v>174585</v>
      </c>
      <c r="BA1704">
        <f>'[1]D.3 Trial Balance - FY25'!$F$219</f>
        <v>0</v>
      </c>
      <c r="BB1704">
        <v>2153</v>
      </c>
      <c r="BG1704">
        <f>'[1]D.4 Revenue - FY25'!$L$125</f>
        <v>0</v>
      </c>
      <c r="BH1704">
        <v>1894</v>
      </c>
    </row>
    <row r="1705" spans="5:60">
      <c r="E1705" t="e">
        <f>#REF!</f>
        <v>#REF!</v>
      </c>
      <c r="F1705">
        <v>112549</v>
      </c>
      <c r="Q1705" t="e">
        <f>#REF!</f>
        <v>#REF!</v>
      </c>
      <c r="R1705">
        <v>174586</v>
      </c>
      <c r="BA1705">
        <f>'[1]D.3 Trial Balance - FY25'!$G$219</f>
        <v>0</v>
      </c>
      <c r="BB1705">
        <v>2154</v>
      </c>
      <c r="BG1705">
        <f>'[1]D.4 Revenue - FY25'!$M$125</f>
        <v>0</v>
      </c>
      <c r="BH1705">
        <v>1895</v>
      </c>
    </row>
    <row r="1706" spans="5:60">
      <c r="E1706" t="e">
        <f>#REF!</f>
        <v>#REF!</v>
      </c>
      <c r="F1706">
        <v>112550</v>
      </c>
      <c r="Q1706" t="e">
        <f>#REF!</f>
        <v>#REF!</v>
      </c>
      <c r="R1706">
        <v>174587</v>
      </c>
      <c r="BA1706">
        <f>'[1]D.3 Trial Balance - FY25'!$H$219</f>
        <v>-2661809.21</v>
      </c>
      <c r="BB1706">
        <v>2155</v>
      </c>
      <c r="BG1706">
        <f>'[1]D.4 Revenue - FY25'!$N$125</f>
        <v>0</v>
      </c>
      <c r="BH1706">
        <v>1896</v>
      </c>
    </row>
    <row r="1707" spans="5:60">
      <c r="E1707" t="e">
        <f>#REF!</f>
        <v>#REF!</v>
      </c>
      <c r="F1707">
        <v>112555</v>
      </c>
      <c r="Q1707" t="e">
        <f>#REF!</f>
        <v>#REF!</v>
      </c>
      <c r="R1707">
        <v>174588</v>
      </c>
      <c r="BA1707">
        <f>'[1]D.3 Trial Balance - FY25'!$E$220</f>
        <v>0</v>
      </c>
      <c r="BB1707">
        <v>2156</v>
      </c>
      <c r="BG1707">
        <f>'[1]D.4 Revenue - FY25'!$O$125</f>
        <v>0</v>
      </c>
      <c r="BH1707">
        <v>1897</v>
      </c>
    </row>
    <row r="1708" spans="5:60">
      <c r="E1708" t="e">
        <f>#REF!</f>
        <v>#REF!</v>
      </c>
      <c r="F1708">
        <v>112561</v>
      </c>
      <c r="Q1708" t="e">
        <f>#REF!</f>
        <v>#REF!</v>
      </c>
      <c r="R1708">
        <v>174589</v>
      </c>
      <c r="BA1708">
        <f>'[1]D.3 Trial Balance - FY25'!$F$220</f>
        <v>0</v>
      </c>
      <c r="BB1708">
        <v>2157</v>
      </c>
      <c r="BG1708">
        <f>'[1]D.4 Revenue - FY25'!$P$125</f>
        <v>0</v>
      </c>
      <c r="BH1708">
        <v>1898</v>
      </c>
    </row>
    <row r="1709" spans="5:60">
      <c r="E1709" t="e">
        <f>#REF!</f>
        <v>#REF!</v>
      </c>
      <c r="F1709">
        <v>112562</v>
      </c>
      <c r="Q1709" t="e">
        <f>#REF!</f>
        <v>#REF!</v>
      </c>
      <c r="R1709">
        <v>174590</v>
      </c>
      <c r="BA1709">
        <f>'[1]D.3 Trial Balance - FY25'!$G$220</f>
        <v>0</v>
      </c>
      <c r="BB1709">
        <v>2158</v>
      </c>
      <c r="BG1709">
        <f>'[1]D.4 Revenue - FY25'!$Q$125</f>
        <v>0</v>
      </c>
      <c r="BH1709">
        <v>1899</v>
      </c>
    </row>
    <row r="1710" spans="5:60">
      <c r="E1710" t="e">
        <f>#REF!</f>
        <v>#REF!</v>
      </c>
      <c r="F1710">
        <v>112563</v>
      </c>
      <c r="Q1710" t="e">
        <f>#REF!</f>
        <v>#REF!</v>
      </c>
      <c r="R1710">
        <v>174591</v>
      </c>
      <c r="BA1710">
        <f>'[1]D.3 Trial Balance - FY25'!$H$220</f>
        <v>0</v>
      </c>
      <c r="BB1710">
        <v>2159</v>
      </c>
      <c r="BG1710">
        <f>'[1]D.4 Revenue - FY25'!$R$125</f>
        <v>0</v>
      </c>
      <c r="BH1710">
        <v>1900</v>
      </c>
    </row>
    <row r="1711" spans="5:60">
      <c r="E1711" t="e">
        <f>#REF!</f>
        <v>#REF!</v>
      </c>
      <c r="F1711">
        <v>112568</v>
      </c>
      <c r="Q1711" t="e">
        <f>#REF!</f>
        <v>#REF!</v>
      </c>
      <c r="R1711">
        <v>174592</v>
      </c>
      <c r="BA1711">
        <f>'[1]D.3 Trial Balance - FY25'!$E$221</f>
        <v>0</v>
      </c>
      <c r="BB1711">
        <v>2160</v>
      </c>
      <c r="BG1711">
        <f>'[1]D.4 Revenue - FY25'!$S$125</f>
        <v>0</v>
      </c>
      <c r="BH1711">
        <v>1901</v>
      </c>
    </row>
    <row r="1712" spans="5:60">
      <c r="E1712" t="e">
        <f>#REF!</f>
        <v>#REF!</v>
      </c>
      <c r="F1712">
        <v>112574</v>
      </c>
      <c r="Q1712" t="e">
        <f>#REF!</f>
        <v>#REF!</v>
      </c>
      <c r="R1712">
        <v>174593</v>
      </c>
      <c r="BA1712">
        <f>'[1]D.3 Trial Balance - FY25'!$F$221</f>
        <v>0</v>
      </c>
      <c r="BB1712">
        <v>2161</v>
      </c>
      <c r="BG1712">
        <f>'[1]D.4 Revenue - FY25'!$T$125</f>
        <v>0</v>
      </c>
      <c r="BH1712">
        <v>1902</v>
      </c>
    </row>
    <row r="1713" spans="5:60">
      <c r="E1713" t="e">
        <f>#REF!</f>
        <v>#REF!</v>
      </c>
      <c r="F1713">
        <v>112575</v>
      </c>
      <c r="Q1713" t="e">
        <f>#REF!</f>
        <v>#REF!</v>
      </c>
      <c r="R1713">
        <v>174594</v>
      </c>
      <c r="BA1713">
        <f>'[1]D.3 Trial Balance - FY25'!$G$221</f>
        <v>0</v>
      </c>
      <c r="BB1713">
        <v>2162</v>
      </c>
      <c r="BG1713">
        <f>'[1]D.4 Revenue - FY25'!$U$125</f>
        <v>0</v>
      </c>
      <c r="BH1713">
        <v>1903</v>
      </c>
    </row>
    <row r="1714" spans="5:60">
      <c r="E1714" t="e">
        <f>#REF!</f>
        <v>#REF!</v>
      </c>
      <c r="F1714">
        <v>112576</v>
      </c>
      <c r="Q1714" t="e">
        <f>#REF!</f>
        <v>#REF!</v>
      </c>
      <c r="R1714">
        <v>174595</v>
      </c>
      <c r="BA1714">
        <f>'[1]D.3 Trial Balance - FY25'!$H$221</f>
        <v>0</v>
      </c>
      <c r="BB1714">
        <v>2163</v>
      </c>
      <c r="BG1714">
        <f>'[1]D.4 Revenue - FY25'!$V$125</f>
        <v>0</v>
      </c>
      <c r="BH1714">
        <v>1904</v>
      </c>
    </row>
    <row r="1715" spans="5:60">
      <c r="E1715" t="e">
        <f>#REF!</f>
        <v>#REF!</v>
      </c>
      <c r="F1715">
        <v>112581</v>
      </c>
      <c r="Q1715" t="e">
        <f>#REF!</f>
        <v>#REF!</v>
      </c>
      <c r="R1715">
        <v>174596</v>
      </c>
      <c r="BA1715">
        <f>'[1]D.3 Trial Balance - FY25'!$E$222</f>
        <v>0</v>
      </c>
      <c r="BB1715">
        <v>2164</v>
      </c>
      <c r="BG1715">
        <f>'[1]D.4 Revenue - FY25'!$I$126</f>
        <v>0</v>
      </c>
      <c r="BH1715">
        <v>1905</v>
      </c>
    </row>
    <row r="1716" spans="5:60">
      <c r="E1716" t="e">
        <f>#REF!</f>
        <v>#REF!</v>
      </c>
      <c r="F1716">
        <v>112587</v>
      </c>
      <c r="Q1716" t="e">
        <f>#REF!</f>
        <v>#REF!</v>
      </c>
      <c r="R1716">
        <v>174597</v>
      </c>
      <c r="BA1716">
        <f>'[1]D.3 Trial Balance - FY25'!$F$222</f>
        <v>0</v>
      </c>
      <c r="BB1716">
        <v>2165</v>
      </c>
      <c r="BG1716">
        <f>'[1]D.4 Revenue - FY25'!$J$126</f>
        <v>0</v>
      </c>
      <c r="BH1716">
        <v>1906</v>
      </c>
    </row>
    <row r="1717" spans="5:60">
      <c r="E1717" t="e">
        <f>#REF!</f>
        <v>#REF!</v>
      </c>
      <c r="F1717">
        <v>112588</v>
      </c>
      <c r="Q1717" t="e">
        <f>#REF!</f>
        <v>#REF!</v>
      </c>
      <c r="R1717">
        <v>174598</v>
      </c>
      <c r="BA1717">
        <f>'[1]D.3 Trial Balance - FY25'!$G$222</f>
        <v>0</v>
      </c>
      <c r="BB1717">
        <v>2166</v>
      </c>
      <c r="BG1717">
        <f>'[1]D.4 Revenue - FY25'!$K$126</f>
        <v>0</v>
      </c>
      <c r="BH1717">
        <v>1907</v>
      </c>
    </row>
    <row r="1718" spans="5:60">
      <c r="E1718" t="e">
        <f>#REF!</f>
        <v>#REF!</v>
      </c>
      <c r="F1718">
        <v>112589</v>
      </c>
      <c r="Q1718" t="e">
        <f>#REF!</f>
        <v>#REF!</v>
      </c>
      <c r="R1718">
        <v>174599</v>
      </c>
      <c r="BA1718">
        <f>'[1]D.3 Trial Balance - FY25'!$H$222</f>
        <v>0</v>
      </c>
      <c r="BB1718">
        <v>2167</v>
      </c>
      <c r="BG1718">
        <f>'[1]D.4 Revenue - FY25'!$L$126</f>
        <v>0</v>
      </c>
      <c r="BH1718">
        <v>1908</v>
      </c>
    </row>
    <row r="1719" spans="5:60">
      <c r="E1719" t="e">
        <f>#REF!</f>
        <v>#REF!</v>
      </c>
      <c r="F1719">
        <v>112594</v>
      </c>
      <c r="Q1719" t="e">
        <f>#REF!</f>
        <v>#REF!</v>
      </c>
      <c r="R1719">
        <v>174600</v>
      </c>
      <c r="BA1719">
        <f>'[1]D.3 Trial Balance - FY25'!$E$223</f>
        <v>0</v>
      </c>
      <c r="BB1719">
        <v>2168</v>
      </c>
      <c r="BG1719">
        <f>'[1]D.4 Revenue - FY25'!$M$126</f>
        <v>0</v>
      </c>
      <c r="BH1719">
        <v>1909</v>
      </c>
    </row>
    <row r="1720" spans="5:60">
      <c r="E1720" t="e">
        <f>#REF!</f>
        <v>#REF!</v>
      </c>
      <c r="F1720">
        <v>112600</v>
      </c>
      <c r="Q1720" t="e">
        <f>#REF!</f>
        <v>#REF!</v>
      </c>
      <c r="R1720">
        <v>174601</v>
      </c>
      <c r="BA1720">
        <f>'[1]D.3 Trial Balance - FY25'!$F$223</f>
        <v>0</v>
      </c>
      <c r="BB1720">
        <v>2169</v>
      </c>
      <c r="BG1720">
        <f>'[1]D.4 Revenue - FY25'!$N$126</f>
        <v>0</v>
      </c>
      <c r="BH1720">
        <v>1910</v>
      </c>
    </row>
    <row r="1721" spans="5:60">
      <c r="E1721" t="e">
        <f>#REF!</f>
        <v>#REF!</v>
      </c>
      <c r="F1721">
        <v>112601</v>
      </c>
      <c r="Q1721" t="e">
        <f>#REF!</f>
        <v>#REF!</v>
      </c>
      <c r="R1721">
        <v>174602</v>
      </c>
      <c r="BA1721">
        <f>'[1]D.3 Trial Balance - FY25'!$G$223</f>
        <v>0</v>
      </c>
      <c r="BB1721">
        <v>2170</v>
      </c>
      <c r="BG1721">
        <f>'[1]D.4 Revenue - FY25'!$O$126</f>
        <v>0</v>
      </c>
      <c r="BH1721">
        <v>1911</v>
      </c>
    </row>
    <row r="1722" spans="5:60">
      <c r="E1722" t="e">
        <f>#REF!</f>
        <v>#REF!</v>
      </c>
      <c r="F1722">
        <v>112602</v>
      </c>
      <c r="Q1722" t="e">
        <f>#REF!</f>
        <v>#REF!</v>
      </c>
      <c r="R1722">
        <v>174603</v>
      </c>
      <c r="BA1722">
        <f>'[1]D.3 Trial Balance - FY25'!$H$223</f>
        <v>0</v>
      </c>
      <c r="BB1722">
        <v>2171</v>
      </c>
      <c r="BG1722">
        <f>'[1]D.4 Revenue - FY25'!$P$126</f>
        <v>0</v>
      </c>
      <c r="BH1722">
        <v>1912</v>
      </c>
    </row>
    <row r="1723" spans="5:60">
      <c r="E1723" t="e">
        <f>#REF!</f>
        <v>#REF!</v>
      </c>
      <c r="F1723">
        <v>112607</v>
      </c>
      <c r="Q1723" t="e">
        <f>#REF!</f>
        <v>#REF!</v>
      </c>
      <c r="R1723">
        <v>174604</v>
      </c>
      <c r="BA1723">
        <f>'[1]D.3 Trial Balance - FY25'!$E$224</f>
        <v>-790060.19</v>
      </c>
      <c r="BB1723">
        <v>2172</v>
      </c>
      <c r="BG1723">
        <f>'[1]D.4 Revenue - FY25'!$Q$126</f>
        <v>0</v>
      </c>
      <c r="BH1723">
        <v>1913</v>
      </c>
    </row>
    <row r="1724" spans="5:60">
      <c r="E1724" t="e">
        <f>#REF!</f>
        <v>#REF!</v>
      </c>
      <c r="F1724">
        <v>112613</v>
      </c>
      <c r="Q1724" t="e">
        <f>#REF!</f>
        <v>#REF!</v>
      </c>
      <c r="R1724">
        <v>174605</v>
      </c>
      <c r="BA1724">
        <f>'[1]D.3 Trial Balance - FY25'!$F$224</f>
        <v>-5490</v>
      </c>
      <c r="BB1724">
        <v>2173</v>
      </c>
      <c r="BG1724">
        <f>'[1]D.4 Revenue - FY25'!$R$126</f>
        <v>0</v>
      </c>
      <c r="BH1724">
        <v>1914</v>
      </c>
    </row>
    <row r="1725" spans="5:60">
      <c r="E1725" t="e">
        <f>#REF!</f>
        <v>#REF!</v>
      </c>
      <c r="F1725">
        <v>112614</v>
      </c>
      <c r="Q1725" t="e">
        <f>#REF!</f>
        <v>#REF!</v>
      </c>
      <c r="R1725">
        <v>174606</v>
      </c>
      <c r="BA1725">
        <f>'[1]D.3 Trial Balance - FY25'!$G$224</f>
        <v>-10.08</v>
      </c>
      <c r="BB1725">
        <v>2174</v>
      </c>
      <c r="BG1725">
        <f>'[1]D.4 Revenue - FY25'!$S$126</f>
        <v>0</v>
      </c>
      <c r="BH1725">
        <v>1915</v>
      </c>
    </row>
    <row r="1726" spans="5:60">
      <c r="E1726" t="e">
        <f>#REF!</f>
        <v>#REF!</v>
      </c>
      <c r="F1726">
        <v>112615</v>
      </c>
      <c r="Q1726" t="e">
        <f>#REF!</f>
        <v>#REF!</v>
      </c>
      <c r="R1726">
        <v>174607</v>
      </c>
      <c r="BA1726">
        <f>'[1]D.3 Trial Balance - FY25'!$H$224</f>
        <v>-399098161.33999997</v>
      </c>
      <c r="BB1726">
        <v>2175</v>
      </c>
      <c r="BG1726">
        <f>'[1]D.4 Revenue - FY25'!$T$126</f>
        <v>0</v>
      </c>
      <c r="BH1726">
        <v>1916</v>
      </c>
    </row>
    <row r="1727" spans="5:60">
      <c r="E1727" t="e">
        <f>#REF!</f>
        <v>#REF!</v>
      </c>
      <c r="F1727">
        <v>112620</v>
      </c>
      <c r="Q1727" t="e">
        <f>#REF!</f>
        <v>#REF!</v>
      </c>
      <c r="R1727">
        <v>174608</v>
      </c>
      <c r="BA1727">
        <f>'[1]D.3 Trial Balance - FY25'!$E$225</f>
        <v>0</v>
      </c>
      <c r="BB1727">
        <v>2176</v>
      </c>
      <c r="BG1727">
        <f>'[1]D.4 Revenue - FY25'!$U$126</f>
        <v>0</v>
      </c>
      <c r="BH1727">
        <v>1917</v>
      </c>
    </row>
    <row r="1728" spans="5:60">
      <c r="E1728" t="e">
        <f>#REF!</f>
        <v>#REF!</v>
      </c>
      <c r="F1728">
        <v>112626</v>
      </c>
      <c r="Q1728" t="e">
        <f>#REF!</f>
        <v>#REF!</v>
      </c>
      <c r="R1728">
        <v>174609</v>
      </c>
      <c r="BA1728">
        <f>'[1]D.3 Trial Balance - FY25'!$F$225</f>
        <v>0</v>
      </c>
      <c r="BB1728">
        <v>2177</v>
      </c>
      <c r="BG1728">
        <f>'[1]D.4 Revenue - FY25'!$V$126</f>
        <v>0</v>
      </c>
      <c r="BH1728">
        <v>1918</v>
      </c>
    </row>
    <row r="1729" spans="5:60">
      <c r="E1729" t="e">
        <f>#REF!</f>
        <v>#REF!</v>
      </c>
      <c r="F1729">
        <v>112627</v>
      </c>
      <c r="Q1729" t="e">
        <f>#REF!</f>
        <v>#REF!</v>
      </c>
      <c r="R1729">
        <v>174610</v>
      </c>
      <c r="BA1729">
        <f>'[1]D.3 Trial Balance - FY25'!$G$225</f>
        <v>0</v>
      </c>
      <c r="BB1729">
        <v>2178</v>
      </c>
      <c r="BG1729">
        <f>'[1]D.4 Revenue - FY25'!$I$127</f>
        <v>0</v>
      </c>
      <c r="BH1729">
        <v>1919</v>
      </c>
    </row>
    <row r="1730" spans="5:60">
      <c r="E1730" t="e">
        <f>#REF!</f>
        <v>#REF!</v>
      </c>
      <c r="F1730">
        <v>112628</v>
      </c>
      <c r="Q1730" t="e">
        <f>#REF!</f>
        <v>#REF!</v>
      </c>
      <c r="R1730">
        <v>174611</v>
      </c>
      <c r="BA1730">
        <f>'[1]D.3 Trial Balance - FY25'!$H$225</f>
        <v>0</v>
      </c>
      <c r="BB1730">
        <v>2179</v>
      </c>
      <c r="BG1730">
        <f>'[1]D.4 Revenue - FY25'!$J$127</f>
        <v>0</v>
      </c>
      <c r="BH1730">
        <v>1920</v>
      </c>
    </row>
    <row r="1731" spans="5:60">
      <c r="E1731" t="e">
        <f>#REF!</f>
        <v>#REF!</v>
      </c>
      <c r="F1731">
        <v>112633</v>
      </c>
      <c r="Q1731" t="e">
        <f>#REF!</f>
        <v>#REF!</v>
      </c>
      <c r="R1731">
        <v>174612</v>
      </c>
      <c r="BA1731">
        <f>'[1]D.3 Trial Balance - FY25'!$E$226</f>
        <v>0</v>
      </c>
      <c r="BB1731">
        <v>2180</v>
      </c>
      <c r="BG1731">
        <f>'[1]D.4 Revenue - FY25'!$K$127</f>
        <v>0</v>
      </c>
      <c r="BH1731">
        <v>1921</v>
      </c>
    </row>
    <row r="1732" spans="5:60">
      <c r="E1732" t="e">
        <f>#REF!</f>
        <v>#REF!</v>
      </c>
      <c r="F1732">
        <v>112639</v>
      </c>
      <c r="Q1732" t="e">
        <f>#REF!</f>
        <v>#REF!</v>
      </c>
      <c r="R1732">
        <v>174613</v>
      </c>
      <c r="BA1732">
        <f>'[1]D.3 Trial Balance - FY25'!$F$226</f>
        <v>0</v>
      </c>
      <c r="BB1732">
        <v>2181</v>
      </c>
      <c r="BG1732">
        <f>'[1]D.4 Revenue - FY25'!$L$127</f>
        <v>0</v>
      </c>
      <c r="BH1732">
        <v>1922</v>
      </c>
    </row>
    <row r="1733" spans="5:60">
      <c r="E1733" t="e">
        <f>#REF!</f>
        <v>#REF!</v>
      </c>
      <c r="F1733">
        <v>112640</v>
      </c>
      <c r="Q1733" t="e">
        <f>#REF!</f>
        <v>#REF!</v>
      </c>
      <c r="R1733">
        <v>174614</v>
      </c>
      <c r="BA1733">
        <f>'[1]D.3 Trial Balance - FY25'!$G$226</f>
        <v>0</v>
      </c>
      <c r="BB1733">
        <v>2182</v>
      </c>
      <c r="BG1733">
        <f>'[1]D.4 Revenue - FY25'!$M$127</f>
        <v>0</v>
      </c>
      <c r="BH1733">
        <v>1923</v>
      </c>
    </row>
    <row r="1734" spans="5:60">
      <c r="E1734" t="e">
        <f>#REF!</f>
        <v>#REF!</v>
      </c>
      <c r="F1734">
        <v>112641</v>
      </c>
      <c r="Q1734" t="e">
        <f>#REF!</f>
        <v>#REF!</v>
      </c>
      <c r="R1734">
        <v>174615</v>
      </c>
      <c r="BA1734">
        <f>'[1]D.3 Trial Balance - FY25'!$H$226</f>
        <v>0</v>
      </c>
      <c r="BB1734">
        <v>2183</v>
      </c>
      <c r="BG1734">
        <f>'[1]D.4 Revenue - FY25'!$N$127</f>
        <v>0</v>
      </c>
      <c r="BH1734">
        <v>1924</v>
      </c>
    </row>
    <row r="1735" spans="5:60">
      <c r="E1735" t="e">
        <f>#REF!</f>
        <v>#REF!</v>
      </c>
      <c r="F1735">
        <v>112646</v>
      </c>
      <c r="Q1735" t="e">
        <f>#REF!</f>
        <v>#REF!</v>
      </c>
      <c r="R1735">
        <v>174616</v>
      </c>
      <c r="BA1735">
        <f>'[1]D.3 Trial Balance - FY25'!$E$227</f>
        <v>790060.18</v>
      </c>
      <c r="BB1735">
        <v>2184</v>
      </c>
      <c r="BG1735">
        <f>'[1]D.4 Revenue - FY25'!$O$127</f>
        <v>0</v>
      </c>
      <c r="BH1735">
        <v>1925</v>
      </c>
    </row>
    <row r="1736" spans="5:60">
      <c r="E1736" t="e">
        <f>#REF!</f>
        <v>#REF!</v>
      </c>
      <c r="F1736">
        <v>112652</v>
      </c>
      <c r="Q1736" t="e">
        <f>#REF!</f>
        <v>#REF!</v>
      </c>
      <c r="R1736">
        <v>174617</v>
      </c>
      <c r="BA1736">
        <f>'[1]D.3 Trial Balance - FY25'!$F$227</f>
        <v>5490</v>
      </c>
      <c r="BB1736">
        <v>2185</v>
      </c>
      <c r="BG1736">
        <f>'[1]D.4 Revenue - FY25'!$P$127</f>
        <v>0</v>
      </c>
      <c r="BH1736">
        <v>1926</v>
      </c>
    </row>
    <row r="1737" spans="5:60">
      <c r="E1737" t="e">
        <f>#REF!</f>
        <v>#REF!</v>
      </c>
      <c r="F1737">
        <v>112653</v>
      </c>
      <c r="Q1737" t="e">
        <f>#REF!</f>
        <v>#REF!</v>
      </c>
      <c r="R1737">
        <v>174618</v>
      </c>
      <c r="BA1737">
        <f>'[1]D.3 Trial Balance - FY25'!$G$227</f>
        <v>10.08</v>
      </c>
      <c r="BB1737">
        <v>2186</v>
      </c>
      <c r="BG1737">
        <f>'[1]D.4 Revenue - FY25'!$Q$127</f>
        <v>0</v>
      </c>
      <c r="BH1737">
        <v>1927</v>
      </c>
    </row>
    <row r="1738" spans="5:60">
      <c r="E1738" t="e">
        <f>#REF!</f>
        <v>#REF!</v>
      </c>
      <c r="F1738">
        <v>112654</v>
      </c>
      <c r="Q1738" t="e">
        <f>#REF!</f>
        <v>#REF!</v>
      </c>
      <c r="R1738">
        <v>174619</v>
      </c>
      <c r="BA1738">
        <f>'[1]D.3 Trial Balance - FY25'!$H$227</f>
        <v>-41875033.479999997</v>
      </c>
      <c r="BB1738">
        <v>2187</v>
      </c>
      <c r="BG1738">
        <f>'[1]D.4 Revenue - FY25'!$R$127</f>
        <v>0</v>
      </c>
      <c r="BH1738">
        <v>1928</v>
      </c>
    </row>
    <row r="1739" spans="5:60">
      <c r="E1739" t="e">
        <f>#REF!</f>
        <v>#REF!</v>
      </c>
      <c r="F1739">
        <v>112659</v>
      </c>
      <c r="Q1739" t="e">
        <f>#REF!</f>
        <v>#REF!</v>
      </c>
      <c r="R1739">
        <v>174620</v>
      </c>
      <c r="BA1739">
        <f>'[1]D.3 Trial Balance - FY25'!$E$228</f>
        <v>0</v>
      </c>
      <c r="BB1739">
        <v>2188</v>
      </c>
      <c r="BG1739">
        <f>'[1]D.4 Revenue - FY25'!$S$127</f>
        <v>0</v>
      </c>
      <c r="BH1739">
        <v>1929</v>
      </c>
    </row>
    <row r="1740" spans="5:60">
      <c r="E1740" t="e">
        <f>#REF!</f>
        <v>#REF!</v>
      </c>
      <c r="F1740">
        <v>112665</v>
      </c>
      <c r="Q1740" t="e">
        <f>#REF!</f>
        <v>#REF!</v>
      </c>
      <c r="R1740">
        <v>174621</v>
      </c>
      <c r="BA1740">
        <f>'[1]D.3 Trial Balance - FY25'!$F$228</f>
        <v>0</v>
      </c>
      <c r="BB1740">
        <v>2189</v>
      </c>
      <c r="BG1740">
        <f>'[1]D.4 Revenue - FY25'!$T$127</f>
        <v>0</v>
      </c>
      <c r="BH1740">
        <v>1930</v>
      </c>
    </row>
    <row r="1741" spans="5:60">
      <c r="E1741" t="e">
        <f>#REF!</f>
        <v>#REF!</v>
      </c>
      <c r="F1741">
        <v>112666</v>
      </c>
      <c r="Q1741" t="e">
        <f>#REF!</f>
        <v>#REF!</v>
      </c>
      <c r="R1741">
        <v>174622</v>
      </c>
      <c r="BA1741">
        <f>'[1]D.3 Trial Balance - FY25'!$G$228</f>
        <v>0</v>
      </c>
      <c r="BB1741">
        <v>2190</v>
      </c>
      <c r="BG1741">
        <f>'[1]D.4 Revenue - FY25'!$U$127</f>
        <v>0</v>
      </c>
      <c r="BH1741">
        <v>1931</v>
      </c>
    </row>
    <row r="1742" spans="5:60">
      <c r="E1742" t="e">
        <f>#REF!</f>
        <v>#REF!</v>
      </c>
      <c r="F1742">
        <v>112667</v>
      </c>
      <c r="Q1742" t="e">
        <f>#REF!</f>
        <v>#REF!</v>
      </c>
      <c r="R1742">
        <v>174623</v>
      </c>
      <c r="BA1742">
        <f>'[1]D.3 Trial Balance - FY25'!$H$228</f>
        <v>0</v>
      </c>
      <c r="BB1742">
        <v>2191</v>
      </c>
      <c r="BG1742">
        <f>'[1]D.4 Revenue - FY25'!$V$127</f>
        <v>0</v>
      </c>
      <c r="BH1742">
        <v>1932</v>
      </c>
    </row>
    <row r="1743" spans="5:60">
      <c r="E1743" t="e">
        <f>#REF!</f>
        <v>#REF!</v>
      </c>
      <c r="F1743">
        <v>112672</v>
      </c>
      <c r="Q1743" t="e">
        <f>#REF!</f>
        <v>#REF!</v>
      </c>
      <c r="R1743">
        <v>174624</v>
      </c>
      <c r="BA1743">
        <f>'[1]D.3 Trial Balance - FY25'!$E$229</f>
        <v>0</v>
      </c>
      <c r="BB1743">
        <v>2192</v>
      </c>
      <c r="BG1743">
        <f>'[1]D.4 Revenue - FY25'!$I$128</f>
        <v>0</v>
      </c>
      <c r="BH1743">
        <v>1933</v>
      </c>
    </row>
    <row r="1744" spans="5:60">
      <c r="E1744" t="e">
        <f>#REF!</f>
        <v>#REF!</v>
      </c>
      <c r="F1744">
        <v>112678</v>
      </c>
      <c r="Q1744" t="e">
        <f>#REF!</f>
        <v>#REF!</v>
      </c>
      <c r="R1744">
        <v>174625</v>
      </c>
      <c r="BA1744">
        <f>'[1]D.3 Trial Balance - FY25'!$F$229</f>
        <v>0</v>
      </c>
      <c r="BB1744">
        <v>2193</v>
      </c>
      <c r="BG1744">
        <f>'[1]D.4 Revenue - FY25'!$J$128</f>
        <v>0</v>
      </c>
      <c r="BH1744">
        <v>1934</v>
      </c>
    </row>
    <row r="1745" spans="5:60">
      <c r="E1745" t="e">
        <f>#REF!</f>
        <v>#REF!</v>
      </c>
      <c r="F1745">
        <v>112679</v>
      </c>
      <c r="Q1745" t="e">
        <f>#REF!</f>
        <v>#REF!</v>
      </c>
      <c r="R1745">
        <v>174626</v>
      </c>
      <c r="BA1745">
        <f>'[1]D.3 Trial Balance - FY25'!$G$229</f>
        <v>0</v>
      </c>
      <c r="BB1745">
        <v>2194</v>
      </c>
      <c r="BG1745">
        <f>'[1]D.4 Revenue - FY25'!$K$128</f>
        <v>0</v>
      </c>
      <c r="BH1745">
        <v>1935</v>
      </c>
    </row>
    <row r="1746" spans="5:60">
      <c r="E1746" t="e">
        <f>#REF!</f>
        <v>#REF!</v>
      </c>
      <c r="F1746">
        <v>112680</v>
      </c>
      <c r="Q1746" t="e">
        <f>#REF!</f>
        <v>#REF!</v>
      </c>
      <c r="R1746">
        <v>174627</v>
      </c>
      <c r="BA1746">
        <f>'[1]D.3 Trial Balance - FY25'!$H$229</f>
        <v>0</v>
      </c>
      <c r="BB1746">
        <v>2195</v>
      </c>
      <c r="BG1746">
        <f>'[1]D.4 Revenue - FY25'!$L$128</f>
        <v>0</v>
      </c>
      <c r="BH1746">
        <v>1936</v>
      </c>
    </row>
    <row r="1747" spans="5:60">
      <c r="E1747" t="e">
        <f>#REF!</f>
        <v>#REF!</v>
      </c>
      <c r="F1747">
        <v>112685</v>
      </c>
      <c r="Q1747" t="e">
        <f>#REF!</f>
        <v>#REF!</v>
      </c>
      <c r="R1747">
        <v>174628</v>
      </c>
      <c r="BA1747">
        <f>'[1]D.3 Trial Balance - FY25'!$E$230</f>
        <v>0</v>
      </c>
      <c r="BB1747">
        <v>2196</v>
      </c>
      <c r="BG1747">
        <f>'[1]D.4 Revenue - FY25'!$M$128</f>
        <v>0</v>
      </c>
      <c r="BH1747">
        <v>1937</v>
      </c>
    </row>
    <row r="1748" spans="5:60">
      <c r="E1748" t="e">
        <f>#REF!</f>
        <v>#REF!</v>
      </c>
      <c r="F1748">
        <v>112691</v>
      </c>
      <c r="Q1748" t="e">
        <f>#REF!</f>
        <v>#REF!</v>
      </c>
      <c r="R1748">
        <v>174629</v>
      </c>
      <c r="BA1748">
        <f>'[1]D.3 Trial Balance - FY25'!$F$230</f>
        <v>0</v>
      </c>
      <c r="BB1748">
        <v>2197</v>
      </c>
      <c r="BG1748">
        <f>'[1]D.4 Revenue - FY25'!$N$128</f>
        <v>0</v>
      </c>
      <c r="BH1748">
        <v>1938</v>
      </c>
    </row>
    <row r="1749" spans="5:60">
      <c r="E1749" t="e">
        <f>#REF!</f>
        <v>#REF!</v>
      </c>
      <c r="F1749">
        <v>112692</v>
      </c>
      <c r="Q1749" t="e">
        <f>#REF!</f>
        <v>#REF!</v>
      </c>
      <c r="R1749">
        <v>174630</v>
      </c>
      <c r="BA1749">
        <f>'[1]D.3 Trial Balance - FY25'!$G$230</f>
        <v>0</v>
      </c>
      <c r="BB1749">
        <v>2198</v>
      </c>
      <c r="BG1749">
        <f>'[1]D.4 Revenue - FY25'!$O$128</f>
        <v>0</v>
      </c>
      <c r="BH1749">
        <v>1939</v>
      </c>
    </row>
    <row r="1750" spans="5:60">
      <c r="E1750" t="e">
        <f>#REF!</f>
        <v>#REF!</v>
      </c>
      <c r="F1750">
        <v>112693</v>
      </c>
      <c r="Q1750" t="e">
        <f>#REF!</f>
        <v>#REF!</v>
      </c>
      <c r="R1750">
        <v>174631</v>
      </c>
      <c r="BA1750">
        <f>'[1]D.3 Trial Balance - FY25'!$H$230</f>
        <v>0</v>
      </c>
      <c r="BB1750">
        <v>2199</v>
      </c>
      <c r="BG1750">
        <f>'[1]D.4 Revenue - FY25'!$P$128</f>
        <v>0</v>
      </c>
      <c r="BH1750">
        <v>1940</v>
      </c>
    </row>
    <row r="1751" spans="5:60">
      <c r="E1751" t="e">
        <f>#REF!</f>
        <v>#REF!</v>
      </c>
      <c r="F1751">
        <v>112698</v>
      </c>
      <c r="Q1751" t="e">
        <f>#REF!</f>
        <v>#REF!</v>
      </c>
      <c r="R1751">
        <v>174632</v>
      </c>
      <c r="BA1751">
        <f>'[1]D.3 Trial Balance - FY25'!$E$231</f>
        <v>0</v>
      </c>
      <c r="BB1751">
        <v>2200</v>
      </c>
      <c r="BG1751">
        <f>'[1]D.4 Revenue - FY25'!$Q$128</f>
        <v>0</v>
      </c>
      <c r="BH1751">
        <v>1941</v>
      </c>
    </row>
    <row r="1752" spans="5:60">
      <c r="E1752" t="e">
        <f>#REF!</f>
        <v>#REF!</v>
      </c>
      <c r="F1752">
        <v>112704</v>
      </c>
      <c r="Q1752" t="e">
        <f>#REF!</f>
        <v>#REF!</v>
      </c>
      <c r="R1752">
        <v>174633</v>
      </c>
      <c r="BA1752">
        <f>'[1]D.3 Trial Balance - FY25'!$F$231</f>
        <v>0</v>
      </c>
      <c r="BB1752">
        <v>2201</v>
      </c>
      <c r="BG1752">
        <f>'[1]D.4 Revenue - FY25'!$R$128</f>
        <v>0</v>
      </c>
      <c r="BH1752">
        <v>1942</v>
      </c>
    </row>
    <row r="1753" spans="5:60">
      <c r="E1753" t="e">
        <f>#REF!</f>
        <v>#REF!</v>
      </c>
      <c r="F1753">
        <v>112705</v>
      </c>
      <c r="Q1753" t="e">
        <f>#REF!</f>
        <v>#REF!</v>
      </c>
      <c r="R1753">
        <v>174634</v>
      </c>
      <c r="BA1753">
        <f>'[1]D.3 Trial Balance - FY25'!$G$231</f>
        <v>0</v>
      </c>
      <c r="BB1753">
        <v>2202</v>
      </c>
      <c r="BG1753">
        <f>'[1]D.4 Revenue - FY25'!$S$128</f>
        <v>0</v>
      </c>
      <c r="BH1753">
        <v>1943</v>
      </c>
    </row>
    <row r="1754" spans="5:60">
      <c r="E1754" t="e">
        <f>#REF!</f>
        <v>#REF!</v>
      </c>
      <c r="F1754">
        <v>112706</v>
      </c>
      <c r="Q1754" t="e">
        <f>#REF!</f>
        <v>#REF!</v>
      </c>
      <c r="R1754">
        <v>174635</v>
      </c>
      <c r="BA1754">
        <f>'[1]D.3 Trial Balance - FY25'!$H$231</f>
        <v>0</v>
      </c>
      <c r="BB1754">
        <v>2203</v>
      </c>
      <c r="BG1754">
        <f>'[1]D.4 Revenue - FY25'!$T$128</f>
        <v>0</v>
      </c>
      <c r="BH1754">
        <v>1944</v>
      </c>
    </row>
    <row r="1755" spans="5:60">
      <c r="E1755" t="e">
        <f>#REF!</f>
        <v>#REF!</v>
      </c>
      <c r="F1755">
        <v>112711</v>
      </c>
      <c r="Q1755" t="e">
        <f>#REF!</f>
        <v>#REF!</v>
      </c>
      <c r="R1755">
        <v>174636</v>
      </c>
      <c r="BA1755">
        <f>'[1]D.3 Trial Balance - FY25'!$E$232</f>
        <v>0</v>
      </c>
      <c r="BB1755">
        <v>2204</v>
      </c>
      <c r="BG1755">
        <f>'[1]D.4 Revenue - FY25'!$U$128</f>
        <v>0</v>
      </c>
      <c r="BH1755">
        <v>1945</v>
      </c>
    </row>
    <row r="1756" spans="5:60">
      <c r="E1756" t="e">
        <f>#REF!</f>
        <v>#REF!</v>
      </c>
      <c r="F1756">
        <v>112717</v>
      </c>
      <c r="Q1756" t="e">
        <f>#REF!</f>
        <v>#REF!</v>
      </c>
      <c r="R1756">
        <v>174637</v>
      </c>
      <c r="BA1756">
        <f>'[1]D.3 Trial Balance - FY25'!$F$232</f>
        <v>0</v>
      </c>
      <c r="BB1756">
        <v>2205</v>
      </c>
      <c r="BG1756">
        <f>'[1]D.4 Revenue - FY25'!$V$128</f>
        <v>0</v>
      </c>
      <c r="BH1756">
        <v>1946</v>
      </c>
    </row>
    <row r="1757" spans="5:60">
      <c r="E1757" t="e">
        <f>#REF!</f>
        <v>#REF!</v>
      </c>
      <c r="F1757">
        <v>112718</v>
      </c>
      <c r="Q1757" t="e">
        <f>#REF!</f>
        <v>#REF!</v>
      </c>
      <c r="R1757">
        <v>174638</v>
      </c>
      <c r="BA1757">
        <f>'[1]D.3 Trial Balance - FY25'!$G$232</f>
        <v>0</v>
      </c>
      <c r="BB1757">
        <v>2206</v>
      </c>
      <c r="BG1757">
        <f>'[1]D.4 Revenue - FY25'!$I$129</f>
        <v>0</v>
      </c>
      <c r="BH1757">
        <v>1947</v>
      </c>
    </row>
    <row r="1758" spans="5:60">
      <c r="E1758" t="e">
        <f>#REF!</f>
        <v>#REF!</v>
      </c>
      <c r="F1758">
        <v>112719</v>
      </c>
      <c r="Q1758" t="e">
        <f>#REF!</f>
        <v>#REF!</v>
      </c>
      <c r="R1758">
        <v>174639</v>
      </c>
      <c r="BA1758">
        <f>'[1]D.3 Trial Balance - FY25'!$H$232</f>
        <v>0</v>
      </c>
      <c r="BB1758">
        <v>2207</v>
      </c>
      <c r="BG1758">
        <f>'[1]D.4 Revenue - FY25'!$J$129</f>
        <v>0</v>
      </c>
      <c r="BH1758">
        <v>1948</v>
      </c>
    </row>
    <row r="1759" spans="5:60">
      <c r="E1759" t="e">
        <f>#REF!</f>
        <v>#REF!</v>
      </c>
      <c r="F1759">
        <v>112724</v>
      </c>
      <c r="Q1759" t="e">
        <f>#REF!</f>
        <v>#REF!</v>
      </c>
      <c r="R1759">
        <v>174640</v>
      </c>
      <c r="BA1759">
        <f>'[1]D.3 Trial Balance - FY25'!$E$233</f>
        <v>0</v>
      </c>
      <c r="BB1759">
        <v>2208</v>
      </c>
      <c r="BG1759">
        <f>'[1]D.4 Revenue - FY25'!$K$129</f>
        <v>0</v>
      </c>
      <c r="BH1759">
        <v>1949</v>
      </c>
    </row>
    <row r="1760" spans="5:60">
      <c r="E1760" t="e">
        <f>#REF!</f>
        <v>#REF!</v>
      </c>
      <c r="F1760">
        <v>112730</v>
      </c>
      <c r="Q1760" t="e">
        <f>#REF!</f>
        <v>#REF!</v>
      </c>
      <c r="R1760">
        <v>174641</v>
      </c>
      <c r="BA1760">
        <f>'[1]D.3 Trial Balance - FY25'!$F$233</f>
        <v>0</v>
      </c>
      <c r="BB1760">
        <v>2209</v>
      </c>
      <c r="BG1760">
        <f>'[1]D.4 Revenue - FY25'!$L$129</f>
        <v>0</v>
      </c>
      <c r="BH1760">
        <v>1950</v>
      </c>
    </row>
    <row r="1761" spans="5:60">
      <c r="E1761" t="e">
        <f>#REF!</f>
        <v>#REF!</v>
      </c>
      <c r="F1761">
        <v>112731</v>
      </c>
      <c r="Q1761" t="e">
        <f>#REF!</f>
        <v>#REF!</v>
      </c>
      <c r="R1761">
        <v>174642</v>
      </c>
      <c r="BA1761">
        <f>'[1]D.3 Trial Balance - FY25'!$G$233</f>
        <v>0</v>
      </c>
      <c r="BB1761">
        <v>2210</v>
      </c>
      <c r="BG1761">
        <f>'[1]D.4 Revenue - FY25'!$M$129</f>
        <v>0</v>
      </c>
      <c r="BH1761">
        <v>1951</v>
      </c>
    </row>
    <row r="1762" spans="5:60">
      <c r="E1762" t="e">
        <f>#REF!</f>
        <v>#REF!</v>
      </c>
      <c r="F1762">
        <v>112732</v>
      </c>
      <c r="Q1762" t="e">
        <f>#REF!</f>
        <v>#REF!</v>
      </c>
      <c r="R1762">
        <v>174643</v>
      </c>
      <c r="BA1762">
        <f>'[1]D.3 Trial Balance - FY25'!$H$233</f>
        <v>0</v>
      </c>
      <c r="BB1762">
        <v>2211</v>
      </c>
      <c r="BG1762">
        <f>'[1]D.4 Revenue - FY25'!$N$129</f>
        <v>0</v>
      </c>
      <c r="BH1762">
        <v>1952</v>
      </c>
    </row>
    <row r="1763" spans="5:60">
      <c r="E1763" t="e">
        <f>#REF!</f>
        <v>#REF!</v>
      </c>
      <c r="F1763">
        <v>112737</v>
      </c>
      <c r="Q1763" t="e">
        <f>#REF!</f>
        <v>#REF!</v>
      </c>
      <c r="R1763">
        <v>174644</v>
      </c>
      <c r="BA1763">
        <f>'[1]D.3 Trial Balance - FY25'!$E$234</f>
        <v>0</v>
      </c>
      <c r="BB1763">
        <v>2212</v>
      </c>
      <c r="BG1763">
        <f>'[1]D.4 Revenue - FY25'!$O$129</f>
        <v>0</v>
      </c>
      <c r="BH1763">
        <v>1953</v>
      </c>
    </row>
    <row r="1764" spans="5:60">
      <c r="E1764" t="e">
        <f>#REF!</f>
        <v>#REF!</v>
      </c>
      <c r="F1764">
        <v>112743</v>
      </c>
      <c r="Q1764" t="e">
        <f>#REF!</f>
        <v>#REF!</v>
      </c>
      <c r="R1764">
        <v>174645</v>
      </c>
      <c r="BA1764">
        <f>'[1]D.3 Trial Balance - FY25'!$F$234</f>
        <v>0</v>
      </c>
      <c r="BB1764">
        <v>2213</v>
      </c>
      <c r="BG1764">
        <f>'[1]D.4 Revenue - FY25'!$P$129</f>
        <v>0</v>
      </c>
      <c r="BH1764">
        <v>1954</v>
      </c>
    </row>
    <row r="1765" spans="5:60">
      <c r="E1765" t="e">
        <f>#REF!</f>
        <v>#REF!</v>
      </c>
      <c r="F1765">
        <v>112744</v>
      </c>
      <c r="Q1765" t="e">
        <f>#REF!</f>
        <v>#REF!</v>
      </c>
      <c r="R1765">
        <v>174646</v>
      </c>
      <c r="BA1765">
        <f>'[1]D.3 Trial Balance - FY25'!$G$234</f>
        <v>0</v>
      </c>
      <c r="BB1765">
        <v>2214</v>
      </c>
      <c r="BG1765">
        <f>'[1]D.4 Revenue - FY25'!$Q$129</f>
        <v>0</v>
      </c>
      <c r="BH1765">
        <v>1955</v>
      </c>
    </row>
    <row r="1766" spans="5:60">
      <c r="E1766" t="e">
        <f>#REF!</f>
        <v>#REF!</v>
      </c>
      <c r="F1766">
        <v>112745</v>
      </c>
      <c r="Q1766" t="e">
        <f>#REF!</f>
        <v>#REF!</v>
      </c>
      <c r="R1766">
        <v>174647</v>
      </c>
      <c r="BA1766">
        <f>'[1]D.3 Trial Balance - FY25'!$H$234</f>
        <v>0</v>
      </c>
      <c r="BB1766">
        <v>2215</v>
      </c>
      <c r="BG1766">
        <f>'[1]D.4 Revenue - FY25'!$R$129</f>
        <v>0</v>
      </c>
      <c r="BH1766">
        <v>1956</v>
      </c>
    </row>
    <row r="1767" spans="5:60">
      <c r="E1767" t="e">
        <f>#REF!</f>
        <v>#REF!</v>
      </c>
      <c r="F1767">
        <v>112750</v>
      </c>
      <c r="Q1767" t="e">
        <f>#REF!</f>
        <v>#REF!</v>
      </c>
      <c r="R1767">
        <v>174648</v>
      </c>
      <c r="BA1767">
        <f>'[1]D.3 Trial Balance - FY25'!$E$235</f>
        <v>0</v>
      </c>
      <c r="BB1767">
        <v>2216</v>
      </c>
      <c r="BG1767">
        <f>'[1]D.4 Revenue - FY25'!$S$129</f>
        <v>0</v>
      </c>
      <c r="BH1767">
        <v>1957</v>
      </c>
    </row>
    <row r="1768" spans="5:60">
      <c r="E1768" t="e">
        <f>#REF!</f>
        <v>#REF!</v>
      </c>
      <c r="F1768">
        <v>112756</v>
      </c>
      <c r="Q1768" t="e">
        <f>#REF!</f>
        <v>#REF!</v>
      </c>
      <c r="R1768">
        <v>174649</v>
      </c>
      <c r="BA1768">
        <f>'[1]D.3 Trial Balance - FY25'!$F$235</f>
        <v>0</v>
      </c>
      <c r="BB1768">
        <v>2217</v>
      </c>
      <c r="BG1768">
        <f>'[1]D.4 Revenue - FY25'!$T$129</f>
        <v>0</v>
      </c>
      <c r="BH1768">
        <v>1958</v>
      </c>
    </row>
    <row r="1769" spans="5:60">
      <c r="E1769" t="e">
        <f>#REF!</f>
        <v>#REF!</v>
      </c>
      <c r="F1769">
        <v>112757</v>
      </c>
      <c r="Q1769" t="e">
        <f>#REF!</f>
        <v>#REF!</v>
      </c>
      <c r="R1769">
        <v>174650</v>
      </c>
      <c r="BA1769">
        <f>'[1]D.3 Trial Balance - FY25'!$G$235</f>
        <v>0</v>
      </c>
      <c r="BB1769">
        <v>2218</v>
      </c>
      <c r="BG1769">
        <f>'[1]D.4 Revenue - FY25'!$U$129</f>
        <v>0</v>
      </c>
      <c r="BH1769">
        <v>1959</v>
      </c>
    </row>
    <row r="1770" spans="5:60">
      <c r="E1770" t="e">
        <f>#REF!</f>
        <v>#REF!</v>
      </c>
      <c r="F1770">
        <v>112758</v>
      </c>
      <c r="Q1770" t="e">
        <f>#REF!</f>
        <v>#REF!</v>
      </c>
      <c r="R1770">
        <v>174651</v>
      </c>
      <c r="BA1770">
        <f>'[1]D.3 Trial Balance - FY25'!$H$235</f>
        <v>0</v>
      </c>
      <c r="BB1770">
        <v>2219</v>
      </c>
      <c r="BG1770">
        <f>'[1]D.4 Revenue - FY25'!$V$129</f>
        <v>0</v>
      </c>
      <c r="BH1770">
        <v>1960</v>
      </c>
    </row>
    <row r="1771" spans="5:60">
      <c r="E1771" t="e">
        <f>#REF!</f>
        <v>#REF!</v>
      </c>
      <c r="F1771">
        <v>112763</v>
      </c>
      <c r="Q1771" t="e">
        <f>#REF!</f>
        <v>#REF!</v>
      </c>
      <c r="R1771">
        <v>174652</v>
      </c>
      <c r="BA1771">
        <f>'[1]D.3 Trial Balance - FY25'!$E$236</f>
        <v>0</v>
      </c>
      <c r="BB1771">
        <v>2220</v>
      </c>
      <c r="BG1771">
        <f>'[1]D.4 Revenue - FY25'!$I$130</f>
        <v>0</v>
      </c>
      <c r="BH1771">
        <v>1961</v>
      </c>
    </row>
    <row r="1772" spans="5:60">
      <c r="E1772" t="e">
        <f>#REF!</f>
        <v>#REF!</v>
      </c>
      <c r="F1772">
        <v>112769</v>
      </c>
      <c r="Q1772" t="e">
        <f>#REF!</f>
        <v>#REF!</v>
      </c>
      <c r="R1772">
        <v>174653</v>
      </c>
      <c r="BA1772">
        <f>'[1]D.3 Trial Balance - FY25'!$F$236</f>
        <v>0</v>
      </c>
      <c r="BB1772">
        <v>2221</v>
      </c>
      <c r="BG1772">
        <f>'[1]D.4 Revenue - FY25'!$J$130</f>
        <v>0</v>
      </c>
      <c r="BH1772">
        <v>1962</v>
      </c>
    </row>
    <row r="1773" spans="5:60">
      <c r="E1773" t="e">
        <f>#REF!</f>
        <v>#REF!</v>
      </c>
      <c r="F1773">
        <v>112770</v>
      </c>
      <c r="Q1773" t="e">
        <f>#REF!</f>
        <v>#REF!</v>
      </c>
      <c r="R1773">
        <v>174654</v>
      </c>
      <c r="BA1773">
        <f>'[1]D.3 Trial Balance - FY25'!$G$236</f>
        <v>0</v>
      </c>
      <c r="BB1773">
        <v>2222</v>
      </c>
      <c r="BG1773">
        <f>'[1]D.4 Revenue - FY25'!$K$130</f>
        <v>-185000</v>
      </c>
      <c r="BH1773">
        <v>1963</v>
      </c>
    </row>
    <row r="1774" spans="5:60">
      <c r="E1774" t="e">
        <f>#REF!</f>
        <v>#REF!</v>
      </c>
      <c r="F1774">
        <v>112771</v>
      </c>
      <c r="Q1774" t="e">
        <f>#REF!</f>
        <v>#REF!</v>
      </c>
      <c r="R1774">
        <v>174655</v>
      </c>
      <c r="BA1774">
        <f>'[1]D.3 Trial Balance - FY25'!$H$236</f>
        <v>0</v>
      </c>
      <c r="BB1774">
        <v>2223</v>
      </c>
      <c r="BG1774">
        <f>'[1]D.4 Revenue - FY25'!$L$130</f>
        <v>0</v>
      </c>
      <c r="BH1774">
        <v>1964</v>
      </c>
    </row>
    <row r="1775" spans="5:60">
      <c r="E1775" t="e">
        <f>#REF!</f>
        <v>#REF!</v>
      </c>
      <c r="F1775">
        <v>112776</v>
      </c>
      <c r="Q1775" t="e">
        <f>#REF!</f>
        <v>#REF!</v>
      </c>
      <c r="R1775">
        <v>174656</v>
      </c>
      <c r="BA1775">
        <f>'[1]D.3 Trial Balance - FY25'!$E$237</f>
        <v>0</v>
      </c>
      <c r="BB1775">
        <v>2224</v>
      </c>
      <c r="BG1775">
        <f>'[1]D.4 Revenue - FY25'!$M$130</f>
        <v>0</v>
      </c>
      <c r="BH1775">
        <v>1965</v>
      </c>
    </row>
    <row r="1776" spans="5:60">
      <c r="E1776" t="e">
        <f>#REF!</f>
        <v>#REF!</v>
      </c>
      <c r="F1776">
        <v>112782</v>
      </c>
      <c r="Q1776" t="e">
        <f>#REF!</f>
        <v>#REF!</v>
      </c>
      <c r="R1776">
        <v>174657</v>
      </c>
      <c r="BA1776">
        <f>'[1]D.3 Trial Balance - FY25'!$F$237</f>
        <v>0</v>
      </c>
      <c r="BB1776">
        <v>2225</v>
      </c>
      <c r="BG1776">
        <f>'[1]D.4 Revenue - FY25'!$N$130</f>
        <v>0</v>
      </c>
      <c r="BH1776">
        <v>1966</v>
      </c>
    </row>
    <row r="1777" spans="5:60">
      <c r="E1777" t="e">
        <f>#REF!</f>
        <v>#REF!</v>
      </c>
      <c r="F1777">
        <v>112783</v>
      </c>
      <c r="Q1777" t="e">
        <f>#REF!</f>
        <v>#REF!</v>
      </c>
      <c r="R1777">
        <v>174658</v>
      </c>
      <c r="BA1777">
        <f>'[1]D.3 Trial Balance - FY25'!$G$237</f>
        <v>0</v>
      </c>
      <c r="BB1777">
        <v>2226</v>
      </c>
      <c r="BG1777">
        <f>'[1]D.4 Revenue - FY25'!$O$130</f>
        <v>0</v>
      </c>
      <c r="BH1777">
        <v>1967</v>
      </c>
    </row>
    <row r="1778" spans="5:60">
      <c r="E1778" t="e">
        <f>#REF!</f>
        <v>#REF!</v>
      </c>
      <c r="F1778">
        <v>112784</v>
      </c>
      <c r="Q1778" t="e">
        <f>#REF!</f>
        <v>#REF!</v>
      </c>
      <c r="R1778">
        <v>174659</v>
      </c>
      <c r="BA1778">
        <f>'[1]D.3 Trial Balance - FY25'!$H$237</f>
        <v>0</v>
      </c>
      <c r="BB1778">
        <v>2227</v>
      </c>
      <c r="BG1778">
        <f>'[1]D.4 Revenue - FY25'!$P$130</f>
        <v>0</v>
      </c>
      <c r="BH1778">
        <v>1968</v>
      </c>
    </row>
    <row r="1779" spans="5:60">
      <c r="E1779" t="e">
        <f>#REF!</f>
        <v>#REF!</v>
      </c>
      <c r="F1779">
        <v>112789</v>
      </c>
      <c r="Q1779" t="e">
        <f>#REF!</f>
        <v>#REF!</v>
      </c>
      <c r="R1779">
        <v>174660</v>
      </c>
      <c r="BA1779">
        <f>'[1]D.3 Trial Balance - FY25'!$E$238</f>
        <v>0</v>
      </c>
      <c r="BB1779">
        <v>2228</v>
      </c>
      <c r="BG1779">
        <f>'[1]D.4 Revenue - FY25'!$Q$130</f>
        <v>0</v>
      </c>
      <c r="BH1779">
        <v>1969</v>
      </c>
    </row>
    <row r="1780" spans="5:60">
      <c r="E1780" t="e">
        <f>#REF!</f>
        <v>#REF!</v>
      </c>
      <c r="F1780">
        <v>112795</v>
      </c>
      <c r="Q1780" t="e">
        <f>#REF!</f>
        <v>#REF!</v>
      </c>
      <c r="R1780">
        <v>174661</v>
      </c>
      <c r="BA1780">
        <f>'[1]D.3 Trial Balance - FY25'!$F$238</f>
        <v>0</v>
      </c>
      <c r="BB1780">
        <v>2229</v>
      </c>
      <c r="BG1780">
        <f>'[1]D.4 Revenue - FY25'!$R$130</f>
        <v>0</v>
      </c>
      <c r="BH1780">
        <v>1970</v>
      </c>
    </row>
    <row r="1781" spans="5:60">
      <c r="E1781" t="e">
        <f>#REF!</f>
        <v>#REF!</v>
      </c>
      <c r="F1781">
        <v>112796</v>
      </c>
      <c r="Q1781" t="e">
        <f>#REF!</f>
        <v>#REF!</v>
      </c>
      <c r="R1781">
        <v>174662</v>
      </c>
      <c r="BA1781">
        <f>'[1]D.3 Trial Balance - FY25'!$G$238</f>
        <v>0</v>
      </c>
      <c r="BB1781">
        <v>2230</v>
      </c>
      <c r="BG1781">
        <f>'[1]D.4 Revenue - FY25'!$S$130</f>
        <v>0</v>
      </c>
      <c r="BH1781">
        <v>1971</v>
      </c>
    </row>
    <row r="1782" spans="5:60">
      <c r="E1782" t="e">
        <f>#REF!</f>
        <v>#REF!</v>
      </c>
      <c r="F1782">
        <v>112797</v>
      </c>
      <c r="Q1782" t="e">
        <f>#REF!</f>
        <v>#REF!</v>
      </c>
      <c r="R1782">
        <v>174663</v>
      </c>
      <c r="BA1782">
        <f>'[1]D.3 Trial Balance - FY25'!$H$238</f>
        <v>0</v>
      </c>
      <c r="BB1782">
        <v>2231</v>
      </c>
      <c r="BG1782">
        <f>'[1]D.4 Revenue - FY25'!$T$130</f>
        <v>-185000</v>
      </c>
      <c r="BH1782">
        <v>1972</v>
      </c>
    </row>
    <row r="1783" spans="5:60">
      <c r="E1783" t="e">
        <f>#REF!</f>
        <v>#REF!</v>
      </c>
      <c r="F1783">
        <v>112802</v>
      </c>
      <c r="Q1783" t="e">
        <f>#REF!</f>
        <v>#REF!</v>
      </c>
      <c r="R1783">
        <v>174664</v>
      </c>
      <c r="BA1783">
        <f>'[1]D.3 Trial Balance - FY25'!$E$239</f>
        <v>0</v>
      </c>
      <c r="BB1783">
        <v>2232</v>
      </c>
      <c r="BG1783">
        <f>'[1]D.4 Revenue - FY25'!$U$130</f>
        <v>0</v>
      </c>
      <c r="BH1783">
        <v>1973</v>
      </c>
    </row>
    <row r="1784" spans="5:60">
      <c r="E1784" t="e">
        <f>#REF!</f>
        <v>#REF!</v>
      </c>
      <c r="F1784">
        <v>112808</v>
      </c>
      <c r="Q1784" t="e">
        <f>#REF!</f>
        <v>#REF!</v>
      </c>
      <c r="R1784">
        <v>174665</v>
      </c>
      <c r="BA1784">
        <f>'[1]D.3 Trial Balance - FY25'!$F$239</f>
        <v>0</v>
      </c>
      <c r="BB1784">
        <v>2233</v>
      </c>
      <c r="BG1784">
        <f>'[1]D.4 Revenue - FY25'!$V$130</f>
        <v>-185000</v>
      </c>
      <c r="BH1784">
        <v>1974</v>
      </c>
    </row>
    <row r="1785" spans="5:60">
      <c r="E1785" t="e">
        <f>#REF!</f>
        <v>#REF!</v>
      </c>
      <c r="F1785">
        <v>112809</v>
      </c>
      <c r="Q1785" t="e">
        <f>#REF!</f>
        <v>#REF!</v>
      </c>
      <c r="R1785">
        <v>174666</v>
      </c>
      <c r="BA1785">
        <f>'[1]D.3 Trial Balance - FY25'!$G$239</f>
        <v>0</v>
      </c>
      <c r="BB1785">
        <v>2234</v>
      </c>
      <c r="BG1785">
        <f>'[1]D.4 Revenue - FY25'!$I$131</f>
        <v>0</v>
      </c>
      <c r="BH1785">
        <v>1975</v>
      </c>
    </row>
    <row r="1786" spans="5:60">
      <c r="E1786" t="e">
        <f>#REF!</f>
        <v>#REF!</v>
      </c>
      <c r="F1786">
        <v>112810</v>
      </c>
      <c r="Q1786" t="e">
        <f>#REF!</f>
        <v>#REF!</v>
      </c>
      <c r="R1786">
        <v>174667</v>
      </c>
      <c r="BA1786">
        <f>'[1]D.3 Trial Balance - FY25'!$H$239</f>
        <v>0</v>
      </c>
      <c r="BB1786">
        <v>2235</v>
      </c>
      <c r="BG1786">
        <f>'[1]D.4 Revenue - FY25'!$J$131</f>
        <v>0</v>
      </c>
      <c r="BH1786">
        <v>1976</v>
      </c>
    </row>
    <row r="1787" spans="5:60">
      <c r="E1787" t="e">
        <f>#REF!</f>
        <v>#REF!</v>
      </c>
      <c r="F1787">
        <v>112815</v>
      </c>
      <c r="Q1787" t="e">
        <f>#REF!</f>
        <v>#REF!</v>
      </c>
      <c r="R1787">
        <v>174668</v>
      </c>
      <c r="BA1787">
        <f>'[1]D.3 Trial Balance - FY25'!$E$240</f>
        <v>0</v>
      </c>
      <c r="BB1787">
        <v>2236</v>
      </c>
      <c r="BG1787">
        <f>'[1]D.4 Revenue - FY25'!$K$131</f>
        <v>0</v>
      </c>
      <c r="BH1787">
        <v>1977</v>
      </c>
    </row>
    <row r="1788" spans="5:60">
      <c r="E1788" t="e">
        <f>#REF!</f>
        <v>#REF!</v>
      </c>
      <c r="F1788">
        <v>112821</v>
      </c>
      <c r="Q1788" t="e">
        <f>#REF!</f>
        <v>#REF!</v>
      </c>
      <c r="R1788">
        <v>174669</v>
      </c>
      <c r="BA1788">
        <f>'[1]D.3 Trial Balance - FY25'!$F$240</f>
        <v>0</v>
      </c>
      <c r="BB1788">
        <v>2237</v>
      </c>
      <c r="BG1788">
        <f>'[1]D.4 Revenue - FY25'!$L$131</f>
        <v>0</v>
      </c>
      <c r="BH1788">
        <v>1978</v>
      </c>
    </row>
    <row r="1789" spans="5:60">
      <c r="E1789" t="e">
        <f>#REF!</f>
        <v>#REF!</v>
      </c>
      <c r="F1789">
        <v>112822</v>
      </c>
      <c r="Q1789" t="e">
        <f>#REF!</f>
        <v>#REF!</v>
      </c>
      <c r="R1789">
        <v>174670</v>
      </c>
      <c r="BA1789">
        <f>'[1]D.3 Trial Balance - FY25'!$G$240</f>
        <v>0</v>
      </c>
      <c r="BB1789">
        <v>2238</v>
      </c>
      <c r="BG1789">
        <f>'[1]D.4 Revenue - FY25'!$M$131</f>
        <v>0</v>
      </c>
      <c r="BH1789">
        <v>1979</v>
      </c>
    </row>
    <row r="1790" spans="5:60">
      <c r="E1790" t="e">
        <f>#REF!</f>
        <v>#REF!</v>
      </c>
      <c r="F1790">
        <v>112823</v>
      </c>
      <c r="Q1790" t="e">
        <f>#REF!</f>
        <v>#REF!</v>
      </c>
      <c r="R1790">
        <v>174671</v>
      </c>
      <c r="BA1790">
        <f>'[1]D.3 Trial Balance - FY25'!$H$240</f>
        <v>0</v>
      </c>
      <c r="BB1790">
        <v>2239</v>
      </c>
      <c r="BG1790">
        <f>'[1]D.4 Revenue - FY25'!$N$131</f>
        <v>0</v>
      </c>
      <c r="BH1790">
        <v>1980</v>
      </c>
    </row>
    <row r="1791" spans="5:60">
      <c r="E1791" t="e">
        <f>#REF!</f>
        <v>#REF!</v>
      </c>
      <c r="F1791">
        <v>112828</v>
      </c>
      <c r="Q1791" t="e">
        <f>#REF!</f>
        <v>#REF!</v>
      </c>
      <c r="R1791">
        <v>174672</v>
      </c>
      <c r="BA1791">
        <f>'[1]D.3 Trial Balance - FY25'!$E$241</f>
        <v>0</v>
      </c>
      <c r="BB1791">
        <v>2240</v>
      </c>
      <c r="BG1791">
        <f>'[1]D.4 Revenue - FY25'!$O$131</f>
        <v>0</v>
      </c>
      <c r="BH1791">
        <v>1981</v>
      </c>
    </row>
    <row r="1792" spans="5:60">
      <c r="E1792" t="e">
        <f>#REF!</f>
        <v>#REF!</v>
      </c>
      <c r="F1792">
        <v>112834</v>
      </c>
      <c r="Q1792" t="e">
        <f>#REF!</f>
        <v>#REF!</v>
      </c>
      <c r="R1792">
        <v>174673</v>
      </c>
      <c r="BA1792">
        <f>'[1]D.3 Trial Balance - FY25'!$F$241</f>
        <v>0</v>
      </c>
      <c r="BB1792">
        <v>2241</v>
      </c>
      <c r="BG1792">
        <f>'[1]D.4 Revenue - FY25'!$P$131</f>
        <v>0</v>
      </c>
      <c r="BH1792">
        <v>1982</v>
      </c>
    </row>
    <row r="1793" spans="5:60">
      <c r="E1793" t="e">
        <f>#REF!</f>
        <v>#REF!</v>
      </c>
      <c r="F1793">
        <v>112835</v>
      </c>
      <c r="Q1793" t="e">
        <f>#REF!</f>
        <v>#REF!</v>
      </c>
      <c r="R1793">
        <v>174674</v>
      </c>
      <c r="BA1793">
        <f>'[1]D.3 Trial Balance - FY25'!$G$241</f>
        <v>0</v>
      </c>
      <c r="BB1793">
        <v>2242</v>
      </c>
      <c r="BG1793">
        <f>'[1]D.4 Revenue - FY25'!$Q$131</f>
        <v>0</v>
      </c>
      <c r="BH1793">
        <v>1983</v>
      </c>
    </row>
    <row r="1794" spans="5:60">
      <c r="E1794" t="e">
        <f>#REF!</f>
        <v>#REF!</v>
      </c>
      <c r="F1794">
        <v>112836</v>
      </c>
      <c r="Q1794" t="e">
        <f>#REF!</f>
        <v>#REF!</v>
      </c>
      <c r="R1794">
        <v>174675</v>
      </c>
      <c r="BA1794">
        <f>'[1]D.3 Trial Balance - FY25'!$H$241</f>
        <v>0</v>
      </c>
      <c r="BB1794">
        <v>2243</v>
      </c>
      <c r="BG1794">
        <f>'[1]D.4 Revenue - FY25'!$R$131</f>
        <v>0</v>
      </c>
      <c r="BH1794">
        <v>1984</v>
      </c>
    </row>
    <row r="1795" spans="5:60">
      <c r="E1795" t="e">
        <f>#REF!</f>
        <v>#REF!</v>
      </c>
      <c r="F1795">
        <v>112841</v>
      </c>
      <c r="Q1795" t="e">
        <f>#REF!</f>
        <v>#REF!</v>
      </c>
      <c r="R1795">
        <v>174676</v>
      </c>
      <c r="BA1795">
        <f>'[1]D.3 Trial Balance - FY25'!$E$242</f>
        <v>0</v>
      </c>
      <c r="BB1795">
        <v>2244</v>
      </c>
      <c r="BG1795">
        <f>'[1]D.4 Revenue - FY25'!$S$131</f>
        <v>0</v>
      </c>
      <c r="BH1795">
        <v>1985</v>
      </c>
    </row>
    <row r="1796" spans="5:60">
      <c r="E1796" t="e">
        <f>#REF!</f>
        <v>#REF!</v>
      </c>
      <c r="F1796">
        <v>112847</v>
      </c>
      <c r="Q1796" t="e">
        <f>#REF!</f>
        <v>#REF!</v>
      </c>
      <c r="R1796">
        <v>174677</v>
      </c>
      <c r="BA1796">
        <f>'[1]D.3 Trial Balance - FY25'!$F$242</f>
        <v>0</v>
      </c>
      <c r="BB1796">
        <v>2245</v>
      </c>
      <c r="BG1796">
        <f>'[1]D.4 Revenue - FY25'!$T$131</f>
        <v>0</v>
      </c>
      <c r="BH1796">
        <v>1986</v>
      </c>
    </row>
    <row r="1797" spans="5:60">
      <c r="E1797" t="e">
        <f>#REF!</f>
        <v>#REF!</v>
      </c>
      <c r="F1797">
        <v>112848</v>
      </c>
      <c r="Q1797" t="e">
        <f>#REF!</f>
        <v>#REF!</v>
      </c>
      <c r="R1797">
        <v>174678</v>
      </c>
      <c r="BA1797">
        <f>'[1]D.3 Trial Balance - FY25'!$G$242</f>
        <v>0</v>
      </c>
      <c r="BB1797">
        <v>2246</v>
      </c>
      <c r="BG1797">
        <f>'[1]D.4 Revenue - FY25'!$U$131</f>
        <v>0</v>
      </c>
      <c r="BH1797">
        <v>1987</v>
      </c>
    </row>
    <row r="1798" spans="5:60">
      <c r="E1798" t="e">
        <f>#REF!</f>
        <v>#REF!</v>
      </c>
      <c r="F1798">
        <v>112849</v>
      </c>
      <c r="Q1798" t="e">
        <f>#REF!</f>
        <v>#REF!</v>
      </c>
      <c r="R1798">
        <v>174679</v>
      </c>
      <c r="BA1798">
        <f>'[1]D.3 Trial Balance - FY25'!$H$242</f>
        <v>0</v>
      </c>
      <c r="BB1798">
        <v>2247</v>
      </c>
      <c r="BG1798">
        <f>'[1]D.4 Revenue - FY25'!$V$131</f>
        <v>0</v>
      </c>
      <c r="BH1798">
        <v>1988</v>
      </c>
    </row>
    <row r="1799" spans="5:60">
      <c r="E1799" t="e">
        <f>#REF!</f>
        <v>#REF!</v>
      </c>
      <c r="F1799">
        <v>112854</v>
      </c>
      <c r="Q1799" t="e">
        <f>#REF!</f>
        <v>#REF!</v>
      </c>
      <c r="R1799">
        <v>174680</v>
      </c>
      <c r="BA1799">
        <f>'[1]D.3 Trial Balance - FY25'!$E$243</f>
        <v>0</v>
      </c>
      <c r="BB1799">
        <v>2248</v>
      </c>
      <c r="BG1799">
        <f>'[1]D.4 Revenue - FY25'!$I$132</f>
        <v>0</v>
      </c>
      <c r="BH1799">
        <v>1989</v>
      </c>
    </row>
    <row r="1800" spans="5:60">
      <c r="E1800" t="e">
        <f>#REF!</f>
        <v>#REF!</v>
      </c>
      <c r="F1800">
        <v>112860</v>
      </c>
      <c r="Q1800" t="e">
        <f>#REF!</f>
        <v>#REF!</v>
      </c>
      <c r="R1800">
        <v>174681</v>
      </c>
      <c r="BA1800">
        <f>'[1]D.3 Trial Balance - FY25'!$F$243</f>
        <v>0</v>
      </c>
      <c r="BB1800">
        <v>2249</v>
      </c>
      <c r="BG1800">
        <f>'[1]D.4 Revenue - FY25'!$J$132</f>
        <v>0</v>
      </c>
      <c r="BH1800">
        <v>1990</v>
      </c>
    </row>
    <row r="1801" spans="5:60">
      <c r="E1801" t="e">
        <f>#REF!</f>
        <v>#REF!</v>
      </c>
      <c r="F1801">
        <v>112861</v>
      </c>
      <c r="Q1801" t="e">
        <f>#REF!</f>
        <v>#REF!</v>
      </c>
      <c r="R1801">
        <v>174682</v>
      </c>
      <c r="BA1801">
        <f>'[1]D.3 Trial Balance - FY25'!$G$243</f>
        <v>0</v>
      </c>
      <c r="BB1801">
        <v>2250</v>
      </c>
      <c r="BG1801">
        <f>'[1]D.4 Revenue - FY25'!$K$132</f>
        <v>0</v>
      </c>
      <c r="BH1801">
        <v>1991</v>
      </c>
    </row>
    <row r="1802" spans="5:60">
      <c r="E1802" t="e">
        <f>#REF!</f>
        <v>#REF!</v>
      </c>
      <c r="F1802">
        <v>112862</v>
      </c>
      <c r="Q1802" t="e">
        <f>#REF!</f>
        <v>#REF!</v>
      </c>
      <c r="R1802">
        <v>174683</v>
      </c>
      <c r="BA1802">
        <f>'[1]D.3 Trial Balance - FY25'!$H$243</f>
        <v>0</v>
      </c>
      <c r="BB1802">
        <v>2251</v>
      </c>
      <c r="BG1802">
        <f>'[1]D.4 Revenue - FY25'!$L$132</f>
        <v>0</v>
      </c>
      <c r="BH1802">
        <v>1992</v>
      </c>
    </row>
    <row r="1803" spans="5:60">
      <c r="E1803" t="e">
        <f>#REF!</f>
        <v>#REF!</v>
      </c>
      <c r="F1803">
        <v>112867</v>
      </c>
      <c r="Q1803" t="e">
        <f>#REF!</f>
        <v>#REF!</v>
      </c>
      <c r="R1803">
        <v>174684</v>
      </c>
      <c r="BA1803">
        <f>'[1]D.3 Trial Balance - FY25'!$E$244</f>
        <v>0</v>
      </c>
      <c r="BB1803">
        <v>2252</v>
      </c>
      <c r="BG1803">
        <f>'[1]D.4 Revenue - FY25'!$M$132</f>
        <v>0</v>
      </c>
      <c r="BH1803">
        <v>1993</v>
      </c>
    </row>
    <row r="1804" spans="5:60">
      <c r="E1804" t="e">
        <f>#REF!</f>
        <v>#REF!</v>
      </c>
      <c r="F1804">
        <v>112873</v>
      </c>
      <c r="Q1804" t="e">
        <f>#REF!</f>
        <v>#REF!</v>
      </c>
      <c r="R1804">
        <v>174685</v>
      </c>
      <c r="BA1804">
        <f>'[1]D.3 Trial Balance - FY25'!$F$244</f>
        <v>0</v>
      </c>
      <c r="BB1804">
        <v>2253</v>
      </c>
      <c r="BG1804">
        <f>'[1]D.4 Revenue - FY25'!$N$132</f>
        <v>0</v>
      </c>
      <c r="BH1804">
        <v>1994</v>
      </c>
    </row>
    <row r="1805" spans="5:60">
      <c r="E1805" t="e">
        <f>#REF!</f>
        <v>#REF!</v>
      </c>
      <c r="F1805">
        <v>112874</v>
      </c>
      <c r="Q1805" t="e">
        <f>#REF!</f>
        <v>#REF!</v>
      </c>
      <c r="R1805">
        <v>174686</v>
      </c>
      <c r="BA1805">
        <f>'[1]D.3 Trial Balance - FY25'!$G$244</f>
        <v>0</v>
      </c>
      <c r="BB1805">
        <v>2254</v>
      </c>
      <c r="BG1805">
        <f>'[1]D.4 Revenue - FY25'!$O$132</f>
        <v>0</v>
      </c>
      <c r="BH1805">
        <v>1995</v>
      </c>
    </row>
    <row r="1806" spans="5:60">
      <c r="E1806" t="e">
        <f>#REF!</f>
        <v>#REF!</v>
      </c>
      <c r="F1806">
        <v>112875</v>
      </c>
      <c r="Q1806" t="e">
        <f>#REF!</f>
        <v>#REF!</v>
      </c>
      <c r="R1806">
        <v>174687</v>
      </c>
      <c r="BA1806">
        <f>'[1]D.3 Trial Balance - FY25'!$H$244</f>
        <v>0</v>
      </c>
      <c r="BB1806">
        <v>2255</v>
      </c>
      <c r="BG1806">
        <f>'[1]D.4 Revenue - FY25'!$P$132</f>
        <v>0</v>
      </c>
      <c r="BH1806">
        <v>1996</v>
      </c>
    </row>
    <row r="1807" spans="5:60">
      <c r="E1807" t="e">
        <f>#REF!</f>
        <v>#REF!</v>
      </c>
      <c r="F1807">
        <v>112880</v>
      </c>
      <c r="Q1807" t="e">
        <f>#REF!</f>
        <v>#REF!</v>
      </c>
      <c r="R1807">
        <v>174688</v>
      </c>
      <c r="BA1807">
        <f>'[1]D.3 Trial Balance - FY25'!$E$245</f>
        <v>0</v>
      </c>
      <c r="BB1807">
        <v>2256</v>
      </c>
      <c r="BG1807">
        <f>'[1]D.4 Revenue - FY25'!$Q$132</f>
        <v>0</v>
      </c>
      <c r="BH1807">
        <v>1997</v>
      </c>
    </row>
    <row r="1808" spans="5:60">
      <c r="E1808" t="e">
        <f>#REF!</f>
        <v>#REF!</v>
      </c>
      <c r="F1808">
        <v>112886</v>
      </c>
      <c r="Q1808" t="e">
        <f>#REF!</f>
        <v>#REF!</v>
      </c>
      <c r="R1808">
        <v>174689</v>
      </c>
      <c r="BA1808">
        <f>'[1]D.3 Trial Balance - FY25'!$F$245</f>
        <v>0</v>
      </c>
      <c r="BB1808">
        <v>2257</v>
      </c>
      <c r="BG1808">
        <f>'[1]D.4 Revenue - FY25'!$R$132</f>
        <v>0</v>
      </c>
      <c r="BH1808">
        <v>1998</v>
      </c>
    </row>
    <row r="1809" spans="5:60">
      <c r="E1809" t="e">
        <f>#REF!</f>
        <v>#REF!</v>
      </c>
      <c r="F1809">
        <v>112887</v>
      </c>
      <c r="Q1809" t="e">
        <f>#REF!</f>
        <v>#REF!</v>
      </c>
      <c r="R1809">
        <v>174690</v>
      </c>
      <c r="BA1809">
        <f>'[1]D.3 Trial Balance - FY25'!$G$245</f>
        <v>0</v>
      </c>
      <c r="BB1809">
        <v>2258</v>
      </c>
      <c r="BG1809">
        <f>'[1]D.4 Revenue - FY25'!$S$132</f>
        <v>0</v>
      </c>
      <c r="BH1809">
        <v>1999</v>
      </c>
    </row>
    <row r="1810" spans="5:60">
      <c r="E1810" t="e">
        <f>#REF!</f>
        <v>#REF!</v>
      </c>
      <c r="F1810">
        <v>112888</v>
      </c>
      <c r="Q1810" t="e">
        <f>#REF!</f>
        <v>#REF!</v>
      </c>
      <c r="R1810">
        <v>174691</v>
      </c>
      <c r="BA1810">
        <f>'[1]D.3 Trial Balance - FY25'!$H$245</f>
        <v>0</v>
      </c>
      <c r="BB1810">
        <v>2259</v>
      </c>
      <c r="BG1810">
        <f>'[1]D.4 Revenue - FY25'!$T$132</f>
        <v>0</v>
      </c>
      <c r="BH1810">
        <v>2000</v>
      </c>
    </row>
    <row r="1811" spans="5:60">
      <c r="E1811" t="e">
        <f>#REF!</f>
        <v>#REF!</v>
      </c>
      <c r="F1811">
        <v>112893</v>
      </c>
      <c r="Q1811" t="e">
        <f>#REF!</f>
        <v>#REF!</v>
      </c>
      <c r="R1811">
        <v>174692</v>
      </c>
      <c r="BA1811">
        <f>'[1]D.3 Trial Balance - FY25'!$E$246</f>
        <v>0</v>
      </c>
      <c r="BB1811">
        <v>2260</v>
      </c>
      <c r="BG1811">
        <f>'[1]D.4 Revenue - FY25'!$U$132</f>
        <v>0</v>
      </c>
      <c r="BH1811">
        <v>2001</v>
      </c>
    </row>
    <row r="1812" spans="5:60">
      <c r="E1812" t="e">
        <f>#REF!</f>
        <v>#REF!</v>
      </c>
      <c r="F1812">
        <v>112899</v>
      </c>
      <c r="Q1812" t="e">
        <f>#REF!</f>
        <v>#REF!</v>
      </c>
      <c r="R1812">
        <v>174693</v>
      </c>
      <c r="BA1812">
        <f>'[1]D.3 Trial Balance - FY25'!$F$246</f>
        <v>0</v>
      </c>
      <c r="BB1812">
        <v>2261</v>
      </c>
      <c r="BG1812">
        <f>'[1]D.4 Revenue - FY25'!$V$132</f>
        <v>0</v>
      </c>
      <c r="BH1812">
        <v>2002</v>
      </c>
    </row>
    <row r="1813" spans="5:60">
      <c r="E1813" t="e">
        <f>#REF!</f>
        <v>#REF!</v>
      </c>
      <c r="F1813">
        <v>112900</v>
      </c>
      <c r="Q1813" t="e">
        <f>#REF!</f>
        <v>#REF!</v>
      </c>
      <c r="R1813">
        <v>174694</v>
      </c>
      <c r="BA1813">
        <f>'[1]D.3 Trial Balance - FY25'!$G$246</f>
        <v>0</v>
      </c>
      <c r="BB1813">
        <v>2262</v>
      </c>
      <c r="BG1813">
        <f>'[1]D.4 Revenue - FY25'!$I$133</f>
        <v>0</v>
      </c>
      <c r="BH1813">
        <v>2003</v>
      </c>
    </row>
    <row r="1814" spans="5:60">
      <c r="E1814" t="e">
        <f>#REF!</f>
        <v>#REF!</v>
      </c>
      <c r="F1814">
        <v>112901</v>
      </c>
      <c r="Q1814" t="e">
        <f>#REF!</f>
        <v>#REF!</v>
      </c>
      <c r="R1814">
        <v>174695</v>
      </c>
      <c r="BA1814">
        <f>'[1]D.3 Trial Balance - FY25'!$H$246</f>
        <v>0</v>
      </c>
      <c r="BB1814">
        <v>2263</v>
      </c>
      <c r="BG1814">
        <f>'[1]D.4 Revenue - FY25'!$J$133</f>
        <v>0</v>
      </c>
      <c r="BH1814">
        <v>2004</v>
      </c>
    </row>
    <row r="1815" spans="5:60">
      <c r="E1815" t="e">
        <f>#REF!</f>
        <v>#REF!</v>
      </c>
      <c r="F1815">
        <v>112906</v>
      </c>
      <c r="Q1815" t="e">
        <f>#REF!</f>
        <v>#REF!</v>
      </c>
      <c r="R1815">
        <v>174696</v>
      </c>
      <c r="BA1815">
        <f>'[1]D.3 Trial Balance - FY25'!$E$247</f>
        <v>0</v>
      </c>
      <c r="BB1815">
        <v>2264</v>
      </c>
      <c r="BG1815">
        <f>'[1]D.4 Revenue - FY25'!$K$133</f>
        <v>0</v>
      </c>
      <c r="BH1815">
        <v>2005</v>
      </c>
    </row>
    <row r="1816" spans="5:60">
      <c r="E1816" t="e">
        <f>#REF!</f>
        <v>#REF!</v>
      </c>
      <c r="F1816">
        <v>112912</v>
      </c>
      <c r="Q1816" t="e">
        <f>#REF!</f>
        <v>#REF!</v>
      </c>
      <c r="R1816">
        <v>174697</v>
      </c>
      <c r="BA1816">
        <f>'[1]D.3 Trial Balance - FY25'!$F$247</f>
        <v>0</v>
      </c>
      <c r="BB1816">
        <v>2265</v>
      </c>
      <c r="BG1816">
        <f>'[1]D.4 Revenue - FY25'!$L$133</f>
        <v>0</v>
      </c>
      <c r="BH1816">
        <v>2006</v>
      </c>
    </row>
    <row r="1817" spans="5:60">
      <c r="E1817" t="e">
        <f>#REF!</f>
        <v>#REF!</v>
      </c>
      <c r="F1817">
        <v>112913</v>
      </c>
      <c r="Q1817" t="e">
        <f>#REF!</f>
        <v>#REF!</v>
      </c>
      <c r="R1817">
        <v>174698</v>
      </c>
      <c r="BA1817">
        <f>'[1]D.3 Trial Balance - FY25'!$G$247</f>
        <v>0</v>
      </c>
      <c r="BB1817">
        <v>2266</v>
      </c>
      <c r="BG1817">
        <f>'[1]D.4 Revenue - FY25'!$M$133</f>
        <v>0</v>
      </c>
      <c r="BH1817">
        <v>2007</v>
      </c>
    </row>
    <row r="1818" spans="5:60">
      <c r="E1818" t="e">
        <f>#REF!</f>
        <v>#REF!</v>
      </c>
      <c r="F1818">
        <v>112914</v>
      </c>
      <c r="Q1818" t="e">
        <f>#REF!</f>
        <v>#REF!</v>
      </c>
      <c r="R1818">
        <v>174699</v>
      </c>
      <c r="BA1818">
        <f>'[1]D.3 Trial Balance - FY25'!$H$247</f>
        <v>0</v>
      </c>
      <c r="BB1818">
        <v>2267</v>
      </c>
      <c r="BG1818">
        <f>'[1]D.4 Revenue - FY25'!$N$133</f>
        <v>0</v>
      </c>
      <c r="BH1818">
        <v>2008</v>
      </c>
    </row>
    <row r="1819" spans="5:60">
      <c r="E1819" t="e">
        <f>#REF!</f>
        <v>#REF!</v>
      </c>
      <c r="F1819">
        <v>112919</v>
      </c>
      <c r="Q1819" t="e">
        <f>#REF!</f>
        <v>#REF!</v>
      </c>
      <c r="R1819">
        <v>174700</v>
      </c>
      <c r="BA1819">
        <f>'[1]D.3 Trial Balance - FY25'!$E$248</f>
        <v>0</v>
      </c>
      <c r="BB1819">
        <v>2268</v>
      </c>
      <c r="BG1819">
        <f>'[1]D.4 Revenue - FY25'!$O$133</f>
        <v>0</v>
      </c>
      <c r="BH1819">
        <v>2009</v>
      </c>
    </row>
    <row r="1820" spans="5:60">
      <c r="E1820" t="e">
        <f>#REF!</f>
        <v>#REF!</v>
      </c>
      <c r="F1820">
        <v>112925</v>
      </c>
      <c r="Q1820" t="e">
        <f>#REF!</f>
        <v>#REF!</v>
      </c>
      <c r="R1820">
        <v>174701</v>
      </c>
      <c r="BA1820">
        <f>'[1]D.3 Trial Balance - FY25'!$F$248</f>
        <v>0</v>
      </c>
      <c r="BB1820">
        <v>2269</v>
      </c>
      <c r="BG1820">
        <f>'[1]D.4 Revenue - FY25'!$P$133</f>
        <v>0</v>
      </c>
      <c r="BH1820">
        <v>2010</v>
      </c>
    </row>
    <row r="1821" spans="5:60">
      <c r="E1821" t="e">
        <f>#REF!</f>
        <v>#REF!</v>
      </c>
      <c r="F1821">
        <v>112926</v>
      </c>
      <c r="Q1821" t="e">
        <f>#REF!</f>
        <v>#REF!</v>
      </c>
      <c r="R1821">
        <v>174702</v>
      </c>
      <c r="BA1821">
        <f>'[1]D.3 Trial Balance - FY25'!$G$248</f>
        <v>0</v>
      </c>
      <c r="BB1821">
        <v>2270</v>
      </c>
      <c r="BG1821">
        <f>'[1]D.4 Revenue - FY25'!$Q$133</f>
        <v>0</v>
      </c>
      <c r="BH1821">
        <v>2011</v>
      </c>
    </row>
    <row r="1822" spans="5:60">
      <c r="E1822" t="e">
        <f>#REF!</f>
        <v>#REF!</v>
      </c>
      <c r="F1822">
        <v>112927</v>
      </c>
      <c r="Q1822" t="e">
        <f>#REF!</f>
        <v>#REF!</v>
      </c>
      <c r="R1822">
        <v>174703</v>
      </c>
      <c r="BA1822">
        <f>'[1]D.3 Trial Balance - FY25'!$H$248</f>
        <v>0</v>
      </c>
      <c r="BB1822">
        <v>2271</v>
      </c>
      <c r="BG1822">
        <f>'[1]D.4 Revenue - FY25'!$R$133</f>
        <v>0</v>
      </c>
      <c r="BH1822">
        <v>2012</v>
      </c>
    </row>
    <row r="1823" spans="5:60">
      <c r="E1823" t="e">
        <f>#REF!</f>
        <v>#REF!</v>
      </c>
      <c r="F1823">
        <v>112932</v>
      </c>
      <c r="Q1823" t="e">
        <f>#REF!</f>
        <v>#REF!</v>
      </c>
      <c r="R1823">
        <v>174704</v>
      </c>
      <c r="BA1823">
        <f>'[1]D.3 Trial Balance - FY25'!$E$249</f>
        <v>0</v>
      </c>
      <c r="BB1823">
        <v>2272</v>
      </c>
      <c r="BG1823">
        <f>'[1]D.4 Revenue - FY25'!$S$133</f>
        <v>0</v>
      </c>
      <c r="BH1823">
        <v>2013</v>
      </c>
    </row>
    <row r="1824" spans="5:60">
      <c r="E1824" t="e">
        <f>#REF!</f>
        <v>#REF!</v>
      </c>
      <c r="F1824">
        <v>112938</v>
      </c>
      <c r="Q1824" t="e">
        <f>#REF!</f>
        <v>#REF!</v>
      </c>
      <c r="R1824">
        <v>174705</v>
      </c>
      <c r="BA1824">
        <f>'[1]D.3 Trial Balance - FY25'!$F$249</f>
        <v>0</v>
      </c>
      <c r="BB1824">
        <v>2273</v>
      </c>
      <c r="BG1824">
        <f>'[1]D.4 Revenue - FY25'!$T$133</f>
        <v>0</v>
      </c>
      <c r="BH1824">
        <v>2014</v>
      </c>
    </row>
    <row r="1825" spans="5:60">
      <c r="E1825" t="e">
        <f>#REF!</f>
        <v>#REF!</v>
      </c>
      <c r="F1825">
        <v>112939</v>
      </c>
      <c r="Q1825" t="e">
        <f>#REF!</f>
        <v>#REF!</v>
      </c>
      <c r="R1825">
        <v>174706</v>
      </c>
      <c r="BA1825">
        <f>'[1]D.3 Trial Balance - FY25'!$G$249</f>
        <v>0</v>
      </c>
      <c r="BB1825">
        <v>2274</v>
      </c>
      <c r="BG1825">
        <f>'[1]D.4 Revenue - FY25'!$U$133</f>
        <v>0</v>
      </c>
      <c r="BH1825">
        <v>2015</v>
      </c>
    </row>
    <row r="1826" spans="5:60">
      <c r="E1826" t="e">
        <f>#REF!</f>
        <v>#REF!</v>
      </c>
      <c r="F1826">
        <v>112940</v>
      </c>
      <c r="Q1826" t="e">
        <f>#REF!</f>
        <v>#REF!</v>
      </c>
      <c r="R1826">
        <v>174707</v>
      </c>
      <c r="BA1826">
        <f>'[1]D.3 Trial Balance - FY25'!$H$249</f>
        <v>0</v>
      </c>
      <c r="BB1826">
        <v>2275</v>
      </c>
      <c r="BG1826">
        <f>'[1]D.4 Revenue - FY25'!$V$133</f>
        <v>0</v>
      </c>
      <c r="BH1826">
        <v>2016</v>
      </c>
    </row>
    <row r="1827" spans="5:60">
      <c r="E1827" t="e">
        <f>#REF!</f>
        <v>#REF!</v>
      </c>
      <c r="F1827">
        <v>112945</v>
      </c>
      <c r="Q1827" t="e">
        <f>#REF!</f>
        <v>#REF!</v>
      </c>
      <c r="R1827">
        <v>174708</v>
      </c>
      <c r="BA1827">
        <f>'[1]D.3 Trial Balance - FY25'!$E$250</f>
        <v>0</v>
      </c>
      <c r="BB1827">
        <v>2276</v>
      </c>
      <c r="BG1827">
        <f>'[1]D.4 Revenue - FY25'!$I$134</f>
        <v>0</v>
      </c>
      <c r="BH1827">
        <v>2017</v>
      </c>
    </row>
    <row r="1828" spans="5:60">
      <c r="E1828" t="e">
        <f>#REF!</f>
        <v>#REF!</v>
      </c>
      <c r="F1828">
        <v>112951</v>
      </c>
      <c r="Q1828" t="e">
        <f>#REF!</f>
        <v>#REF!</v>
      </c>
      <c r="R1828">
        <v>174709</v>
      </c>
      <c r="BA1828">
        <f>'[1]D.3 Trial Balance - FY25'!$F$250</f>
        <v>0</v>
      </c>
      <c r="BB1828">
        <v>2277</v>
      </c>
      <c r="BG1828">
        <f>'[1]D.4 Revenue - FY25'!$J$134</f>
        <v>0</v>
      </c>
      <c r="BH1828">
        <v>2018</v>
      </c>
    </row>
    <row r="1829" spans="5:60">
      <c r="E1829" t="e">
        <f>#REF!</f>
        <v>#REF!</v>
      </c>
      <c r="F1829">
        <v>112952</v>
      </c>
      <c r="Q1829" t="e">
        <f>#REF!</f>
        <v>#REF!</v>
      </c>
      <c r="R1829">
        <v>174710</v>
      </c>
      <c r="BA1829">
        <f>'[1]D.3 Trial Balance - FY25'!$G$250</f>
        <v>0</v>
      </c>
      <c r="BB1829">
        <v>2278</v>
      </c>
      <c r="BG1829">
        <f>'[1]D.4 Revenue - FY25'!$K$134</f>
        <v>0</v>
      </c>
      <c r="BH1829">
        <v>2019</v>
      </c>
    </row>
    <row r="1830" spans="5:60">
      <c r="E1830" t="e">
        <f>#REF!</f>
        <v>#REF!</v>
      </c>
      <c r="F1830">
        <v>112953</v>
      </c>
      <c r="Q1830" t="e">
        <f>#REF!</f>
        <v>#REF!</v>
      </c>
      <c r="R1830">
        <v>174711</v>
      </c>
      <c r="BA1830">
        <f>'[1]D.3 Trial Balance - FY25'!$H$250</f>
        <v>0</v>
      </c>
      <c r="BB1830">
        <v>2279</v>
      </c>
      <c r="BG1830">
        <f>'[1]D.4 Revenue - FY25'!$L$134</f>
        <v>0</v>
      </c>
      <c r="BH1830">
        <v>2020</v>
      </c>
    </row>
    <row r="1831" spans="5:60">
      <c r="E1831" t="e">
        <f>#REF!</f>
        <v>#REF!</v>
      </c>
      <c r="F1831">
        <v>112958</v>
      </c>
      <c r="Q1831" t="e">
        <f>#REF!</f>
        <v>#REF!</v>
      </c>
      <c r="R1831">
        <v>174712</v>
      </c>
      <c r="BA1831">
        <f>'[1]D.3 Trial Balance - FY25'!$E$251</f>
        <v>0</v>
      </c>
      <c r="BB1831">
        <v>2280</v>
      </c>
      <c r="BG1831">
        <f>'[1]D.4 Revenue - FY25'!$M$134</f>
        <v>0</v>
      </c>
      <c r="BH1831">
        <v>2021</v>
      </c>
    </row>
    <row r="1832" spans="5:60">
      <c r="E1832" t="e">
        <f>#REF!</f>
        <v>#REF!</v>
      </c>
      <c r="F1832">
        <v>112964</v>
      </c>
      <c r="Q1832" t="e">
        <f>#REF!</f>
        <v>#REF!</v>
      </c>
      <c r="R1832">
        <v>174713</v>
      </c>
      <c r="BA1832">
        <f>'[1]D.3 Trial Balance - FY25'!$F$251</f>
        <v>0</v>
      </c>
      <c r="BB1832">
        <v>2281</v>
      </c>
      <c r="BG1832">
        <f>'[1]D.4 Revenue - FY25'!$N$134</f>
        <v>0</v>
      </c>
      <c r="BH1832">
        <v>2022</v>
      </c>
    </row>
    <row r="1833" spans="5:60">
      <c r="E1833" t="e">
        <f>#REF!</f>
        <v>#REF!</v>
      </c>
      <c r="F1833">
        <v>112965</v>
      </c>
      <c r="Q1833" t="e">
        <f>#REF!</f>
        <v>#REF!</v>
      </c>
      <c r="R1833">
        <v>174714</v>
      </c>
      <c r="BA1833">
        <f>'[1]D.3 Trial Balance - FY25'!$G$251</f>
        <v>0</v>
      </c>
      <c r="BB1833">
        <v>2282</v>
      </c>
      <c r="BG1833">
        <f>'[1]D.4 Revenue - FY25'!$O$134</f>
        <v>0</v>
      </c>
      <c r="BH1833">
        <v>2023</v>
      </c>
    </row>
    <row r="1834" spans="5:60">
      <c r="E1834" t="e">
        <f>#REF!</f>
        <v>#REF!</v>
      </c>
      <c r="F1834">
        <v>112966</v>
      </c>
      <c r="Q1834" t="e">
        <f>#REF!</f>
        <v>#REF!</v>
      </c>
      <c r="R1834">
        <v>174715</v>
      </c>
      <c r="BA1834">
        <f>'[1]D.3 Trial Balance - FY25'!$H$251</f>
        <v>0</v>
      </c>
      <c r="BB1834">
        <v>2283</v>
      </c>
      <c r="BG1834">
        <f>'[1]D.4 Revenue - FY25'!$P$134</f>
        <v>0</v>
      </c>
      <c r="BH1834">
        <v>2024</v>
      </c>
    </row>
    <row r="1835" spans="5:60">
      <c r="E1835" t="e">
        <f>#REF!</f>
        <v>#REF!</v>
      </c>
      <c r="F1835">
        <v>112971</v>
      </c>
      <c r="Q1835" t="e">
        <f>#REF!</f>
        <v>#REF!</v>
      </c>
      <c r="R1835">
        <v>174716</v>
      </c>
      <c r="BA1835">
        <f>'[1]D.3 Trial Balance - FY25'!$E$252</f>
        <v>0</v>
      </c>
      <c r="BB1835">
        <v>2284</v>
      </c>
      <c r="BG1835">
        <f>'[1]D.4 Revenue - FY25'!$Q$134</f>
        <v>0</v>
      </c>
      <c r="BH1835">
        <v>2025</v>
      </c>
    </row>
    <row r="1836" spans="5:60">
      <c r="E1836" t="e">
        <f>#REF!</f>
        <v>#REF!</v>
      </c>
      <c r="F1836">
        <v>112977</v>
      </c>
      <c r="Q1836" t="e">
        <f>#REF!</f>
        <v>#REF!</v>
      </c>
      <c r="R1836">
        <v>174717</v>
      </c>
      <c r="BA1836">
        <f>'[1]D.3 Trial Balance - FY25'!$F$252</f>
        <v>0</v>
      </c>
      <c r="BB1836">
        <v>2285</v>
      </c>
      <c r="BG1836">
        <f>'[1]D.4 Revenue - FY25'!$R$134</f>
        <v>0</v>
      </c>
      <c r="BH1836">
        <v>2026</v>
      </c>
    </row>
    <row r="1837" spans="5:60">
      <c r="E1837" t="e">
        <f>#REF!</f>
        <v>#REF!</v>
      </c>
      <c r="F1837">
        <v>112978</v>
      </c>
      <c r="Q1837" t="e">
        <f>#REF!</f>
        <v>#REF!</v>
      </c>
      <c r="R1837">
        <v>174718</v>
      </c>
      <c r="BA1837">
        <f>'[1]D.3 Trial Balance - FY25'!$G$252</f>
        <v>0</v>
      </c>
      <c r="BB1837">
        <v>2286</v>
      </c>
      <c r="BG1837">
        <f>'[1]D.4 Revenue - FY25'!$S$134</f>
        <v>0</v>
      </c>
      <c r="BH1837">
        <v>2027</v>
      </c>
    </row>
    <row r="1838" spans="5:60">
      <c r="E1838" t="e">
        <f>#REF!</f>
        <v>#REF!</v>
      </c>
      <c r="F1838">
        <v>112979</v>
      </c>
      <c r="Q1838" t="e">
        <f>#REF!</f>
        <v>#REF!</v>
      </c>
      <c r="R1838">
        <v>174719</v>
      </c>
      <c r="BA1838">
        <f>'[1]D.3 Trial Balance - FY25'!$H$252</f>
        <v>0</v>
      </c>
      <c r="BB1838">
        <v>2287</v>
      </c>
      <c r="BG1838">
        <f>'[1]D.4 Revenue - FY25'!$T$134</f>
        <v>0</v>
      </c>
      <c r="BH1838">
        <v>2028</v>
      </c>
    </row>
    <row r="1839" spans="5:60">
      <c r="E1839" t="e">
        <f>#REF!</f>
        <v>#REF!</v>
      </c>
      <c r="F1839">
        <v>112984</v>
      </c>
      <c r="Q1839" t="e">
        <f>#REF!</f>
        <v>#REF!</v>
      </c>
      <c r="R1839">
        <v>174720</v>
      </c>
      <c r="BA1839">
        <f>'[1]D.3 Trial Balance - FY25'!$E$253</f>
        <v>0</v>
      </c>
      <c r="BB1839">
        <v>2288</v>
      </c>
      <c r="BG1839">
        <f>'[1]D.4 Revenue - FY25'!$U$134</f>
        <v>0</v>
      </c>
      <c r="BH1839">
        <v>2029</v>
      </c>
    </row>
    <row r="1840" spans="5:60">
      <c r="E1840" t="e">
        <f>#REF!</f>
        <v>#REF!</v>
      </c>
      <c r="F1840">
        <v>112990</v>
      </c>
      <c r="Q1840" t="e">
        <f>#REF!</f>
        <v>#REF!</v>
      </c>
      <c r="R1840">
        <v>174721</v>
      </c>
      <c r="BA1840">
        <f>'[1]D.3 Trial Balance - FY25'!$F$253</f>
        <v>0</v>
      </c>
      <c r="BB1840">
        <v>2289</v>
      </c>
      <c r="BG1840">
        <f>'[1]D.4 Revenue - FY25'!$V$134</f>
        <v>0</v>
      </c>
      <c r="BH1840">
        <v>2030</v>
      </c>
    </row>
    <row r="1841" spans="5:60">
      <c r="E1841" t="e">
        <f>#REF!</f>
        <v>#REF!</v>
      </c>
      <c r="F1841">
        <v>112991</v>
      </c>
      <c r="Q1841" t="e">
        <f>#REF!</f>
        <v>#REF!</v>
      </c>
      <c r="R1841">
        <v>174722</v>
      </c>
      <c r="BA1841">
        <f>'[1]D.3 Trial Balance - FY25'!$G$253</f>
        <v>0</v>
      </c>
      <c r="BB1841">
        <v>2290</v>
      </c>
      <c r="BG1841">
        <f>'[1]D.4 Revenue - FY25'!$I$135</f>
        <v>0</v>
      </c>
      <c r="BH1841">
        <v>2031</v>
      </c>
    </row>
    <row r="1842" spans="5:60">
      <c r="E1842" t="e">
        <f>#REF!</f>
        <v>#REF!</v>
      </c>
      <c r="F1842">
        <v>112992</v>
      </c>
      <c r="Q1842" t="e">
        <f>#REF!</f>
        <v>#REF!</v>
      </c>
      <c r="R1842">
        <v>174723</v>
      </c>
      <c r="BA1842">
        <f>'[1]D.3 Trial Balance - FY25'!$H$253</f>
        <v>0</v>
      </c>
      <c r="BB1842">
        <v>2291</v>
      </c>
      <c r="BG1842">
        <f>'[1]D.4 Revenue - FY25'!$J$135</f>
        <v>0</v>
      </c>
      <c r="BH1842">
        <v>2032</v>
      </c>
    </row>
    <row r="1843" spans="5:60">
      <c r="E1843" t="e">
        <f>#REF!</f>
        <v>#REF!</v>
      </c>
      <c r="F1843">
        <v>112997</v>
      </c>
      <c r="Q1843" t="e">
        <f>#REF!</f>
        <v>#REF!</v>
      </c>
      <c r="R1843">
        <v>174724</v>
      </c>
      <c r="BA1843">
        <f>'[1]D.3 Trial Balance - FY25'!$E$254</f>
        <v>0</v>
      </c>
      <c r="BB1843">
        <v>2292</v>
      </c>
      <c r="BG1843">
        <f>'[1]D.4 Revenue - FY25'!$K$135</f>
        <v>0</v>
      </c>
      <c r="BH1843">
        <v>2033</v>
      </c>
    </row>
    <row r="1844" spans="5:60">
      <c r="E1844" t="e">
        <f>#REF!</f>
        <v>#REF!</v>
      </c>
      <c r="F1844">
        <v>113003</v>
      </c>
      <c r="Q1844" t="e">
        <f>#REF!</f>
        <v>#REF!</v>
      </c>
      <c r="R1844">
        <v>174725</v>
      </c>
      <c r="BA1844">
        <f>'[1]D.3 Trial Balance - FY25'!$F$254</f>
        <v>0</v>
      </c>
      <c r="BB1844">
        <v>2293</v>
      </c>
      <c r="BG1844">
        <f>'[1]D.4 Revenue - FY25'!$L$135</f>
        <v>0</v>
      </c>
      <c r="BH1844">
        <v>2034</v>
      </c>
    </row>
    <row r="1845" spans="5:60">
      <c r="E1845" t="e">
        <f>#REF!</f>
        <v>#REF!</v>
      </c>
      <c r="F1845">
        <v>113004</v>
      </c>
      <c r="Q1845" t="e">
        <f>#REF!</f>
        <v>#REF!</v>
      </c>
      <c r="R1845">
        <v>174726</v>
      </c>
      <c r="BA1845">
        <f>'[1]D.3 Trial Balance - FY25'!$G$254</f>
        <v>0</v>
      </c>
      <c r="BB1845">
        <v>2294</v>
      </c>
      <c r="BG1845">
        <f>'[1]D.4 Revenue - FY25'!$M$135</f>
        <v>0</v>
      </c>
      <c r="BH1845">
        <v>2035</v>
      </c>
    </row>
    <row r="1846" spans="5:60">
      <c r="E1846" t="e">
        <f>#REF!</f>
        <v>#REF!</v>
      </c>
      <c r="F1846">
        <v>113005</v>
      </c>
      <c r="Q1846" t="e">
        <f>#REF!</f>
        <v>#REF!</v>
      </c>
      <c r="R1846">
        <v>174727</v>
      </c>
      <c r="BA1846">
        <f>'[1]D.3 Trial Balance - FY25'!$H$254</f>
        <v>0</v>
      </c>
      <c r="BB1846">
        <v>2295</v>
      </c>
      <c r="BG1846">
        <f>'[1]D.4 Revenue - FY25'!$N$135</f>
        <v>0</v>
      </c>
      <c r="BH1846">
        <v>2036</v>
      </c>
    </row>
    <row r="1847" spans="5:60">
      <c r="E1847" t="e">
        <f>#REF!</f>
        <v>#REF!</v>
      </c>
      <c r="F1847">
        <v>113010</v>
      </c>
      <c r="Q1847" t="e">
        <f>#REF!</f>
        <v>#REF!</v>
      </c>
      <c r="R1847">
        <v>174728</v>
      </c>
      <c r="BA1847">
        <f>'[1]D.3 Trial Balance - FY25'!$E$255</f>
        <v>0</v>
      </c>
      <c r="BB1847">
        <v>2296</v>
      </c>
      <c r="BG1847">
        <f>'[1]D.4 Revenue - FY25'!$O$135</f>
        <v>0</v>
      </c>
      <c r="BH1847">
        <v>2037</v>
      </c>
    </row>
    <row r="1848" spans="5:60">
      <c r="E1848" t="e">
        <f>#REF!</f>
        <v>#REF!</v>
      </c>
      <c r="F1848">
        <v>113016</v>
      </c>
      <c r="Q1848" t="e">
        <f>#REF!</f>
        <v>#REF!</v>
      </c>
      <c r="R1848">
        <v>174729</v>
      </c>
      <c r="BA1848">
        <f>'[1]D.3 Trial Balance - FY25'!$F$255</f>
        <v>0</v>
      </c>
      <c r="BB1848">
        <v>2297</v>
      </c>
      <c r="BG1848">
        <f>'[1]D.4 Revenue - FY25'!$P$135</f>
        <v>0</v>
      </c>
      <c r="BH1848">
        <v>2038</v>
      </c>
    </row>
    <row r="1849" spans="5:60">
      <c r="E1849" t="e">
        <f>#REF!</f>
        <v>#REF!</v>
      </c>
      <c r="F1849">
        <v>113017</v>
      </c>
      <c r="Q1849" t="e">
        <f>#REF!</f>
        <v>#REF!</v>
      </c>
      <c r="R1849">
        <v>174730</v>
      </c>
      <c r="BA1849">
        <f>'[1]D.3 Trial Balance - FY25'!$G$255</f>
        <v>0</v>
      </c>
      <c r="BB1849">
        <v>2298</v>
      </c>
      <c r="BG1849">
        <f>'[1]D.4 Revenue - FY25'!$Q$135</f>
        <v>0</v>
      </c>
      <c r="BH1849">
        <v>2039</v>
      </c>
    </row>
    <row r="1850" spans="5:60">
      <c r="E1850" t="e">
        <f>#REF!</f>
        <v>#REF!</v>
      </c>
      <c r="F1850">
        <v>113018</v>
      </c>
      <c r="Q1850" t="e">
        <f>#REF!</f>
        <v>#REF!</v>
      </c>
      <c r="R1850">
        <v>174731</v>
      </c>
      <c r="BA1850">
        <f>'[1]D.3 Trial Balance - FY25'!$H$255</f>
        <v>0</v>
      </c>
      <c r="BB1850">
        <v>2299</v>
      </c>
      <c r="BG1850">
        <f>'[1]D.4 Revenue - FY25'!$R$135</f>
        <v>0</v>
      </c>
      <c r="BH1850">
        <v>2040</v>
      </c>
    </row>
    <row r="1851" spans="5:60">
      <c r="E1851" t="e">
        <f>#REF!</f>
        <v>#REF!</v>
      </c>
      <c r="F1851">
        <v>113023</v>
      </c>
      <c r="Q1851" t="e">
        <f>#REF!</f>
        <v>#REF!</v>
      </c>
      <c r="R1851">
        <v>174732</v>
      </c>
      <c r="BA1851">
        <f>'[1]D.3 Trial Balance - FY25'!$E$256</f>
        <v>0</v>
      </c>
      <c r="BB1851">
        <v>2300</v>
      </c>
      <c r="BG1851">
        <f>'[1]D.4 Revenue - FY25'!$S$135</f>
        <v>0</v>
      </c>
      <c r="BH1851">
        <v>2041</v>
      </c>
    </row>
    <row r="1852" spans="5:60">
      <c r="E1852" t="e">
        <f>#REF!</f>
        <v>#REF!</v>
      </c>
      <c r="F1852">
        <v>113029</v>
      </c>
      <c r="Q1852" t="e">
        <f>#REF!</f>
        <v>#REF!</v>
      </c>
      <c r="R1852">
        <v>174733</v>
      </c>
      <c r="BA1852">
        <f>'[1]D.3 Trial Balance - FY25'!$F$256</f>
        <v>0</v>
      </c>
      <c r="BB1852">
        <v>2301</v>
      </c>
      <c r="BG1852">
        <f>'[1]D.4 Revenue - FY25'!$T$135</f>
        <v>0</v>
      </c>
      <c r="BH1852">
        <v>2042</v>
      </c>
    </row>
    <row r="1853" spans="5:60">
      <c r="E1853" t="e">
        <f>#REF!</f>
        <v>#REF!</v>
      </c>
      <c r="F1853">
        <v>113030</v>
      </c>
      <c r="Q1853" t="e">
        <f>#REF!</f>
        <v>#REF!</v>
      </c>
      <c r="R1853">
        <v>174734</v>
      </c>
      <c r="BA1853">
        <f>'[1]D.3 Trial Balance - FY25'!$G$256</f>
        <v>0</v>
      </c>
      <c r="BB1853">
        <v>2302</v>
      </c>
      <c r="BG1853">
        <f>'[1]D.4 Revenue - FY25'!$U$135</f>
        <v>0</v>
      </c>
      <c r="BH1853">
        <v>2043</v>
      </c>
    </row>
    <row r="1854" spans="5:60">
      <c r="E1854" t="e">
        <f>#REF!</f>
        <v>#REF!</v>
      </c>
      <c r="F1854">
        <v>113031</v>
      </c>
      <c r="Q1854" t="e">
        <f>#REF!</f>
        <v>#REF!</v>
      </c>
      <c r="R1854">
        <v>174735</v>
      </c>
      <c r="BA1854">
        <f>'[1]D.3 Trial Balance - FY25'!$H$256</f>
        <v>0</v>
      </c>
      <c r="BB1854">
        <v>2303</v>
      </c>
      <c r="BG1854">
        <f>'[1]D.4 Revenue - FY25'!$V$135</f>
        <v>0</v>
      </c>
      <c r="BH1854">
        <v>2044</v>
      </c>
    </row>
    <row r="1855" spans="5:60">
      <c r="E1855" t="e">
        <f>#REF!</f>
        <v>#REF!</v>
      </c>
      <c r="F1855">
        <v>113036</v>
      </c>
      <c r="Q1855" t="e">
        <f>#REF!</f>
        <v>#REF!</v>
      </c>
      <c r="R1855">
        <v>174736</v>
      </c>
      <c r="BA1855">
        <f>'[1]D.3 Trial Balance - FY25'!$E$257</f>
        <v>0</v>
      </c>
      <c r="BB1855">
        <v>2304</v>
      </c>
      <c r="BG1855">
        <f>'[1]D.4 Revenue - FY25'!$I$136</f>
        <v>0</v>
      </c>
      <c r="BH1855">
        <v>2045</v>
      </c>
    </row>
    <row r="1856" spans="5:60">
      <c r="E1856" t="e">
        <f>#REF!</f>
        <v>#REF!</v>
      </c>
      <c r="F1856">
        <v>113042</v>
      </c>
      <c r="Q1856" t="e">
        <f>#REF!</f>
        <v>#REF!</v>
      </c>
      <c r="R1856">
        <v>174737</v>
      </c>
      <c r="BA1856">
        <f>'[1]D.3 Trial Balance - FY25'!$F$257</f>
        <v>0</v>
      </c>
      <c r="BB1856">
        <v>2305</v>
      </c>
      <c r="BG1856">
        <f>'[1]D.4 Revenue - FY25'!$J$136</f>
        <v>0</v>
      </c>
      <c r="BH1856">
        <v>2046</v>
      </c>
    </row>
    <row r="1857" spans="5:60">
      <c r="E1857" t="e">
        <f>#REF!</f>
        <v>#REF!</v>
      </c>
      <c r="F1857">
        <v>113043</v>
      </c>
      <c r="Q1857" t="e">
        <f>#REF!</f>
        <v>#REF!</v>
      </c>
      <c r="R1857">
        <v>174738</v>
      </c>
      <c r="BA1857">
        <f>'[1]D.3 Trial Balance - FY25'!$G$257</f>
        <v>0</v>
      </c>
      <c r="BB1857">
        <v>2306</v>
      </c>
      <c r="BG1857">
        <f>'[1]D.4 Revenue - FY25'!$K$136</f>
        <v>0</v>
      </c>
      <c r="BH1857">
        <v>2047</v>
      </c>
    </row>
    <row r="1858" spans="5:60">
      <c r="E1858" t="e">
        <f>#REF!</f>
        <v>#REF!</v>
      </c>
      <c r="F1858">
        <v>113044</v>
      </c>
      <c r="Q1858" t="e">
        <f>#REF!</f>
        <v>#REF!</v>
      </c>
      <c r="R1858">
        <v>174739</v>
      </c>
      <c r="BA1858">
        <f>'[1]D.3 Trial Balance - FY25'!$H$257</f>
        <v>0</v>
      </c>
      <c r="BB1858">
        <v>2307</v>
      </c>
      <c r="BG1858">
        <f>'[1]D.4 Revenue - FY25'!$L$136</f>
        <v>0</v>
      </c>
      <c r="BH1858">
        <v>2048</v>
      </c>
    </row>
    <row r="1859" spans="5:60">
      <c r="E1859" t="e">
        <f>#REF!</f>
        <v>#REF!</v>
      </c>
      <c r="F1859">
        <v>113049</v>
      </c>
      <c r="Q1859" t="e">
        <f>#REF!</f>
        <v>#REF!</v>
      </c>
      <c r="R1859">
        <v>174740</v>
      </c>
      <c r="BA1859">
        <f>'[1]D.3 Trial Balance - FY25'!$E$258</f>
        <v>0</v>
      </c>
      <c r="BB1859">
        <v>2308</v>
      </c>
      <c r="BG1859">
        <f>'[1]D.4 Revenue - FY25'!$M$136</f>
        <v>0</v>
      </c>
      <c r="BH1859">
        <v>2049</v>
      </c>
    </row>
    <row r="1860" spans="5:60">
      <c r="E1860" t="e">
        <f>#REF!</f>
        <v>#REF!</v>
      </c>
      <c r="F1860">
        <v>113055</v>
      </c>
      <c r="Q1860" t="e">
        <f>#REF!</f>
        <v>#REF!</v>
      </c>
      <c r="R1860">
        <v>174741</v>
      </c>
      <c r="BA1860">
        <f>'[1]D.3 Trial Balance - FY25'!$F$258</f>
        <v>0</v>
      </c>
      <c r="BB1860">
        <v>2309</v>
      </c>
      <c r="BG1860">
        <f>'[1]D.4 Revenue - FY25'!$N$136</f>
        <v>0</v>
      </c>
      <c r="BH1860">
        <v>2050</v>
      </c>
    </row>
    <row r="1861" spans="5:60">
      <c r="E1861" t="e">
        <f>#REF!</f>
        <v>#REF!</v>
      </c>
      <c r="F1861">
        <v>113056</v>
      </c>
      <c r="Q1861" t="e">
        <f>#REF!</f>
        <v>#REF!</v>
      </c>
      <c r="R1861">
        <v>174742</v>
      </c>
      <c r="BA1861">
        <f>'[1]D.3 Trial Balance - FY25'!$G$258</f>
        <v>0</v>
      </c>
      <c r="BB1861">
        <v>2310</v>
      </c>
      <c r="BG1861">
        <f>'[1]D.4 Revenue - FY25'!$O$136</f>
        <v>0</v>
      </c>
      <c r="BH1861">
        <v>2051</v>
      </c>
    </row>
    <row r="1862" spans="5:60">
      <c r="E1862" t="e">
        <f>#REF!</f>
        <v>#REF!</v>
      </c>
      <c r="F1862">
        <v>113057</v>
      </c>
      <c r="Q1862" t="e">
        <f>#REF!</f>
        <v>#REF!</v>
      </c>
      <c r="R1862">
        <v>174743</v>
      </c>
      <c r="BA1862">
        <f>'[1]D.3 Trial Balance - FY25'!$H$258</f>
        <v>0</v>
      </c>
      <c r="BB1862">
        <v>2311</v>
      </c>
      <c r="BG1862">
        <f>'[1]D.4 Revenue - FY25'!$P$136</f>
        <v>0</v>
      </c>
      <c r="BH1862">
        <v>2052</v>
      </c>
    </row>
    <row r="1863" spans="5:60">
      <c r="E1863" t="e">
        <f>#REF!</f>
        <v>#REF!</v>
      </c>
      <c r="F1863">
        <v>113062</v>
      </c>
      <c r="Q1863" t="e">
        <f>#REF!</f>
        <v>#REF!</v>
      </c>
      <c r="R1863">
        <v>174744</v>
      </c>
      <c r="BA1863">
        <f>'[1]D.3 Trial Balance - FY25'!$E$259</f>
        <v>0</v>
      </c>
      <c r="BB1863">
        <v>2312</v>
      </c>
      <c r="BG1863">
        <f>'[1]D.4 Revenue - FY25'!$Q$136</f>
        <v>0</v>
      </c>
      <c r="BH1863">
        <v>2053</v>
      </c>
    </row>
    <row r="1864" spans="5:60">
      <c r="E1864" t="e">
        <f>#REF!</f>
        <v>#REF!</v>
      </c>
      <c r="F1864">
        <v>113068</v>
      </c>
      <c r="Q1864" t="e">
        <f>#REF!</f>
        <v>#REF!</v>
      </c>
      <c r="R1864">
        <v>174745</v>
      </c>
      <c r="BA1864">
        <f>'[1]D.3 Trial Balance - FY25'!$F$259</f>
        <v>0</v>
      </c>
      <c r="BB1864">
        <v>2313</v>
      </c>
      <c r="BG1864">
        <f>'[1]D.4 Revenue - FY25'!$R$136</f>
        <v>0</v>
      </c>
      <c r="BH1864">
        <v>2054</v>
      </c>
    </row>
    <row r="1865" spans="5:60">
      <c r="E1865" t="e">
        <f>#REF!</f>
        <v>#REF!</v>
      </c>
      <c r="F1865">
        <v>113069</v>
      </c>
      <c r="Q1865" t="e">
        <f>#REF!</f>
        <v>#REF!</v>
      </c>
      <c r="R1865">
        <v>174746</v>
      </c>
      <c r="BA1865">
        <f>'[1]D.3 Trial Balance - FY25'!$G$259</f>
        <v>0</v>
      </c>
      <c r="BB1865">
        <v>2314</v>
      </c>
      <c r="BG1865">
        <f>'[1]D.4 Revenue - FY25'!$S$136</f>
        <v>0</v>
      </c>
      <c r="BH1865">
        <v>2055</v>
      </c>
    </row>
    <row r="1866" spans="5:60">
      <c r="E1866" t="e">
        <f>#REF!</f>
        <v>#REF!</v>
      </c>
      <c r="F1866">
        <v>113070</v>
      </c>
      <c r="Q1866" t="e">
        <f>#REF!</f>
        <v>#REF!</v>
      </c>
      <c r="R1866">
        <v>174747</v>
      </c>
      <c r="BA1866">
        <f>'[1]D.3 Trial Balance - FY25'!$H$259</f>
        <v>0</v>
      </c>
      <c r="BB1866">
        <v>2315</v>
      </c>
      <c r="BG1866">
        <f>'[1]D.4 Revenue - FY25'!$T$136</f>
        <v>0</v>
      </c>
      <c r="BH1866">
        <v>2056</v>
      </c>
    </row>
    <row r="1867" spans="5:60">
      <c r="E1867" t="e">
        <f>#REF!</f>
        <v>#REF!</v>
      </c>
      <c r="F1867">
        <v>113075</v>
      </c>
      <c r="Q1867" t="e">
        <f>#REF!</f>
        <v>#REF!</v>
      </c>
      <c r="R1867">
        <v>174748</v>
      </c>
      <c r="BA1867">
        <f>'[1]D.3 Trial Balance - FY25'!$E$260</f>
        <v>0</v>
      </c>
      <c r="BB1867">
        <v>2316</v>
      </c>
      <c r="BG1867">
        <f>'[1]D.4 Revenue - FY25'!$U$136</f>
        <v>0</v>
      </c>
      <c r="BH1867">
        <v>2057</v>
      </c>
    </row>
    <row r="1868" spans="5:60">
      <c r="E1868" t="e">
        <f>#REF!</f>
        <v>#REF!</v>
      </c>
      <c r="F1868">
        <v>113081</v>
      </c>
      <c r="Q1868" t="e">
        <f>#REF!</f>
        <v>#REF!</v>
      </c>
      <c r="R1868">
        <v>174749</v>
      </c>
      <c r="BA1868">
        <f>'[1]D.3 Trial Balance - FY25'!$F$260</f>
        <v>0</v>
      </c>
      <c r="BB1868">
        <v>2317</v>
      </c>
      <c r="BG1868">
        <f>'[1]D.4 Revenue - FY25'!$V$136</f>
        <v>0</v>
      </c>
      <c r="BH1868">
        <v>2058</v>
      </c>
    </row>
    <row r="1869" spans="5:60">
      <c r="E1869" t="e">
        <f>#REF!</f>
        <v>#REF!</v>
      </c>
      <c r="F1869">
        <v>113082</v>
      </c>
      <c r="Q1869" t="e">
        <f>#REF!</f>
        <v>#REF!</v>
      </c>
      <c r="R1869">
        <v>174750</v>
      </c>
      <c r="BA1869">
        <f>'[1]D.3 Trial Balance - FY25'!$G$260</f>
        <v>0</v>
      </c>
      <c r="BB1869">
        <v>2318</v>
      </c>
      <c r="BG1869">
        <f>'[1]D.4 Revenue - FY25'!$I$137</f>
        <v>0</v>
      </c>
      <c r="BH1869">
        <v>2059</v>
      </c>
    </row>
    <row r="1870" spans="5:60">
      <c r="E1870" t="e">
        <f>#REF!</f>
        <v>#REF!</v>
      </c>
      <c r="F1870">
        <v>113083</v>
      </c>
      <c r="Q1870" t="e">
        <f>#REF!</f>
        <v>#REF!</v>
      </c>
      <c r="R1870">
        <v>174751</v>
      </c>
      <c r="BA1870">
        <f>'[1]D.3 Trial Balance - FY25'!$H$260</f>
        <v>0</v>
      </c>
      <c r="BB1870">
        <v>2319</v>
      </c>
      <c r="BG1870">
        <f>'[1]D.4 Revenue - FY25'!$J$137</f>
        <v>0</v>
      </c>
      <c r="BH1870">
        <v>2060</v>
      </c>
    </row>
    <row r="1871" spans="5:60">
      <c r="E1871" t="e">
        <f>#REF!</f>
        <v>#REF!</v>
      </c>
      <c r="F1871">
        <v>113088</v>
      </c>
      <c r="Q1871" t="e">
        <f>#REF!</f>
        <v>#REF!</v>
      </c>
      <c r="R1871">
        <v>174752</v>
      </c>
      <c r="BA1871">
        <f>'[1]D.3 Trial Balance - FY25'!$E$261</f>
        <v>0</v>
      </c>
      <c r="BB1871">
        <v>2320</v>
      </c>
      <c r="BG1871">
        <f>'[1]D.4 Revenue - FY25'!$K$137</f>
        <v>0</v>
      </c>
      <c r="BH1871">
        <v>2061</v>
      </c>
    </row>
    <row r="1872" spans="5:60">
      <c r="E1872" t="e">
        <f>#REF!</f>
        <v>#REF!</v>
      </c>
      <c r="F1872">
        <v>113094</v>
      </c>
      <c r="Q1872" t="e">
        <f>#REF!</f>
        <v>#REF!</v>
      </c>
      <c r="R1872">
        <v>174753</v>
      </c>
      <c r="BA1872">
        <f>'[1]D.3 Trial Balance - FY25'!$F$261</f>
        <v>0</v>
      </c>
      <c r="BB1872">
        <v>2321</v>
      </c>
      <c r="BG1872">
        <f>'[1]D.4 Revenue - FY25'!$L$137</f>
        <v>0</v>
      </c>
      <c r="BH1872">
        <v>2062</v>
      </c>
    </row>
    <row r="1873" spans="5:60">
      <c r="E1873" t="e">
        <f>#REF!</f>
        <v>#REF!</v>
      </c>
      <c r="F1873">
        <v>113095</v>
      </c>
      <c r="Q1873" t="e">
        <f>#REF!</f>
        <v>#REF!</v>
      </c>
      <c r="R1873">
        <v>174754</v>
      </c>
      <c r="BA1873">
        <f>'[1]D.3 Trial Balance - FY25'!$G$261</f>
        <v>0</v>
      </c>
      <c r="BB1873">
        <v>2322</v>
      </c>
      <c r="BG1873">
        <f>'[1]D.4 Revenue - FY25'!$M$137</f>
        <v>-141164.87</v>
      </c>
      <c r="BH1873">
        <v>2063</v>
      </c>
    </row>
    <row r="1874" spans="5:60">
      <c r="E1874" t="e">
        <f>#REF!</f>
        <v>#REF!</v>
      </c>
      <c r="F1874">
        <v>113096</v>
      </c>
      <c r="Q1874" t="e">
        <f>#REF!</f>
        <v>#REF!</v>
      </c>
      <c r="R1874">
        <v>174755</v>
      </c>
      <c r="BA1874">
        <f>'[1]D.3 Trial Balance - FY25'!$H$261</f>
        <v>0</v>
      </c>
      <c r="BB1874">
        <v>2323</v>
      </c>
      <c r="BG1874">
        <f>'[1]D.4 Revenue - FY25'!$N$137</f>
        <v>0</v>
      </c>
      <c r="BH1874">
        <v>2064</v>
      </c>
    </row>
    <row r="1875" spans="5:60">
      <c r="E1875" t="e">
        <f>#REF!</f>
        <v>#REF!</v>
      </c>
      <c r="F1875">
        <v>113101</v>
      </c>
      <c r="Q1875" t="e">
        <f>#REF!</f>
        <v>#REF!</v>
      </c>
      <c r="R1875">
        <v>174756</v>
      </c>
      <c r="BA1875">
        <f>'[1]D.3 Trial Balance - FY25'!$E$262</f>
        <v>0</v>
      </c>
      <c r="BB1875">
        <v>2324</v>
      </c>
      <c r="BG1875">
        <f>'[1]D.4 Revenue - FY25'!$O$137</f>
        <v>0</v>
      </c>
      <c r="BH1875">
        <v>2065</v>
      </c>
    </row>
    <row r="1876" spans="5:60">
      <c r="E1876" t="e">
        <f>#REF!</f>
        <v>#REF!</v>
      </c>
      <c r="F1876">
        <v>113107</v>
      </c>
      <c r="Q1876" t="e">
        <f>#REF!</f>
        <v>#REF!</v>
      </c>
      <c r="R1876">
        <v>174757</v>
      </c>
      <c r="BA1876">
        <f>'[1]D.3 Trial Balance - FY25'!$F$262</f>
        <v>0</v>
      </c>
      <c r="BB1876">
        <v>2325</v>
      </c>
      <c r="BG1876">
        <f>'[1]D.4 Revenue - FY25'!$P$137</f>
        <v>0</v>
      </c>
      <c r="BH1876">
        <v>2066</v>
      </c>
    </row>
    <row r="1877" spans="5:60">
      <c r="E1877" t="e">
        <f>#REF!</f>
        <v>#REF!</v>
      </c>
      <c r="F1877">
        <v>113108</v>
      </c>
      <c r="Q1877" t="e">
        <f>#REF!</f>
        <v>#REF!</v>
      </c>
      <c r="R1877">
        <v>174758</v>
      </c>
      <c r="BA1877">
        <f>'[1]D.3 Trial Balance - FY25'!$G$262</f>
        <v>0</v>
      </c>
      <c r="BB1877">
        <v>2326</v>
      </c>
      <c r="BG1877">
        <f>'[1]D.4 Revenue - FY25'!$Q$137</f>
        <v>0</v>
      </c>
      <c r="BH1877">
        <v>2067</v>
      </c>
    </row>
    <row r="1878" spans="5:60">
      <c r="E1878" t="e">
        <f>#REF!</f>
        <v>#REF!</v>
      </c>
      <c r="F1878">
        <v>113109</v>
      </c>
      <c r="Q1878" t="e">
        <f>#REF!</f>
        <v>#REF!</v>
      </c>
      <c r="R1878">
        <v>174759</v>
      </c>
      <c r="BA1878">
        <f>'[1]D.3 Trial Balance - FY25'!$H$262</f>
        <v>0</v>
      </c>
      <c r="BB1878">
        <v>2327</v>
      </c>
      <c r="BG1878">
        <f>'[1]D.4 Revenue - FY25'!$R$137</f>
        <v>0</v>
      </c>
      <c r="BH1878">
        <v>2068</v>
      </c>
    </row>
    <row r="1879" spans="5:60">
      <c r="E1879" t="e">
        <f>#REF!</f>
        <v>#REF!</v>
      </c>
      <c r="F1879">
        <v>113114</v>
      </c>
      <c r="Q1879" t="e">
        <f>#REF!</f>
        <v>#REF!</v>
      </c>
      <c r="R1879">
        <v>174760</v>
      </c>
      <c r="BA1879">
        <f>'[1]D.3 Trial Balance - FY25'!$E$263</f>
        <v>0</v>
      </c>
      <c r="BB1879">
        <v>2328</v>
      </c>
      <c r="BG1879">
        <f>'[1]D.4 Revenue - FY25'!$S$137</f>
        <v>0</v>
      </c>
      <c r="BH1879">
        <v>2069</v>
      </c>
    </row>
    <row r="1880" spans="5:60">
      <c r="E1880" t="e">
        <f>#REF!</f>
        <v>#REF!</v>
      </c>
      <c r="F1880">
        <v>113120</v>
      </c>
      <c r="Q1880" t="e">
        <f>#REF!</f>
        <v>#REF!</v>
      </c>
      <c r="R1880">
        <v>174761</v>
      </c>
      <c r="BA1880">
        <f>'[1]D.3 Trial Balance - FY25'!$F$263</f>
        <v>0</v>
      </c>
      <c r="BB1880">
        <v>2329</v>
      </c>
      <c r="BG1880">
        <f>'[1]D.4 Revenue - FY25'!$T$137</f>
        <v>-141164.87</v>
      </c>
      <c r="BH1880">
        <v>2070</v>
      </c>
    </row>
    <row r="1881" spans="5:60">
      <c r="E1881" t="e">
        <f>#REF!</f>
        <v>#REF!</v>
      </c>
      <c r="F1881">
        <v>113121</v>
      </c>
      <c r="Q1881" t="e">
        <f>#REF!</f>
        <v>#REF!</v>
      </c>
      <c r="R1881">
        <v>174762</v>
      </c>
      <c r="BA1881">
        <f>'[1]D.3 Trial Balance - FY25'!$G$263</f>
        <v>0</v>
      </c>
      <c r="BB1881">
        <v>2330</v>
      </c>
      <c r="BG1881">
        <f>'[1]D.4 Revenue - FY25'!$U$137</f>
        <v>0</v>
      </c>
      <c r="BH1881">
        <v>2071</v>
      </c>
    </row>
    <row r="1882" spans="5:60">
      <c r="E1882" t="e">
        <f>#REF!</f>
        <v>#REF!</v>
      </c>
      <c r="F1882">
        <v>113122</v>
      </c>
      <c r="Q1882" t="e">
        <f>#REF!</f>
        <v>#REF!</v>
      </c>
      <c r="R1882">
        <v>174763</v>
      </c>
      <c r="BA1882">
        <f>'[1]D.3 Trial Balance - FY25'!$H$263</f>
        <v>0</v>
      </c>
      <c r="BB1882">
        <v>2331</v>
      </c>
      <c r="BG1882">
        <f>'[1]D.4 Revenue - FY25'!$V$137</f>
        <v>-141164.87</v>
      </c>
      <c r="BH1882">
        <v>2072</v>
      </c>
    </row>
    <row r="1883" spans="5:60">
      <c r="E1883" t="e">
        <f>#REF!</f>
        <v>#REF!</v>
      </c>
      <c r="F1883">
        <v>113127</v>
      </c>
      <c r="Q1883" t="e">
        <f>#REF!</f>
        <v>#REF!</v>
      </c>
      <c r="R1883">
        <v>174764</v>
      </c>
      <c r="BA1883">
        <f>'[1]D.3 Trial Balance - FY25'!$E$264</f>
        <v>0</v>
      </c>
      <c r="BB1883">
        <v>2332</v>
      </c>
      <c r="BG1883">
        <f>'[1]D.4 Revenue - FY25'!$I$138</f>
        <v>0</v>
      </c>
      <c r="BH1883">
        <v>2073</v>
      </c>
    </row>
    <row r="1884" spans="5:60">
      <c r="E1884" t="e">
        <f>#REF!</f>
        <v>#REF!</v>
      </c>
      <c r="F1884">
        <v>113133</v>
      </c>
      <c r="Q1884" t="e">
        <f>#REF!</f>
        <v>#REF!</v>
      </c>
      <c r="R1884">
        <v>174765</v>
      </c>
      <c r="BA1884">
        <f>'[1]D.3 Trial Balance - FY25'!$F$264</f>
        <v>0</v>
      </c>
      <c r="BB1884">
        <v>2333</v>
      </c>
      <c r="BG1884">
        <f>'[1]D.4 Revenue - FY25'!$J$138</f>
        <v>0</v>
      </c>
      <c r="BH1884">
        <v>2074</v>
      </c>
    </row>
    <row r="1885" spans="5:60">
      <c r="E1885" t="e">
        <f>#REF!</f>
        <v>#REF!</v>
      </c>
      <c r="F1885">
        <v>113134</v>
      </c>
      <c r="Q1885" t="e">
        <f>#REF!</f>
        <v>#REF!</v>
      </c>
      <c r="R1885">
        <v>174766</v>
      </c>
      <c r="BA1885">
        <f>'[1]D.3 Trial Balance - FY25'!$G$264</f>
        <v>0</v>
      </c>
      <c r="BB1885">
        <v>2334</v>
      </c>
      <c r="BG1885">
        <f>'[1]D.4 Revenue - FY25'!$K$138</f>
        <v>0</v>
      </c>
      <c r="BH1885">
        <v>2075</v>
      </c>
    </row>
    <row r="1886" spans="5:60">
      <c r="E1886" t="e">
        <f>#REF!</f>
        <v>#REF!</v>
      </c>
      <c r="F1886">
        <v>113135</v>
      </c>
      <c r="Q1886" t="e">
        <f>#REF!</f>
        <v>#REF!</v>
      </c>
      <c r="R1886">
        <v>174767</v>
      </c>
      <c r="BA1886">
        <f>'[1]D.3 Trial Balance - FY25'!$H$264</f>
        <v>0</v>
      </c>
      <c r="BB1886">
        <v>2335</v>
      </c>
      <c r="BG1886">
        <f>'[1]D.4 Revenue - FY25'!$L$138</f>
        <v>0</v>
      </c>
      <c r="BH1886">
        <v>2076</v>
      </c>
    </row>
    <row r="1887" spans="5:60">
      <c r="E1887" t="e">
        <f>#REF!</f>
        <v>#REF!</v>
      </c>
      <c r="F1887">
        <v>113140</v>
      </c>
      <c r="Q1887" t="e">
        <f>#REF!</f>
        <v>#REF!</v>
      </c>
      <c r="R1887">
        <v>174768</v>
      </c>
      <c r="BA1887">
        <f>'[1]D.3 Trial Balance - FY25'!$E$265</f>
        <v>0</v>
      </c>
      <c r="BB1887">
        <v>2336</v>
      </c>
      <c r="BG1887">
        <f>'[1]D.4 Revenue - FY25'!$M$138</f>
        <v>0</v>
      </c>
      <c r="BH1887">
        <v>2077</v>
      </c>
    </row>
    <row r="1888" spans="5:60">
      <c r="E1888" t="e">
        <f>#REF!</f>
        <v>#REF!</v>
      </c>
      <c r="F1888">
        <v>113146</v>
      </c>
      <c r="Q1888" t="e">
        <f>#REF!</f>
        <v>#REF!</v>
      </c>
      <c r="R1888">
        <v>174769</v>
      </c>
      <c r="BA1888">
        <f>'[1]D.3 Trial Balance - FY25'!$F$265</f>
        <v>0</v>
      </c>
      <c r="BB1888">
        <v>2337</v>
      </c>
      <c r="BG1888">
        <f>'[1]D.4 Revenue - FY25'!$N$138</f>
        <v>0</v>
      </c>
      <c r="BH1888">
        <v>2078</v>
      </c>
    </row>
    <row r="1889" spans="5:60">
      <c r="E1889" t="e">
        <f>#REF!</f>
        <v>#REF!</v>
      </c>
      <c r="F1889">
        <v>113147</v>
      </c>
      <c r="Q1889" t="e">
        <f>#REF!</f>
        <v>#REF!</v>
      </c>
      <c r="R1889">
        <v>174770</v>
      </c>
      <c r="BA1889">
        <f>'[1]D.3 Trial Balance - FY25'!$G$265</f>
        <v>0</v>
      </c>
      <c r="BB1889">
        <v>2338</v>
      </c>
      <c r="BG1889">
        <f>'[1]D.4 Revenue - FY25'!$O$138</f>
        <v>0</v>
      </c>
      <c r="BH1889">
        <v>2079</v>
      </c>
    </row>
    <row r="1890" spans="5:60">
      <c r="E1890" t="e">
        <f>#REF!</f>
        <v>#REF!</v>
      </c>
      <c r="F1890">
        <v>113148</v>
      </c>
      <c r="Q1890" t="e">
        <f>#REF!</f>
        <v>#REF!</v>
      </c>
      <c r="R1890">
        <v>174771</v>
      </c>
      <c r="BA1890">
        <f>'[1]D.3 Trial Balance - FY25'!$H$265</f>
        <v>0</v>
      </c>
      <c r="BB1890">
        <v>2339</v>
      </c>
      <c r="BG1890">
        <f>'[1]D.4 Revenue - FY25'!$P$138</f>
        <v>0</v>
      </c>
      <c r="BH1890">
        <v>2080</v>
      </c>
    </row>
    <row r="1891" spans="5:60">
      <c r="E1891" t="e">
        <f>#REF!</f>
        <v>#REF!</v>
      </c>
      <c r="F1891">
        <v>113153</v>
      </c>
      <c r="Q1891" t="e">
        <f>#REF!</f>
        <v>#REF!</v>
      </c>
      <c r="R1891">
        <v>174772</v>
      </c>
      <c r="BA1891">
        <f>'[1]D.3 Trial Balance - FY25'!$E$266</f>
        <v>0</v>
      </c>
      <c r="BB1891">
        <v>2340</v>
      </c>
      <c r="BG1891">
        <f>'[1]D.4 Revenue - FY25'!$Q$138</f>
        <v>0</v>
      </c>
      <c r="BH1891">
        <v>2081</v>
      </c>
    </row>
    <row r="1892" spans="5:60">
      <c r="E1892" t="e">
        <f>#REF!</f>
        <v>#REF!</v>
      </c>
      <c r="F1892">
        <v>113159</v>
      </c>
      <c r="Q1892" t="e">
        <f>#REF!</f>
        <v>#REF!</v>
      </c>
      <c r="R1892">
        <v>174773</v>
      </c>
      <c r="BA1892">
        <f>'[1]D.3 Trial Balance - FY25'!$F$266</f>
        <v>0</v>
      </c>
      <c r="BB1892">
        <v>2341</v>
      </c>
      <c r="BG1892">
        <f>'[1]D.4 Revenue - FY25'!$R$138</f>
        <v>0</v>
      </c>
      <c r="BH1892">
        <v>2082</v>
      </c>
    </row>
    <row r="1893" spans="5:60">
      <c r="E1893" t="e">
        <f>#REF!</f>
        <v>#REF!</v>
      </c>
      <c r="F1893">
        <v>113160</v>
      </c>
      <c r="Q1893" t="e">
        <f>#REF!</f>
        <v>#REF!</v>
      </c>
      <c r="R1893">
        <v>174774</v>
      </c>
      <c r="BA1893">
        <f>'[1]D.3 Trial Balance - FY25'!$G$266</f>
        <v>0</v>
      </c>
      <c r="BB1893">
        <v>2342</v>
      </c>
      <c r="BG1893">
        <f>'[1]D.4 Revenue - FY25'!$S$138</f>
        <v>0</v>
      </c>
      <c r="BH1893">
        <v>2083</v>
      </c>
    </row>
    <row r="1894" spans="5:60">
      <c r="E1894" t="e">
        <f>#REF!</f>
        <v>#REF!</v>
      </c>
      <c r="F1894">
        <v>113161</v>
      </c>
      <c r="Q1894" t="e">
        <f>#REF!</f>
        <v>#REF!</v>
      </c>
      <c r="R1894">
        <v>174775</v>
      </c>
      <c r="BA1894">
        <f>'[1]D.3 Trial Balance - FY25'!$H$266</f>
        <v>0</v>
      </c>
      <c r="BB1894">
        <v>2343</v>
      </c>
      <c r="BG1894">
        <f>'[1]D.4 Revenue - FY25'!$T$138</f>
        <v>0</v>
      </c>
      <c r="BH1894">
        <v>2084</v>
      </c>
    </row>
    <row r="1895" spans="5:60">
      <c r="E1895" t="e">
        <f>#REF!</f>
        <v>#REF!</v>
      </c>
      <c r="F1895">
        <v>113166</v>
      </c>
      <c r="Q1895" t="e">
        <f>#REF!</f>
        <v>#REF!</v>
      </c>
      <c r="R1895">
        <v>174776</v>
      </c>
      <c r="BA1895">
        <f>'[1]D.3 Trial Balance - FY25'!$E$267</f>
        <v>0</v>
      </c>
      <c r="BB1895">
        <v>2344</v>
      </c>
      <c r="BG1895">
        <f>'[1]D.4 Revenue - FY25'!$U$138</f>
        <v>0</v>
      </c>
      <c r="BH1895">
        <v>2085</v>
      </c>
    </row>
    <row r="1896" spans="5:60">
      <c r="E1896" t="e">
        <f>#REF!</f>
        <v>#REF!</v>
      </c>
      <c r="F1896">
        <v>113172</v>
      </c>
      <c r="Q1896" t="e">
        <f>#REF!</f>
        <v>#REF!</v>
      </c>
      <c r="R1896">
        <v>174777</v>
      </c>
      <c r="BA1896">
        <f>'[1]D.3 Trial Balance - FY25'!$F$267</f>
        <v>0</v>
      </c>
      <c r="BB1896">
        <v>2345</v>
      </c>
      <c r="BG1896">
        <f>'[1]D.4 Revenue - FY25'!$V$138</f>
        <v>0</v>
      </c>
      <c r="BH1896">
        <v>2086</v>
      </c>
    </row>
    <row r="1897" spans="5:60">
      <c r="E1897" t="e">
        <f>#REF!</f>
        <v>#REF!</v>
      </c>
      <c r="F1897">
        <v>113173</v>
      </c>
      <c r="Q1897" t="e">
        <f>#REF!</f>
        <v>#REF!</v>
      </c>
      <c r="R1897">
        <v>174778</v>
      </c>
      <c r="BA1897">
        <f>'[1]D.3 Trial Balance - FY25'!$G$267</f>
        <v>0</v>
      </c>
      <c r="BB1897">
        <v>2346</v>
      </c>
      <c r="BG1897">
        <f>'[1]D.4 Revenue - FY25'!$I$139</f>
        <v>0</v>
      </c>
      <c r="BH1897">
        <v>2087</v>
      </c>
    </row>
    <row r="1898" spans="5:60">
      <c r="E1898" t="e">
        <f>#REF!</f>
        <v>#REF!</v>
      </c>
      <c r="F1898">
        <v>113174</v>
      </c>
      <c r="Q1898" t="e">
        <f>#REF!</f>
        <v>#REF!</v>
      </c>
      <c r="R1898">
        <v>174779</v>
      </c>
      <c r="BA1898">
        <f>'[1]D.3 Trial Balance - FY25'!$H$267</f>
        <v>0</v>
      </c>
      <c r="BB1898">
        <v>2347</v>
      </c>
      <c r="BG1898">
        <f>'[1]D.4 Revenue - FY25'!$J$139</f>
        <v>0</v>
      </c>
      <c r="BH1898">
        <v>2088</v>
      </c>
    </row>
    <row r="1899" spans="5:60">
      <c r="E1899" t="e">
        <f>#REF!</f>
        <v>#REF!</v>
      </c>
      <c r="F1899">
        <v>113179</v>
      </c>
      <c r="Q1899" t="e">
        <f>#REF!</f>
        <v>#REF!</v>
      </c>
      <c r="R1899">
        <v>174780</v>
      </c>
      <c r="BA1899">
        <f>'[1]D.3 Trial Balance - FY25'!$E$268</f>
        <v>0</v>
      </c>
      <c r="BB1899">
        <v>2348</v>
      </c>
      <c r="BG1899">
        <f>'[1]D.4 Revenue - FY25'!$K$139</f>
        <v>0</v>
      </c>
      <c r="BH1899">
        <v>2089</v>
      </c>
    </row>
    <row r="1900" spans="5:60">
      <c r="E1900" t="e">
        <f>#REF!</f>
        <v>#REF!</v>
      </c>
      <c r="F1900">
        <v>113185</v>
      </c>
      <c r="Q1900" t="e">
        <f>#REF!</f>
        <v>#REF!</v>
      </c>
      <c r="R1900">
        <v>174781</v>
      </c>
      <c r="BA1900">
        <f>'[1]D.3 Trial Balance - FY25'!$F$268</f>
        <v>0</v>
      </c>
      <c r="BB1900">
        <v>2349</v>
      </c>
      <c r="BG1900">
        <f>'[1]D.4 Revenue - FY25'!$L$139</f>
        <v>0</v>
      </c>
      <c r="BH1900">
        <v>2090</v>
      </c>
    </row>
    <row r="1901" spans="5:60">
      <c r="E1901" t="e">
        <f>#REF!</f>
        <v>#REF!</v>
      </c>
      <c r="F1901">
        <v>113186</v>
      </c>
      <c r="Q1901" t="e">
        <f>#REF!</f>
        <v>#REF!</v>
      </c>
      <c r="R1901">
        <v>174782</v>
      </c>
      <c r="BA1901">
        <f>'[1]D.3 Trial Balance - FY25'!$G$268</f>
        <v>0</v>
      </c>
      <c r="BB1901">
        <v>2350</v>
      </c>
      <c r="BG1901">
        <f>'[1]D.4 Revenue - FY25'!$M$139</f>
        <v>0</v>
      </c>
      <c r="BH1901">
        <v>2091</v>
      </c>
    </row>
    <row r="1902" spans="5:60">
      <c r="E1902" t="e">
        <f>#REF!</f>
        <v>#REF!</v>
      </c>
      <c r="F1902">
        <v>113187</v>
      </c>
      <c r="Q1902" t="e">
        <f>#REF!</f>
        <v>#REF!</v>
      </c>
      <c r="R1902">
        <v>174783</v>
      </c>
      <c r="BA1902">
        <f>'[1]D.3 Trial Balance - FY25'!$H$268</f>
        <v>0</v>
      </c>
      <c r="BB1902">
        <v>2351</v>
      </c>
      <c r="BG1902">
        <f>'[1]D.4 Revenue - FY25'!$N$139</f>
        <v>0</v>
      </c>
      <c r="BH1902">
        <v>2092</v>
      </c>
    </row>
    <row r="1903" spans="5:60">
      <c r="E1903" t="e">
        <f>#REF!</f>
        <v>#REF!</v>
      </c>
      <c r="F1903">
        <v>113192</v>
      </c>
      <c r="Q1903" t="e">
        <f>#REF!</f>
        <v>#REF!</v>
      </c>
      <c r="R1903">
        <v>174784</v>
      </c>
      <c r="BA1903">
        <f>'[1]D.3 Trial Balance - FY25'!$E$269</f>
        <v>0</v>
      </c>
      <c r="BB1903">
        <v>2352</v>
      </c>
      <c r="BG1903">
        <f>'[1]D.4 Revenue - FY25'!$O$139</f>
        <v>0</v>
      </c>
      <c r="BH1903">
        <v>2093</v>
      </c>
    </row>
    <row r="1904" spans="5:60">
      <c r="E1904" t="e">
        <f>#REF!</f>
        <v>#REF!</v>
      </c>
      <c r="F1904">
        <v>113198</v>
      </c>
      <c r="Q1904" t="e">
        <f>#REF!</f>
        <v>#REF!</v>
      </c>
      <c r="R1904">
        <v>174785</v>
      </c>
      <c r="BA1904">
        <f>'[1]D.3 Trial Balance - FY25'!$F$269</f>
        <v>0</v>
      </c>
      <c r="BB1904">
        <v>2353</v>
      </c>
      <c r="BG1904">
        <f>'[1]D.4 Revenue - FY25'!$P$139</f>
        <v>0</v>
      </c>
      <c r="BH1904">
        <v>2094</v>
      </c>
    </row>
    <row r="1905" spans="5:60">
      <c r="E1905" t="e">
        <f>#REF!</f>
        <v>#REF!</v>
      </c>
      <c r="F1905">
        <v>113199</v>
      </c>
      <c r="Q1905" t="e">
        <f>#REF!</f>
        <v>#REF!</v>
      </c>
      <c r="R1905">
        <v>174786</v>
      </c>
      <c r="BA1905">
        <f>'[1]D.3 Trial Balance - FY25'!$G$269</f>
        <v>0</v>
      </c>
      <c r="BB1905">
        <v>2354</v>
      </c>
      <c r="BG1905">
        <f>'[1]D.4 Revenue - FY25'!$Q$139</f>
        <v>0</v>
      </c>
      <c r="BH1905">
        <v>2095</v>
      </c>
    </row>
    <row r="1906" spans="5:60">
      <c r="E1906" t="e">
        <f>#REF!</f>
        <v>#REF!</v>
      </c>
      <c r="F1906">
        <v>113200</v>
      </c>
      <c r="Q1906" t="e">
        <f>#REF!</f>
        <v>#REF!</v>
      </c>
      <c r="R1906">
        <v>174787</v>
      </c>
      <c r="BA1906">
        <f>'[1]D.3 Trial Balance - FY25'!$H$269</f>
        <v>0</v>
      </c>
      <c r="BB1906">
        <v>2355</v>
      </c>
      <c r="BG1906">
        <f>'[1]D.4 Revenue - FY25'!$R$139</f>
        <v>0</v>
      </c>
      <c r="BH1906">
        <v>2096</v>
      </c>
    </row>
    <row r="1907" spans="5:60">
      <c r="E1907" t="e">
        <f>#REF!</f>
        <v>#REF!</v>
      </c>
      <c r="F1907">
        <v>113205</v>
      </c>
      <c r="Q1907" t="e">
        <f>#REF!</f>
        <v>#REF!</v>
      </c>
      <c r="R1907">
        <v>174788</v>
      </c>
      <c r="BA1907">
        <f>'[1]D.3 Trial Balance - FY25'!$E$270</f>
        <v>0</v>
      </c>
      <c r="BB1907">
        <v>2356</v>
      </c>
      <c r="BG1907">
        <f>'[1]D.4 Revenue - FY25'!$S$139</f>
        <v>0</v>
      </c>
      <c r="BH1907">
        <v>2097</v>
      </c>
    </row>
    <row r="1908" spans="5:60">
      <c r="E1908" t="e">
        <f>#REF!</f>
        <v>#REF!</v>
      </c>
      <c r="F1908">
        <v>113211</v>
      </c>
      <c r="Q1908" t="e">
        <f>#REF!</f>
        <v>#REF!</v>
      </c>
      <c r="R1908">
        <v>174789</v>
      </c>
      <c r="BA1908">
        <f>'[1]D.3 Trial Balance - FY25'!$F$270</f>
        <v>0</v>
      </c>
      <c r="BB1908">
        <v>2357</v>
      </c>
      <c r="BG1908">
        <f>'[1]D.4 Revenue - FY25'!$T$139</f>
        <v>0</v>
      </c>
      <c r="BH1908">
        <v>2098</v>
      </c>
    </row>
    <row r="1909" spans="5:60">
      <c r="E1909" t="e">
        <f>#REF!</f>
        <v>#REF!</v>
      </c>
      <c r="F1909">
        <v>113212</v>
      </c>
      <c r="Q1909" t="e">
        <f>#REF!</f>
        <v>#REF!</v>
      </c>
      <c r="R1909">
        <v>174790</v>
      </c>
      <c r="BA1909">
        <f>'[1]D.3 Trial Balance - FY25'!$G$270</f>
        <v>0</v>
      </c>
      <c r="BB1909">
        <v>2358</v>
      </c>
      <c r="BG1909">
        <f>'[1]D.4 Revenue - FY25'!$U$139</f>
        <v>0</v>
      </c>
      <c r="BH1909">
        <v>2099</v>
      </c>
    </row>
    <row r="1910" spans="5:60">
      <c r="E1910" t="e">
        <f>#REF!</f>
        <v>#REF!</v>
      </c>
      <c r="F1910">
        <v>113213</v>
      </c>
      <c r="Q1910" t="e">
        <f>#REF!</f>
        <v>#REF!</v>
      </c>
      <c r="R1910">
        <v>174791</v>
      </c>
      <c r="BA1910">
        <f>'[1]D.3 Trial Balance - FY25'!$H$270</f>
        <v>0</v>
      </c>
      <c r="BB1910">
        <v>2359</v>
      </c>
      <c r="BG1910">
        <f>'[1]D.4 Revenue - FY25'!$V$139</f>
        <v>0</v>
      </c>
      <c r="BH1910">
        <v>2100</v>
      </c>
    </row>
    <row r="1911" spans="5:60">
      <c r="E1911" t="e">
        <f>#REF!</f>
        <v>#REF!</v>
      </c>
      <c r="F1911">
        <v>113218</v>
      </c>
      <c r="Q1911" t="e">
        <f>#REF!</f>
        <v>#REF!</v>
      </c>
      <c r="R1911">
        <v>174792</v>
      </c>
      <c r="BA1911">
        <f>'[1]D.3 Trial Balance - FY25'!$E$271</f>
        <v>0</v>
      </c>
      <c r="BB1911">
        <v>2360</v>
      </c>
      <c r="BG1911">
        <f>'[1]D.4 Revenue - FY25'!$I$140</f>
        <v>0</v>
      </c>
      <c r="BH1911">
        <v>2101</v>
      </c>
    </row>
    <row r="1912" spans="5:60">
      <c r="E1912" t="e">
        <f>#REF!</f>
        <v>#REF!</v>
      </c>
      <c r="F1912">
        <v>113224</v>
      </c>
      <c r="Q1912" t="e">
        <f>#REF!</f>
        <v>#REF!</v>
      </c>
      <c r="R1912">
        <v>174793</v>
      </c>
      <c r="BA1912">
        <f>'[1]D.3 Trial Balance - FY25'!$F$271</f>
        <v>0</v>
      </c>
      <c r="BB1912">
        <v>2361</v>
      </c>
      <c r="BG1912">
        <f>'[1]D.4 Revenue - FY25'!$J$140</f>
        <v>0</v>
      </c>
      <c r="BH1912">
        <v>2102</v>
      </c>
    </row>
    <row r="1913" spans="5:60">
      <c r="E1913" t="e">
        <f>#REF!</f>
        <v>#REF!</v>
      </c>
      <c r="F1913">
        <v>113225</v>
      </c>
      <c r="Q1913" t="e">
        <f>#REF!</f>
        <v>#REF!</v>
      </c>
      <c r="R1913">
        <v>174794</v>
      </c>
      <c r="BA1913">
        <f>'[1]D.3 Trial Balance - FY25'!$G$271</f>
        <v>0</v>
      </c>
      <c r="BB1913">
        <v>2362</v>
      </c>
      <c r="BG1913">
        <f>'[1]D.4 Revenue - FY25'!$K$140</f>
        <v>0</v>
      </c>
      <c r="BH1913">
        <v>2103</v>
      </c>
    </row>
    <row r="1914" spans="5:60">
      <c r="E1914" t="e">
        <f>#REF!</f>
        <v>#REF!</v>
      </c>
      <c r="F1914">
        <v>113226</v>
      </c>
      <c r="Q1914" t="e">
        <f>#REF!</f>
        <v>#REF!</v>
      </c>
      <c r="R1914">
        <v>174795</v>
      </c>
      <c r="BA1914">
        <f>'[1]D.3 Trial Balance - FY25'!$H$271</f>
        <v>0</v>
      </c>
      <c r="BB1914">
        <v>2363</v>
      </c>
      <c r="BG1914">
        <f>'[1]D.4 Revenue - FY25'!$L$140</f>
        <v>0</v>
      </c>
      <c r="BH1914">
        <v>2104</v>
      </c>
    </row>
    <row r="1915" spans="5:60">
      <c r="E1915" t="e">
        <f>#REF!</f>
        <v>#REF!</v>
      </c>
      <c r="F1915">
        <v>113231</v>
      </c>
      <c r="Q1915" t="e">
        <f>#REF!</f>
        <v>#REF!</v>
      </c>
      <c r="R1915">
        <v>174796</v>
      </c>
      <c r="BA1915">
        <f>'[1]D.3 Trial Balance - FY25'!$E$272</f>
        <v>0</v>
      </c>
      <c r="BB1915">
        <v>2364</v>
      </c>
      <c r="BG1915">
        <f>'[1]D.4 Revenue - FY25'!$M$140</f>
        <v>0</v>
      </c>
      <c r="BH1915">
        <v>2105</v>
      </c>
    </row>
    <row r="1916" spans="5:60">
      <c r="E1916" t="e">
        <f>#REF!</f>
        <v>#REF!</v>
      </c>
      <c r="F1916">
        <v>113237</v>
      </c>
      <c r="Q1916" t="e">
        <f>#REF!</f>
        <v>#REF!</v>
      </c>
      <c r="R1916">
        <v>174797</v>
      </c>
      <c r="BA1916">
        <f>'[1]D.3 Trial Balance - FY25'!$F$272</f>
        <v>0</v>
      </c>
      <c r="BB1916">
        <v>2365</v>
      </c>
      <c r="BG1916">
        <f>'[1]D.4 Revenue - FY25'!$N$140</f>
        <v>0</v>
      </c>
      <c r="BH1916">
        <v>2106</v>
      </c>
    </row>
    <row r="1917" spans="5:60">
      <c r="E1917" t="e">
        <f>#REF!</f>
        <v>#REF!</v>
      </c>
      <c r="F1917">
        <v>113238</v>
      </c>
      <c r="Q1917" t="e">
        <f>#REF!</f>
        <v>#REF!</v>
      </c>
      <c r="R1917">
        <v>174798</v>
      </c>
      <c r="BA1917">
        <f>'[1]D.3 Trial Balance - FY25'!$G$272</f>
        <v>0</v>
      </c>
      <c r="BB1917">
        <v>2366</v>
      </c>
      <c r="BG1917">
        <f>'[1]D.4 Revenue - FY25'!$O$140</f>
        <v>0</v>
      </c>
      <c r="BH1917">
        <v>2107</v>
      </c>
    </row>
    <row r="1918" spans="5:60">
      <c r="E1918" t="e">
        <f>#REF!</f>
        <v>#REF!</v>
      </c>
      <c r="F1918">
        <v>113239</v>
      </c>
      <c r="Q1918" t="e">
        <f>#REF!</f>
        <v>#REF!</v>
      </c>
      <c r="R1918">
        <v>174799</v>
      </c>
      <c r="BA1918">
        <f>'[1]D.3 Trial Balance - FY25'!$H$272</f>
        <v>0</v>
      </c>
      <c r="BB1918">
        <v>2367</v>
      </c>
      <c r="BG1918">
        <f>'[1]D.4 Revenue - FY25'!$P$140</f>
        <v>0</v>
      </c>
      <c r="BH1918">
        <v>2108</v>
      </c>
    </row>
    <row r="1919" spans="5:60">
      <c r="E1919" t="e">
        <f>#REF!</f>
        <v>#REF!</v>
      </c>
      <c r="F1919">
        <v>113244</v>
      </c>
      <c r="Q1919" t="e">
        <f>#REF!</f>
        <v>#REF!</v>
      </c>
      <c r="R1919">
        <v>174800</v>
      </c>
      <c r="BA1919">
        <f>'[1]D.3 Trial Balance - FY25'!$E$273</f>
        <v>0</v>
      </c>
      <c r="BB1919">
        <v>2368</v>
      </c>
      <c r="BG1919">
        <f>'[1]D.4 Revenue - FY25'!$Q$140</f>
        <v>0</v>
      </c>
      <c r="BH1919">
        <v>2109</v>
      </c>
    </row>
    <row r="1920" spans="5:60">
      <c r="E1920" t="e">
        <f>#REF!</f>
        <v>#REF!</v>
      </c>
      <c r="F1920">
        <v>113250</v>
      </c>
      <c r="Q1920" t="e">
        <f>#REF!</f>
        <v>#REF!</v>
      </c>
      <c r="R1920">
        <v>174801</v>
      </c>
      <c r="BA1920">
        <f>'[1]D.3 Trial Balance - FY25'!$F$273</f>
        <v>0</v>
      </c>
      <c r="BB1920">
        <v>2369</v>
      </c>
      <c r="BG1920">
        <f>'[1]D.4 Revenue - FY25'!$R$140</f>
        <v>0</v>
      </c>
      <c r="BH1920">
        <v>2110</v>
      </c>
    </row>
    <row r="1921" spans="5:60">
      <c r="E1921" t="e">
        <f>#REF!</f>
        <v>#REF!</v>
      </c>
      <c r="F1921">
        <v>113251</v>
      </c>
      <c r="Q1921" t="e">
        <f>#REF!</f>
        <v>#REF!</v>
      </c>
      <c r="R1921">
        <v>174802</v>
      </c>
      <c r="BA1921">
        <f>'[1]D.3 Trial Balance - FY25'!$G$273</f>
        <v>0</v>
      </c>
      <c r="BB1921">
        <v>2370</v>
      </c>
      <c r="BG1921">
        <f>'[1]D.4 Revenue - FY25'!$S$140</f>
        <v>0</v>
      </c>
      <c r="BH1921">
        <v>2111</v>
      </c>
    </row>
    <row r="1922" spans="5:60">
      <c r="E1922" t="e">
        <f>#REF!</f>
        <v>#REF!</v>
      </c>
      <c r="F1922">
        <v>113252</v>
      </c>
      <c r="Q1922" t="e">
        <f>#REF!</f>
        <v>#REF!</v>
      </c>
      <c r="R1922">
        <v>174803</v>
      </c>
      <c r="BA1922">
        <f>'[1]D.3 Trial Balance - FY25'!$H$273</f>
        <v>0</v>
      </c>
      <c r="BB1922">
        <v>2371</v>
      </c>
      <c r="BG1922">
        <f>'[1]D.4 Revenue - FY25'!$T$140</f>
        <v>0</v>
      </c>
      <c r="BH1922">
        <v>2112</v>
      </c>
    </row>
    <row r="1923" spans="5:60">
      <c r="E1923" t="e">
        <f>#REF!</f>
        <v>#REF!</v>
      </c>
      <c r="F1923">
        <v>113257</v>
      </c>
      <c r="Q1923" t="e">
        <f>#REF!</f>
        <v>#REF!</v>
      </c>
      <c r="R1923">
        <v>174804</v>
      </c>
      <c r="BA1923">
        <f>'[1]D.3 Trial Balance - FY25'!$E$274</f>
        <v>0</v>
      </c>
      <c r="BB1923">
        <v>2372</v>
      </c>
      <c r="BG1923">
        <f>'[1]D.4 Revenue - FY25'!$U$140</f>
        <v>0</v>
      </c>
      <c r="BH1923">
        <v>2113</v>
      </c>
    </row>
    <row r="1924" spans="5:60">
      <c r="E1924" t="e">
        <f>#REF!</f>
        <v>#REF!</v>
      </c>
      <c r="F1924">
        <v>113263</v>
      </c>
      <c r="Q1924" t="e">
        <f>#REF!</f>
        <v>#REF!</v>
      </c>
      <c r="R1924">
        <v>174805</v>
      </c>
      <c r="BA1924">
        <f>'[1]D.3 Trial Balance - FY25'!$F$274</f>
        <v>0</v>
      </c>
      <c r="BB1924">
        <v>2373</v>
      </c>
      <c r="BG1924">
        <f>'[1]D.4 Revenue - FY25'!$V$140</f>
        <v>0</v>
      </c>
      <c r="BH1924">
        <v>2114</v>
      </c>
    </row>
    <row r="1925" spans="5:60">
      <c r="E1925" t="e">
        <f>#REF!</f>
        <v>#REF!</v>
      </c>
      <c r="F1925">
        <v>113264</v>
      </c>
      <c r="Q1925" t="e">
        <f>#REF!</f>
        <v>#REF!</v>
      </c>
      <c r="R1925">
        <v>174806</v>
      </c>
      <c r="BA1925">
        <f>'[1]D.3 Trial Balance - FY25'!$G$274</f>
        <v>0</v>
      </c>
      <c r="BB1925">
        <v>2374</v>
      </c>
      <c r="BG1925">
        <f>'[1]D.4 Revenue - FY25'!$I$141</f>
        <v>0</v>
      </c>
      <c r="BH1925">
        <v>2115</v>
      </c>
    </row>
    <row r="1926" spans="5:60">
      <c r="E1926" t="e">
        <f>#REF!</f>
        <v>#REF!</v>
      </c>
      <c r="F1926">
        <v>113265</v>
      </c>
      <c r="Q1926" t="e">
        <f>#REF!</f>
        <v>#REF!</v>
      </c>
      <c r="R1926">
        <v>174807</v>
      </c>
      <c r="BA1926">
        <f>'[1]D.3 Trial Balance - FY25'!$H$274</f>
        <v>0</v>
      </c>
      <c r="BB1926">
        <v>2375</v>
      </c>
      <c r="BG1926">
        <f>'[1]D.4 Revenue - FY25'!$J$141</f>
        <v>0</v>
      </c>
      <c r="BH1926">
        <v>2116</v>
      </c>
    </row>
    <row r="1927" spans="5:60">
      <c r="E1927" t="e">
        <f>#REF!</f>
        <v>#REF!</v>
      </c>
      <c r="F1927">
        <v>113270</v>
      </c>
      <c r="Q1927" t="e">
        <f>#REF!</f>
        <v>#REF!</v>
      </c>
      <c r="R1927">
        <v>174808</v>
      </c>
      <c r="BA1927">
        <f>'[1]D.3 Trial Balance - FY25'!$E$275</f>
        <v>0</v>
      </c>
      <c r="BB1927">
        <v>2376</v>
      </c>
      <c r="BG1927">
        <f>'[1]D.4 Revenue - FY25'!$K$141</f>
        <v>0</v>
      </c>
      <c r="BH1927">
        <v>2117</v>
      </c>
    </row>
    <row r="1928" spans="5:60">
      <c r="E1928" t="e">
        <f>#REF!</f>
        <v>#REF!</v>
      </c>
      <c r="F1928">
        <v>113276</v>
      </c>
      <c r="Q1928" t="e">
        <f>#REF!</f>
        <v>#REF!</v>
      </c>
      <c r="R1928">
        <v>174809</v>
      </c>
      <c r="BA1928">
        <f>'[1]D.3 Trial Balance - FY25'!$F$275</f>
        <v>0</v>
      </c>
      <c r="BB1928">
        <v>2377</v>
      </c>
      <c r="BG1928">
        <f>'[1]D.4 Revenue - FY25'!$L$141</f>
        <v>0</v>
      </c>
      <c r="BH1928">
        <v>2118</v>
      </c>
    </row>
    <row r="1929" spans="5:60">
      <c r="E1929" t="e">
        <f>#REF!</f>
        <v>#REF!</v>
      </c>
      <c r="F1929">
        <v>113277</v>
      </c>
      <c r="Q1929" t="e">
        <f>#REF!</f>
        <v>#REF!</v>
      </c>
      <c r="R1929">
        <v>174810</v>
      </c>
      <c r="BA1929">
        <f>'[1]D.3 Trial Balance - FY25'!$G$275</f>
        <v>0</v>
      </c>
      <c r="BB1929">
        <v>2378</v>
      </c>
      <c r="BG1929">
        <f>'[1]D.4 Revenue - FY25'!$M$141</f>
        <v>0</v>
      </c>
      <c r="BH1929">
        <v>2119</v>
      </c>
    </row>
    <row r="1930" spans="5:60">
      <c r="E1930" t="e">
        <f>#REF!</f>
        <v>#REF!</v>
      </c>
      <c r="F1930">
        <v>113278</v>
      </c>
      <c r="Q1930" t="e">
        <f>#REF!</f>
        <v>#REF!</v>
      </c>
      <c r="R1930">
        <v>174811</v>
      </c>
      <c r="BA1930">
        <f>'[1]D.3 Trial Balance - FY25'!$H$275</f>
        <v>0</v>
      </c>
      <c r="BB1930">
        <v>2379</v>
      </c>
      <c r="BG1930">
        <f>'[1]D.4 Revenue - FY25'!$N$141</f>
        <v>0</v>
      </c>
      <c r="BH1930">
        <v>2120</v>
      </c>
    </row>
    <row r="1931" spans="5:60">
      <c r="E1931" t="e">
        <f>#REF!</f>
        <v>#REF!</v>
      </c>
      <c r="F1931">
        <v>113283</v>
      </c>
      <c r="Q1931" t="e">
        <f>#REF!</f>
        <v>#REF!</v>
      </c>
      <c r="R1931">
        <v>174812</v>
      </c>
      <c r="BA1931">
        <f>'[1]D.3 Trial Balance - FY25'!$E$276</f>
        <v>0</v>
      </c>
      <c r="BB1931">
        <v>2380</v>
      </c>
      <c r="BG1931">
        <f>'[1]D.4 Revenue - FY25'!$O$141</f>
        <v>0</v>
      </c>
      <c r="BH1931">
        <v>2121</v>
      </c>
    </row>
    <row r="1932" spans="5:60">
      <c r="E1932" t="e">
        <f>#REF!</f>
        <v>#REF!</v>
      </c>
      <c r="F1932">
        <v>113289</v>
      </c>
      <c r="Q1932" t="e">
        <f>#REF!</f>
        <v>#REF!</v>
      </c>
      <c r="R1932">
        <v>174813</v>
      </c>
      <c r="BA1932">
        <f>'[1]D.3 Trial Balance - FY25'!$F$276</f>
        <v>0</v>
      </c>
      <c r="BB1932">
        <v>2381</v>
      </c>
      <c r="BG1932">
        <f>'[1]D.4 Revenue - FY25'!$P$141</f>
        <v>0</v>
      </c>
      <c r="BH1932">
        <v>2122</v>
      </c>
    </row>
    <row r="1933" spans="5:60">
      <c r="E1933" t="e">
        <f>#REF!</f>
        <v>#REF!</v>
      </c>
      <c r="F1933">
        <v>113290</v>
      </c>
      <c r="Q1933" t="e">
        <f>#REF!</f>
        <v>#REF!</v>
      </c>
      <c r="R1933">
        <v>174814</v>
      </c>
      <c r="BA1933">
        <f>'[1]D.3 Trial Balance - FY25'!$G$276</f>
        <v>0</v>
      </c>
      <c r="BB1933">
        <v>2382</v>
      </c>
      <c r="BG1933">
        <f>'[1]D.4 Revenue - FY25'!$Q$141</f>
        <v>0</v>
      </c>
      <c r="BH1933">
        <v>2123</v>
      </c>
    </row>
    <row r="1934" spans="5:60">
      <c r="E1934" t="e">
        <f>#REF!</f>
        <v>#REF!</v>
      </c>
      <c r="F1934">
        <v>113291</v>
      </c>
      <c r="Q1934" t="e">
        <f>#REF!</f>
        <v>#REF!</v>
      </c>
      <c r="R1934">
        <v>174815</v>
      </c>
      <c r="BA1934">
        <f>'[1]D.3 Trial Balance - FY25'!$H$276</f>
        <v>0</v>
      </c>
      <c r="BB1934">
        <v>2383</v>
      </c>
      <c r="BG1934">
        <f>'[1]D.4 Revenue - FY25'!$R$141</f>
        <v>0</v>
      </c>
      <c r="BH1934">
        <v>2124</v>
      </c>
    </row>
    <row r="1935" spans="5:60">
      <c r="E1935" t="e">
        <f>#REF!</f>
        <v>#REF!</v>
      </c>
      <c r="F1935">
        <v>113296</v>
      </c>
      <c r="Q1935" t="e">
        <f>#REF!</f>
        <v>#REF!</v>
      </c>
      <c r="R1935">
        <v>174816</v>
      </c>
      <c r="BA1935">
        <f>'[1]D.3 Trial Balance - FY25'!$E$277</f>
        <v>0</v>
      </c>
      <c r="BB1935">
        <v>2384</v>
      </c>
      <c r="BG1935">
        <f>'[1]D.4 Revenue - FY25'!$S$141</f>
        <v>0</v>
      </c>
      <c r="BH1935">
        <v>2125</v>
      </c>
    </row>
    <row r="1936" spans="5:60">
      <c r="E1936" t="e">
        <f>#REF!</f>
        <v>#REF!</v>
      </c>
      <c r="F1936">
        <v>113302</v>
      </c>
      <c r="Q1936" t="e">
        <f>#REF!</f>
        <v>#REF!</v>
      </c>
      <c r="R1936">
        <v>174817</v>
      </c>
      <c r="BA1936">
        <f>'[1]D.3 Trial Balance - FY25'!$F$277</f>
        <v>0</v>
      </c>
      <c r="BB1936">
        <v>2385</v>
      </c>
      <c r="BG1936">
        <f>'[1]D.4 Revenue - FY25'!$T$141</f>
        <v>0</v>
      </c>
      <c r="BH1936">
        <v>2126</v>
      </c>
    </row>
    <row r="1937" spans="5:60">
      <c r="E1937" t="e">
        <f>#REF!</f>
        <v>#REF!</v>
      </c>
      <c r="F1937">
        <v>113303</v>
      </c>
      <c r="Q1937" t="e">
        <f>#REF!</f>
        <v>#REF!</v>
      </c>
      <c r="R1937">
        <v>174818</v>
      </c>
      <c r="BA1937">
        <f>'[1]D.3 Trial Balance - FY25'!$G$277</f>
        <v>0</v>
      </c>
      <c r="BB1937">
        <v>2386</v>
      </c>
      <c r="BG1937">
        <f>'[1]D.4 Revenue - FY25'!$U$141</f>
        <v>0</v>
      </c>
      <c r="BH1937">
        <v>2127</v>
      </c>
    </row>
    <row r="1938" spans="5:60">
      <c r="E1938" t="e">
        <f>#REF!</f>
        <v>#REF!</v>
      </c>
      <c r="F1938">
        <v>113304</v>
      </c>
      <c r="Q1938" t="e">
        <f>#REF!</f>
        <v>#REF!</v>
      </c>
      <c r="R1938">
        <v>174819</v>
      </c>
      <c r="BA1938">
        <f>'[1]D.3 Trial Balance - FY25'!$H$277</f>
        <v>0</v>
      </c>
      <c r="BB1938">
        <v>2387</v>
      </c>
      <c r="BG1938">
        <f>'[1]D.4 Revenue - FY25'!$V$141</f>
        <v>0</v>
      </c>
      <c r="BH1938">
        <v>2128</v>
      </c>
    </row>
    <row r="1939" spans="5:60">
      <c r="E1939" t="e">
        <f>#REF!</f>
        <v>#REF!</v>
      </c>
      <c r="F1939">
        <v>113309</v>
      </c>
      <c r="Q1939" t="e">
        <f>#REF!</f>
        <v>#REF!</v>
      </c>
      <c r="R1939">
        <v>174820</v>
      </c>
      <c r="BA1939">
        <f>'[1]D.3 Trial Balance - FY25'!$E$278</f>
        <v>0</v>
      </c>
      <c r="BB1939">
        <v>2388</v>
      </c>
      <c r="BG1939">
        <f>'[1]D.4 Revenue - FY25'!$I$142</f>
        <v>0</v>
      </c>
      <c r="BH1939">
        <v>2129</v>
      </c>
    </row>
    <row r="1940" spans="5:60">
      <c r="E1940" t="e">
        <f>#REF!</f>
        <v>#REF!</v>
      </c>
      <c r="F1940">
        <v>113315</v>
      </c>
      <c r="Q1940" t="e">
        <f>#REF!</f>
        <v>#REF!</v>
      </c>
      <c r="R1940">
        <v>174821</v>
      </c>
      <c r="BA1940">
        <f>'[1]D.3 Trial Balance - FY25'!$F$278</f>
        <v>0</v>
      </c>
      <c r="BB1940">
        <v>2389</v>
      </c>
      <c r="BG1940">
        <f>'[1]D.4 Revenue - FY25'!$J$142</f>
        <v>0</v>
      </c>
      <c r="BH1940">
        <v>2130</v>
      </c>
    </row>
    <row r="1941" spans="5:60">
      <c r="E1941" t="e">
        <f>#REF!</f>
        <v>#REF!</v>
      </c>
      <c r="F1941">
        <v>113316</v>
      </c>
      <c r="Q1941" t="e">
        <f>#REF!</f>
        <v>#REF!</v>
      </c>
      <c r="R1941">
        <v>174822</v>
      </c>
      <c r="BA1941">
        <f>'[1]D.3 Trial Balance - FY25'!$G$278</f>
        <v>0</v>
      </c>
      <c r="BB1941">
        <v>2390</v>
      </c>
      <c r="BG1941">
        <f>'[1]D.4 Revenue - FY25'!$K$142</f>
        <v>0</v>
      </c>
      <c r="BH1941">
        <v>2131</v>
      </c>
    </row>
    <row r="1942" spans="5:60">
      <c r="E1942" t="e">
        <f>#REF!</f>
        <v>#REF!</v>
      </c>
      <c r="F1942">
        <v>113317</v>
      </c>
      <c r="Q1942" t="e">
        <f>#REF!</f>
        <v>#REF!</v>
      </c>
      <c r="R1942">
        <v>174823</v>
      </c>
      <c r="BA1942">
        <f>'[1]D.3 Trial Balance - FY25'!$H$278</f>
        <v>0</v>
      </c>
      <c r="BB1942">
        <v>2391</v>
      </c>
      <c r="BG1942">
        <f>'[1]D.4 Revenue - FY25'!$L$142</f>
        <v>0</v>
      </c>
      <c r="BH1942">
        <v>2132</v>
      </c>
    </row>
    <row r="1943" spans="5:60">
      <c r="E1943" t="e">
        <f>#REF!</f>
        <v>#REF!</v>
      </c>
      <c r="F1943">
        <v>113322</v>
      </c>
      <c r="Q1943" t="e">
        <f>#REF!</f>
        <v>#REF!</v>
      </c>
      <c r="R1943">
        <v>174824</v>
      </c>
      <c r="BA1943">
        <f>'[1]D.3 Trial Balance - FY25'!$E$279</f>
        <v>0</v>
      </c>
      <c r="BB1943">
        <v>2392</v>
      </c>
      <c r="BG1943">
        <f>'[1]D.4 Revenue - FY25'!$M$142</f>
        <v>0</v>
      </c>
      <c r="BH1943">
        <v>2133</v>
      </c>
    </row>
    <row r="1944" spans="5:60">
      <c r="E1944" t="e">
        <f>#REF!</f>
        <v>#REF!</v>
      </c>
      <c r="F1944">
        <v>113328</v>
      </c>
      <c r="Q1944" t="e">
        <f>#REF!</f>
        <v>#REF!</v>
      </c>
      <c r="R1944">
        <v>174825</v>
      </c>
      <c r="BA1944">
        <f>'[1]D.3 Trial Balance - FY25'!$F$279</f>
        <v>0</v>
      </c>
      <c r="BB1944">
        <v>2393</v>
      </c>
      <c r="BG1944">
        <f>'[1]D.4 Revenue - FY25'!$N$142</f>
        <v>0</v>
      </c>
      <c r="BH1944">
        <v>2134</v>
      </c>
    </row>
    <row r="1945" spans="5:60">
      <c r="E1945" t="e">
        <f>#REF!</f>
        <v>#REF!</v>
      </c>
      <c r="F1945">
        <v>113329</v>
      </c>
      <c r="Q1945" t="e">
        <f>#REF!</f>
        <v>#REF!</v>
      </c>
      <c r="R1945">
        <v>174826</v>
      </c>
      <c r="BA1945">
        <f>'[1]D.3 Trial Balance - FY25'!$G$279</f>
        <v>0</v>
      </c>
      <c r="BB1945">
        <v>2394</v>
      </c>
      <c r="BG1945">
        <f>'[1]D.4 Revenue - FY25'!$O$142</f>
        <v>0</v>
      </c>
      <c r="BH1945">
        <v>2135</v>
      </c>
    </row>
    <row r="1946" spans="5:60">
      <c r="E1946" t="e">
        <f>#REF!</f>
        <v>#REF!</v>
      </c>
      <c r="F1946">
        <v>113330</v>
      </c>
      <c r="Q1946" t="e">
        <f>#REF!</f>
        <v>#REF!</v>
      </c>
      <c r="R1946">
        <v>174827</v>
      </c>
      <c r="BA1946">
        <f>'[1]D.3 Trial Balance - FY25'!$H$279</f>
        <v>0</v>
      </c>
      <c r="BB1946">
        <v>2395</v>
      </c>
      <c r="BG1946">
        <f>'[1]D.4 Revenue - FY25'!$P$142</f>
        <v>0</v>
      </c>
      <c r="BH1946">
        <v>2136</v>
      </c>
    </row>
    <row r="1947" spans="5:60">
      <c r="E1947" t="e">
        <f>#REF!</f>
        <v>#REF!</v>
      </c>
      <c r="F1947">
        <v>113335</v>
      </c>
      <c r="Q1947" t="e">
        <f>#REF!</f>
        <v>#REF!</v>
      </c>
      <c r="R1947">
        <v>174828</v>
      </c>
      <c r="BA1947">
        <f>'[1]D.3 Trial Balance - FY25'!$E$280</f>
        <v>0</v>
      </c>
      <c r="BB1947">
        <v>2396</v>
      </c>
      <c r="BG1947">
        <f>'[1]D.4 Revenue - FY25'!$Q$142</f>
        <v>0</v>
      </c>
      <c r="BH1947">
        <v>2137</v>
      </c>
    </row>
    <row r="1948" spans="5:60">
      <c r="E1948" t="e">
        <f>#REF!</f>
        <v>#REF!</v>
      </c>
      <c r="F1948">
        <v>113341</v>
      </c>
      <c r="Q1948" t="e">
        <f>#REF!</f>
        <v>#REF!</v>
      </c>
      <c r="R1948">
        <v>174829</v>
      </c>
      <c r="BA1948">
        <f>'[1]D.3 Trial Balance - FY25'!$F$280</f>
        <v>0</v>
      </c>
      <c r="BB1948">
        <v>2397</v>
      </c>
      <c r="BG1948">
        <f>'[1]D.4 Revenue - FY25'!$R$142</f>
        <v>0</v>
      </c>
      <c r="BH1948">
        <v>2138</v>
      </c>
    </row>
    <row r="1949" spans="5:60">
      <c r="E1949" t="e">
        <f>#REF!</f>
        <v>#REF!</v>
      </c>
      <c r="F1949">
        <v>113342</v>
      </c>
      <c r="Q1949" t="e">
        <f>#REF!</f>
        <v>#REF!</v>
      </c>
      <c r="R1949">
        <v>174830</v>
      </c>
      <c r="BA1949">
        <f>'[1]D.3 Trial Balance - FY25'!$G$280</f>
        <v>0</v>
      </c>
      <c r="BB1949">
        <v>2398</v>
      </c>
      <c r="BG1949">
        <f>'[1]D.4 Revenue - FY25'!$S$142</f>
        <v>0</v>
      </c>
      <c r="BH1949">
        <v>2139</v>
      </c>
    </row>
    <row r="1950" spans="5:60">
      <c r="E1950" t="e">
        <f>#REF!</f>
        <v>#REF!</v>
      </c>
      <c r="F1950">
        <v>113343</v>
      </c>
      <c r="Q1950" t="e">
        <f>#REF!</f>
        <v>#REF!</v>
      </c>
      <c r="R1950">
        <v>174831</v>
      </c>
      <c r="BA1950">
        <f>'[1]D.3 Trial Balance - FY25'!$H$280</f>
        <v>0</v>
      </c>
      <c r="BB1950">
        <v>2399</v>
      </c>
      <c r="BG1950">
        <f>'[1]D.4 Revenue - FY25'!$T$142</f>
        <v>0</v>
      </c>
      <c r="BH1950">
        <v>2140</v>
      </c>
    </row>
    <row r="1951" spans="5:60">
      <c r="E1951" t="e">
        <f>#REF!</f>
        <v>#REF!</v>
      </c>
      <c r="F1951">
        <v>113348</v>
      </c>
      <c r="Q1951" t="e">
        <f>#REF!</f>
        <v>#REF!</v>
      </c>
      <c r="R1951">
        <v>174832</v>
      </c>
      <c r="BA1951">
        <f>'[1]D.3 Trial Balance - FY25'!$E$281</f>
        <v>0</v>
      </c>
      <c r="BB1951">
        <v>2400</v>
      </c>
      <c r="BG1951">
        <f>'[1]D.4 Revenue - FY25'!$U$142</f>
        <v>0</v>
      </c>
      <c r="BH1951">
        <v>2141</v>
      </c>
    </row>
    <row r="1952" spans="5:60">
      <c r="E1952" t="e">
        <f>#REF!</f>
        <v>#REF!</v>
      </c>
      <c r="F1952">
        <v>113354</v>
      </c>
      <c r="Q1952" t="e">
        <f>#REF!</f>
        <v>#REF!</v>
      </c>
      <c r="R1952">
        <v>174833</v>
      </c>
      <c r="BA1952">
        <f>'[1]D.3 Trial Balance - FY25'!$F$281</f>
        <v>0</v>
      </c>
      <c r="BB1952">
        <v>2401</v>
      </c>
      <c r="BG1952">
        <f>'[1]D.4 Revenue - FY25'!$V$142</f>
        <v>0</v>
      </c>
      <c r="BH1952">
        <v>2142</v>
      </c>
    </row>
    <row r="1953" spans="5:60">
      <c r="E1953" t="e">
        <f>#REF!</f>
        <v>#REF!</v>
      </c>
      <c r="F1953">
        <v>113355</v>
      </c>
      <c r="Q1953" t="e">
        <f>#REF!</f>
        <v>#REF!</v>
      </c>
      <c r="R1953">
        <v>174834</v>
      </c>
      <c r="BA1953">
        <f>'[1]D.3 Trial Balance - FY25'!$G$281</f>
        <v>0</v>
      </c>
      <c r="BB1953">
        <v>2402</v>
      </c>
      <c r="BG1953">
        <f>'[1]D.4 Revenue - FY25'!$I$143</f>
        <v>0</v>
      </c>
      <c r="BH1953">
        <v>2143</v>
      </c>
    </row>
    <row r="1954" spans="5:60">
      <c r="E1954" t="e">
        <f>#REF!</f>
        <v>#REF!</v>
      </c>
      <c r="F1954">
        <v>113356</v>
      </c>
      <c r="Q1954" t="e">
        <f>#REF!</f>
        <v>#REF!</v>
      </c>
      <c r="R1954">
        <v>174835</v>
      </c>
      <c r="BA1954">
        <f>'[1]D.3 Trial Balance - FY25'!$H$281</f>
        <v>0</v>
      </c>
      <c r="BB1954">
        <v>2403</v>
      </c>
      <c r="BG1954">
        <f>'[1]D.4 Revenue - FY25'!$J$143</f>
        <v>0</v>
      </c>
      <c r="BH1954">
        <v>2144</v>
      </c>
    </row>
    <row r="1955" spans="5:60">
      <c r="E1955" t="e">
        <f>#REF!</f>
        <v>#REF!</v>
      </c>
      <c r="F1955">
        <v>113361</v>
      </c>
      <c r="Q1955" t="e">
        <f>#REF!</f>
        <v>#REF!</v>
      </c>
      <c r="R1955">
        <v>174836</v>
      </c>
      <c r="BA1955">
        <f>'[1]D.3 Trial Balance - FY25'!$E$282</f>
        <v>0</v>
      </c>
      <c r="BB1955">
        <v>2404</v>
      </c>
      <c r="BG1955">
        <f>'[1]D.4 Revenue - FY25'!$K$143</f>
        <v>0</v>
      </c>
      <c r="BH1955">
        <v>2145</v>
      </c>
    </row>
    <row r="1956" spans="5:60">
      <c r="E1956" t="e">
        <f>#REF!</f>
        <v>#REF!</v>
      </c>
      <c r="F1956">
        <v>113367</v>
      </c>
      <c r="Q1956" t="e">
        <f>#REF!</f>
        <v>#REF!</v>
      </c>
      <c r="R1956">
        <v>174837</v>
      </c>
      <c r="BA1956">
        <f>'[1]D.3 Trial Balance - FY25'!$F$282</f>
        <v>0</v>
      </c>
      <c r="BB1956">
        <v>2405</v>
      </c>
      <c r="BG1956">
        <f>'[1]D.4 Revenue - FY25'!$L$143</f>
        <v>0</v>
      </c>
      <c r="BH1956">
        <v>2146</v>
      </c>
    </row>
    <row r="1957" spans="5:60">
      <c r="E1957" t="e">
        <f>#REF!</f>
        <v>#REF!</v>
      </c>
      <c r="F1957">
        <v>113368</v>
      </c>
      <c r="Q1957" t="e">
        <f>#REF!</f>
        <v>#REF!</v>
      </c>
      <c r="R1957">
        <v>174838</v>
      </c>
      <c r="BA1957">
        <f>'[1]D.3 Trial Balance - FY25'!$G$282</f>
        <v>0</v>
      </c>
      <c r="BB1957">
        <v>2406</v>
      </c>
      <c r="BG1957">
        <f>'[1]D.4 Revenue - FY25'!$M$143</f>
        <v>0</v>
      </c>
      <c r="BH1957">
        <v>2147</v>
      </c>
    </row>
    <row r="1958" spans="5:60">
      <c r="E1958" t="e">
        <f>#REF!</f>
        <v>#REF!</v>
      </c>
      <c r="F1958">
        <v>113369</v>
      </c>
      <c r="Q1958" t="e">
        <f>#REF!</f>
        <v>#REF!</v>
      </c>
      <c r="R1958">
        <v>174839</v>
      </c>
      <c r="BA1958">
        <f>'[1]D.3 Trial Balance - FY25'!$H$282</f>
        <v>0</v>
      </c>
      <c r="BB1958">
        <v>2407</v>
      </c>
      <c r="BG1958">
        <f>'[1]D.4 Revenue - FY25'!$N$143</f>
        <v>0</v>
      </c>
      <c r="BH1958">
        <v>2148</v>
      </c>
    </row>
    <row r="1959" spans="5:60">
      <c r="E1959" t="e">
        <f>#REF!</f>
        <v>#REF!</v>
      </c>
      <c r="F1959">
        <v>113374</v>
      </c>
      <c r="Q1959" t="e">
        <f>#REF!</f>
        <v>#REF!</v>
      </c>
      <c r="R1959">
        <v>174840</v>
      </c>
      <c r="BA1959">
        <f>'[1]D.3 Trial Balance - FY25'!$E$283</f>
        <v>0</v>
      </c>
      <c r="BB1959">
        <v>2408</v>
      </c>
      <c r="BG1959">
        <f>'[1]D.4 Revenue - FY25'!$O$143</f>
        <v>0</v>
      </c>
      <c r="BH1959">
        <v>2149</v>
      </c>
    </row>
    <row r="1960" spans="5:60">
      <c r="E1960" t="e">
        <f>#REF!</f>
        <v>#REF!</v>
      </c>
      <c r="F1960">
        <v>113380</v>
      </c>
      <c r="Q1960" t="e">
        <f>#REF!</f>
        <v>#REF!</v>
      </c>
      <c r="R1960">
        <v>174841</v>
      </c>
      <c r="BA1960">
        <f>'[1]D.3 Trial Balance - FY25'!$F$283</f>
        <v>0</v>
      </c>
      <c r="BB1960">
        <v>2409</v>
      </c>
      <c r="BG1960">
        <f>'[1]D.4 Revenue - FY25'!$P$143</f>
        <v>0</v>
      </c>
      <c r="BH1960">
        <v>2150</v>
      </c>
    </row>
    <row r="1961" spans="5:60">
      <c r="E1961" t="e">
        <f>#REF!</f>
        <v>#REF!</v>
      </c>
      <c r="F1961">
        <v>113381</v>
      </c>
      <c r="Q1961" t="e">
        <f>#REF!</f>
        <v>#REF!</v>
      </c>
      <c r="R1961">
        <v>174842</v>
      </c>
      <c r="BA1961">
        <f>'[1]D.3 Trial Balance - FY25'!$G$283</f>
        <v>0</v>
      </c>
      <c r="BB1961">
        <v>2410</v>
      </c>
      <c r="BG1961">
        <f>'[1]D.4 Revenue - FY25'!$Q$143</f>
        <v>0</v>
      </c>
      <c r="BH1961">
        <v>2151</v>
      </c>
    </row>
    <row r="1962" spans="5:60">
      <c r="E1962" t="e">
        <f>#REF!</f>
        <v>#REF!</v>
      </c>
      <c r="F1962">
        <v>113382</v>
      </c>
      <c r="Q1962" t="e">
        <f>#REF!</f>
        <v>#REF!</v>
      </c>
      <c r="R1962">
        <v>174843</v>
      </c>
      <c r="BA1962">
        <f>'[1]D.3 Trial Balance - FY25'!$H$283</f>
        <v>0</v>
      </c>
      <c r="BB1962">
        <v>2411</v>
      </c>
      <c r="BG1962">
        <f>'[1]D.4 Revenue - FY25'!$R$143</f>
        <v>0</v>
      </c>
      <c r="BH1962">
        <v>2152</v>
      </c>
    </row>
    <row r="1963" spans="5:60">
      <c r="E1963" t="e">
        <f>#REF!</f>
        <v>#REF!</v>
      </c>
      <c r="F1963">
        <v>113387</v>
      </c>
      <c r="Q1963" t="e">
        <f>#REF!</f>
        <v>#REF!</v>
      </c>
      <c r="R1963">
        <v>174844</v>
      </c>
      <c r="BA1963">
        <f>'[1]D.3 Trial Balance - FY25'!$E$284</f>
        <v>0</v>
      </c>
      <c r="BB1963">
        <v>2412</v>
      </c>
      <c r="BG1963">
        <f>'[1]D.4 Revenue - FY25'!$S$143</f>
        <v>0</v>
      </c>
      <c r="BH1963">
        <v>2153</v>
      </c>
    </row>
    <row r="1964" spans="5:60">
      <c r="E1964" t="e">
        <f>#REF!</f>
        <v>#REF!</v>
      </c>
      <c r="F1964">
        <v>113393</v>
      </c>
      <c r="Q1964" t="e">
        <f>#REF!</f>
        <v>#REF!</v>
      </c>
      <c r="R1964">
        <v>174845</v>
      </c>
      <c r="BA1964">
        <f>'[1]D.3 Trial Balance - FY25'!$F$284</f>
        <v>0</v>
      </c>
      <c r="BB1964">
        <v>2413</v>
      </c>
      <c r="BG1964">
        <f>'[1]D.4 Revenue - FY25'!$T$143</f>
        <v>0</v>
      </c>
      <c r="BH1964">
        <v>2154</v>
      </c>
    </row>
    <row r="1965" spans="5:60">
      <c r="E1965" t="e">
        <f>#REF!</f>
        <v>#REF!</v>
      </c>
      <c r="F1965">
        <v>113394</v>
      </c>
      <c r="Q1965" t="e">
        <f>#REF!</f>
        <v>#REF!</v>
      </c>
      <c r="R1965">
        <v>174846</v>
      </c>
      <c r="BA1965">
        <f>'[1]D.3 Trial Balance - FY25'!$G$284</f>
        <v>0</v>
      </c>
      <c r="BB1965">
        <v>2414</v>
      </c>
      <c r="BG1965">
        <f>'[1]D.4 Revenue - FY25'!$U$143</f>
        <v>0</v>
      </c>
      <c r="BH1965">
        <v>2155</v>
      </c>
    </row>
    <row r="1966" spans="5:60">
      <c r="E1966" t="e">
        <f>#REF!</f>
        <v>#REF!</v>
      </c>
      <c r="F1966">
        <v>113395</v>
      </c>
      <c r="Q1966" t="e">
        <f>#REF!</f>
        <v>#REF!</v>
      </c>
      <c r="R1966">
        <v>174847</v>
      </c>
      <c r="BA1966">
        <f>'[1]D.3 Trial Balance - FY25'!$H$284</f>
        <v>0</v>
      </c>
      <c r="BB1966">
        <v>2415</v>
      </c>
      <c r="BG1966">
        <f>'[1]D.4 Revenue - FY25'!$V$143</f>
        <v>0</v>
      </c>
      <c r="BH1966">
        <v>2156</v>
      </c>
    </row>
    <row r="1967" spans="5:60">
      <c r="E1967" t="e">
        <f>#REF!</f>
        <v>#REF!</v>
      </c>
      <c r="F1967">
        <v>113400</v>
      </c>
      <c r="Q1967" t="e">
        <f>#REF!</f>
        <v>#REF!</v>
      </c>
      <c r="R1967">
        <v>174848</v>
      </c>
      <c r="BA1967">
        <f>'[1]D.3 Trial Balance - FY25'!$E$285</f>
        <v>0</v>
      </c>
      <c r="BB1967">
        <v>2416</v>
      </c>
      <c r="BG1967">
        <f>'[1]D.4 Revenue - FY25'!$I$144</f>
        <v>0</v>
      </c>
      <c r="BH1967">
        <v>2157</v>
      </c>
    </row>
    <row r="1968" spans="5:60">
      <c r="E1968" t="e">
        <f>#REF!</f>
        <v>#REF!</v>
      </c>
      <c r="F1968">
        <v>113406</v>
      </c>
      <c r="Q1968" t="e">
        <f>#REF!</f>
        <v>#REF!</v>
      </c>
      <c r="R1968">
        <v>174849</v>
      </c>
      <c r="BA1968">
        <f>'[1]D.3 Trial Balance - FY25'!$F$285</f>
        <v>0</v>
      </c>
      <c r="BB1968">
        <v>2417</v>
      </c>
      <c r="BG1968">
        <f>'[1]D.4 Revenue - FY25'!$J$144</f>
        <v>0</v>
      </c>
      <c r="BH1968">
        <v>2158</v>
      </c>
    </row>
    <row r="1969" spans="5:60">
      <c r="E1969" t="e">
        <f>#REF!</f>
        <v>#REF!</v>
      </c>
      <c r="F1969">
        <v>113407</v>
      </c>
      <c r="Q1969" t="e">
        <f>#REF!</f>
        <v>#REF!</v>
      </c>
      <c r="R1969">
        <v>174850</v>
      </c>
      <c r="BA1969">
        <f>'[1]D.3 Trial Balance - FY25'!$G$285</f>
        <v>0</v>
      </c>
      <c r="BB1969">
        <v>2418</v>
      </c>
      <c r="BG1969">
        <f>'[1]D.4 Revenue - FY25'!$K$144</f>
        <v>0</v>
      </c>
      <c r="BH1969">
        <v>2159</v>
      </c>
    </row>
    <row r="1970" spans="5:60">
      <c r="E1970" t="e">
        <f>#REF!</f>
        <v>#REF!</v>
      </c>
      <c r="F1970">
        <v>113408</v>
      </c>
      <c r="Q1970" t="e">
        <f>#REF!</f>
        <v>#REF!</v>
      </c>
      <c r="R1970">
        <v>174851</v>
      </c>
      <c r="BA1970">
        <f>'[1]D.3 Trial Balance - FY25'!$H$285</f>
        <v>0</v>
      </c>
      <c r="BB1970">
        <v>2419</v>
      </c>
      <c r="BG1970">
        <f>'[1]D.4 Revenue - FY25'!$L$144</f>
        <v>0</v>
      </c>
      <c r="BH1970">
        <v>2160</v>
      </c>
    </row>
    <row r="1971" spans="5:60">
      <c r="E1971" t="e">
        <f>#REF!</f>
        <v>#REF!</v>
      </c>
      <c r="F1971">
        <v>113413</v>
      </c>
      <c r="Q1971" t="e">
        <f>#REF!</f>
        <v>#REF!</v>
      </c>
      <c r="R1971">
        <v>174852</v>
      </c>
      <c r="BA1971">
        <f>'[1]D.3 Trial Balance - FY25'!$E$286</f>
        <v>0</v>
      </c>
      <c r="BB1971">
        <v>2420</v>
      </c>
      <c r="BG1971">
        <f>'[1]D.4 Revenue - FY25'!$M$144</f>
        <v>0</v>
      </c>
      <c r="BH1971">
        <v>2161</v>
      </c>
    </row>
    <row r="1972" spans="5:60">
      <c r="E1972" t="e">
        <f>#REF!</f>
        <v>#REF!</v>
      </c>
      <c r="F1972">
        <v>113419</v>
      </c>
      <c r="Q1972" t="e">
        <f>#REF!</f>
        <v>#REF!</v>
      </c>
      <c r="R1972">
        <v>174853</v>
      </c>
      <c r="BA1972">
        <f>'[1]D.3 Trial Balance - FY25'!$F$286</f>
        <v>0</v>
      </c>
      <c r="BB1972">
        <v>2421</v>
      </c>
      <c r="BG1972">
        <f>'[1]D.4 Revenue - FY25'!$N$144</f>
        <v>0</v>
      </c>
      <c r="BH1972">
        <v>2162</v>
      </c>
    </row>
    <row r="1973" spans="5:60">
      <c r="E1973" t="e">
        <f>#REF!</f>
        <v>#REF!</v>
      </c>
      <c r="F1973">
        <v>113420</v>
      </c>
      <c r="Q1973" t="e">
        <f>#REF!</f>
        <v>#REF!</v>
      </c>
      <c r="R1973">
        <v>174854</v>
      </c>
      <c r="BA1973">
        <f>'[1]D.3 Trial Balance - FY25'!$G$286</f>
        <v>0</v>
      </c>
      <c r="BB1973">
        <v>2422</v>
      </c>
      <c r="BG1973">
        <f>'[1]D.4 Revenue - FY25'!$O$144</f>
        <v>0</v>
      </c>
      <c r="BH1973">
        <v>2163</v>
      </c>
    </row>
    <row r="1974" spans="5:60">
      <c r="E1974" t="e">
        <f>#REF!</f>
        <v>#REF!</v>
      </c>
      <c r="F1974">
        <v>113421</v>
      </c>
      <c r="Q1974" t="e">
        <f>#REF!</f>
        <v>#REF!</v>
      </c>
      <c r="R1974">
        <v>174855</v>
      </c>
      <c r="BA1974">
        <f>'[1]D.3 Trial Balance - FY25'!$H$286</f>
        <v>0</v>
      </c>
      <c r="BB1974">
        <v>2423</v>
      </c>
      <c r="BG1974">
        <f>'[1]D.4 Revenue - FY25'!$P$144</f>
        <v>0</v>
      </c>
      <c r="BH1974">
        <v>2164</v>
      </c>
    </row>
    <row r="1975" spans="5:60">
      <c r="E1975" t="e">
        <f>#REF!</f>
        <v>#REF!</v>
      </c>
      <c r="F1975">
        <v>113426</v>
      </c>
      <c r="Q1975" t="e">
        <f>#REF!</f>
        <v>#REF!</v>
      </c>
      <c r="R1975">
        <v>174856</v>
      </c>
      <c r="BA1975">
        <f>'[1]D.3 Trial Balance - FY25'!$E$287</f>
        <v>0</v>
      </c>
      <c r="BB1975">
        <v>2424</v>
      </c>
      <c r="BG1975">
        <f>'[1]D.4 Revenue - FY25'!$Q$144</f>
        <v>0</v>
      </c>
      <c r="BH1975">
        <v>2165</v>
      </c>
    </row>
    <row r="1976" spans="5:60">
      <c r="E1976" t="e">
        <f>#REF!</f>
        <v>#REF!</v>
      </c>
      <c r="F1976">
        <v>113432</v>
      </c>
      <c r="Q1976" t="e">
        <f>#REF!</f>
        <v>#REF!</v>
      </c>
      <c r="R1976">
        <v>174857</v>
      </c>
      <c r="BA1976">
        <f>'[1]D.3 Trial Balance - FY25'!$F$287</f>
        <v>0</v>
      </c>
      <c r="BB1976">
        <v>2425</v>
      </c>
      <c r="BG1976">
        <f>'[1]D.4 Revenue - FY25'!$R$144</f>
        <v>0</v>
      </c>
      <c r="BH1976">
        <v>2166</v>
      </c>
    </row>
    <row r="1977" spans="5:60">
      <c r="E1977" t="e">
        <f>#REF!</f>
        <v>#REF!</v>
      </c>
      <c r="F1977">
        <v>113433</v>
      </c>
      <c r="Q1977" t="e">
        <f>#REF!</f>
        <v>#REF!</v>
      </c>
      <c r="R1977">
        <v>174858</v>
      </c>
      <c r="BA1977">
        <f>'[1]D.3 Trial Balance - FY25'!$G$287</f>
        <v>0</v>
      </c>
      <c r="BB1977">
        <v>2426</v>
      </c>
      <c r="BG1977">
        <f>'[1]D.4 Revenue - FY25'!$S$144</f>
        <v>0</v>
      </c>
      <c r="BH1977">
        <v>2167</v>
      </c>
    </row>
    <row r="1978" spans="5:60">
      <c r="E1978" t="e">
        <f>#REF!</f>
        <v>#REF!</v>
      </c>
      <c r="F1978">
        <v>113434</v>
      </c>
      <c r="Q1978" t="e">
        <f>#REF!</f>
        <v>#REF!</v>
      </c>
      <c r="R1978">
        <v>174859</v>
      </c>
      <c r="BA1978">
        <f>'[1]D.3 Trial Balance - FY25'!$H$287</f>
        <v>0</v>
      </c>
      <c r="BB1978">
        <v>2427</v>
      </c>
      <c r="BG1978">
        <f>'[1]D.4 Revenue - FY25'!$T$144</f>
        <v>0</v>
      </c>
      <c r="BH1978">
        <v>2168</v>
      </c>
    </row>
    <row r="1979" spans="5:60">
      <c r="E1979" t="e">
        <f>#REF!</f>
        <v>#REF!</v>
      </c>
      <c r="F1979">
        <v>113439</v>
      </c>
      <c r="Q1979" t="e">
        <f>#REF!</f>
        <v>#REF!</v>
      </c>
      <c r="R1979">
        <v>174860</v>
      </c>
      <c r="BA1979">
        <f>'[1]D.3 Trial Balance - FY25'!$E$288</f>
        <v>0</v>
      </c>
      <c r="BB1979">
        <v>2428</v>
      </c>
      <c r="BG1979">
        <f>'[1]D.4 Revenue - FY25'!$U$144</f>
        <v>0</v>
      </c>
      <c r="BH1979">
        <v>2169</v>
      </c>
    </row>
    <row r="1980" spans="5:60">
      <c r="E1980" t="e">
        <f>#REF!</f>
        <v>#REF!</v>
      </c>
      <c r="F1980">
        <v>113445</v>
      </c>
      <c r="Q1980" t="e">
        <f>#REF!</f>
        <v>#REF!</v>
      </c>
      <c r="R1980">
        <v>174861</v>
      </c>
      <c r="BA1980">
        <f>'[1]D.3 Trial Balance - FY25'!$F$288</f>
        <v>0</v>
      </c>
      <c r="BB1980">
        <v>2429</v>
      </c>
      <c r="BG1980">
        <f>'[1]D.4 Revenue - FY25'!$V$144</f>
        <v>0</v>
      </c>
      <c r="BH1980">
        <v>2170</v>
      </c>
    </row>
    <row r="1981" spans="5:60">
      <c r="E1981" t="e">
        <f>#REF!</f>
        <v>#REF!</v>
      </c>
      <c r="F1981">
        <v>113446</v>
      </c>
      <c r="Q1981" t="e">
        <f>#REF!</f>
        <v>#REF!</v>
      </c>
      <c r="R1981">
        <v>174862</v>
      </c>
      <c r="BA1981">
        <f>'[1]D.3 Trial Balance - FY25'!$G$288</f>
        <v>0</v>
      </c>
      <c r="BB1981">
        <v>2430</v>
      </c>
      <c r="BG1981">
        <f>'[1]D.4 Revenue - FY25'!$I$145</f>
        <v>0</v>
      </c>
      <c r="BH1981">
        <v>2171</v>
      </c>
    </row>
    <row r="1982" spans="5:60">
      <c r="E1982" t="e">
        <f>#REF!</f>
        <v>#REF!</v>
      </c>
      <c r="F1982">
        <v>113447</v>
      </c>
      <c r="Q1982" t="e">
        <f>#REF!</f>
        <v>#REF!</v>
      </c>
      <c r="R1982">
        <v>174863</v>
      </c>
      <c r="BA1982">
        <f>'[1]D.3 Trial Balance - FY25'!$H$288</f>
        <v>0</v>
      </c>
      <c r="BB1982">
        <v>2431</v>
      </c>
      <c r="BG1982">
        <f>'[1]D.4 Revenue - FY25'!$J$145</f>
        <v>0</v>
      </c>
      <c r="BH1982">
        <v>2172</v>
      </c>
    </row>
    <row r="1983" spans="5:60">
      <c r="E1983" t="e">
        <f>#REF!</f>
        <v>#REF!</v>
      </c>
      <c r="F1983">
        <v>113452</v>
      </c>
      <c r="Q1983" t="e">
        <f>#REF!</f>
        <v>#REF!</v>
      </c>
      <c r="R1983">
        <v>174864</v>
      </c>
      <c r="BA1983">
        <f>'[1]D.3 Trial Balance - FY25'!$E$289</f>
        <v>0</v>
      </c>
      <c r="BB1983">
        <v>2432</v>
      </c>
      <c r="BG1983">
        <f>'[1]D.4 Revenue - FY25'!$K$145</f>
        <v>0</v>
      </c>
      <c r="BH1983">
        <v>2173</v>
      </c>
    </row>
    <row r="1984" spans="5:60">
      <c r="E1984" t="e">
        <f>#REF!</f>
        <v>#REF!</v>
      </c>
      <c r="F1984">
        <v>113458</v>
      </c>
      <c r="Q1984" t="e">
        <f>#REF!</f>
        <v>#REF!</v>
      </c>
      <c r="R1984">
        <v>174865</v>
      </c>
      <c r="BA1984">
        <f>'[1]D.3 Trial Balance - FY25'!$F$289</f>
        <v>0</v>
      </c>
      <c r="BB1984">
        <v>2433</v>
      </c>
      <c r="BG1984">
        <f>'[1]D.4 Revenue - FY25'!$L$145</f>
        <v>0</v>
      </c>
      <c r="BH1984">
        <v>2174</v>
      </c>
    </row>
    <row r="1985" spans="5:60">
      <c r="E1985" t="e">
        <f>#REF!</f>
        <v>#REF!</v>
      </c>
      <c r="F1985">
        <v>113459</v>
      </c>
      <c r="Q1985" t="e">
        <f>#REF!</f>
        <v>#REF!</v>
      </c>
      <c r="R1985">
        <v>174866</v>
      </c>
      <c r="BA1985">
        <f>'[1]D.3 Trial Balance - FY25'!$G$289</f>
        <v>0</v>
      </c>
      <c r="BB1985">
        <v>2434</v>
      </c>
      <c r="BG1985">
        <f>'[1]D.4 Revenue - FY25'!$M$145</f>
        <v>0</v>
      </c>
      <c r="BH1985">
        <v>2175</v>
      </c>
    </row>
    <row r="1986" spans="5:60">
      <c r="E1986" t="e">
        <f>#REF!</f>
        <v>#REF!</v>
      </c>
      <c r="F1986">
        <v>113460</v>
      </c>
      <c r="Q1986" t="e">
        <f>#REF!</f>
        <v>#REF!</v>
      </c>
      <c r="R1986">
        <v>174867</v>
      </c>
      <c r="BA1986">
        <f>'[1]D.3 Trial Balance - FY25'!$H$289</f>
        <v>0</v>
      </c>
      <c r="BB1986">
        <v>2435</v>
      </c>
      <c r="BG1986">
        <f>'[1]D.4 Revenue - FY25'!$N$145</f>
        <v>0</v>
      </c>
      <c r="BH1986">
        <v>2176</v>
      </c>
    </row>
    <row r="1987" spans="5:60">
      <c r="E1987" t="e">
        <f>#REF!</f>
        <v>#REF!</v>
      </c>
      <c r="F1987">
        <v>113465</v>
      </c>
      <c r="Q1987" t="e">
        <f>#REF!</f>
        <v>#REF!</v>
      </c>
      <c r="R1987">
        <v>174868</v>
      </c>
      <c r="BA1987">
        <f>'[1]D.3 Trial Balance - FY25'!$E$290</f>
        <v>0</v>
      </c>
      <c r="BB1987">
        <v>2436</v>
      </c>
      <c r="BG1987">
        <f>'[1]D.4 Revenue - FY25'!$O$145</f>
        <v>0</v>
      </c>
      <c r="BH1987">
        <v>2177</v>
      </c>
    </row>
    <row r="1988" spans="5:60">
      <c r="E1988" t="e">
        <f>#REF!</f>
        <v>#REF!</v>
      </c>
      <c r="F1988">
        <v>113471</v>
      </c>
      <c r="Q1988" t="e">
        <f>#REF!</f>
        <v>#REF!</v>
      </c>
      <c r="R1988">
        <v>174869</v>
      </c>
      <c r="BA1988">
        <f>'[1]D.3 Trial Balance - FY25'!$F$290</f>
        <v>0</v>
      </c>
      <c r="BB1988">
        <v>2437</v>
      </c>
      <c r="BG1988">
        <f>'[1]D.4 Revenue - FY25'!$P$145</f>
        <v>0</v>
      </c>
      <c r="BH1988">
        <v>2178</v>
      </c>
    </row>
    <row r="1989" spans="5:60">
      <c r="E1989" t="e">
        <f>#REF!</f>
        <v>#REF!</v>
      </c>
      <c r="F1989">
        <v>113472</v>
      </c>
      <c r="Q1989" t="e">
        <f>#REF!</f>
        <v>#REF!</v>
      </c>
      <c r="R1989">
        <v>174870</v>
      </c>
      <c r="BA1989">
        <f>'[1]D.3 Trial Balance - FY25'!$G$290</f>
        <v>0</v>
      </c>
      <c r="BB1989">
        <v>2438</v>
      </c>
      <c r="BG1989">
        <f>'[1]D.4 Revenue - FY25'!$Q$145</f>
        <v>0</v>
      </c>
      <c r="BH1989">
        <v>2179</v>
      </c>
    </row>
    <row r="1990" spans="5:60">
      <c r="E1990" t="e">
        <f>#REF!</f>
        <v>#REF!</v>
      </c>
      <c r="F1990">
        <v>113473</v>
      </c>
      <c r="Q1990" t="e">
        <f>#REF!</f>
        <v>#REF!</v>
      </c>
      <c r="R1990">
        <v>174871</v>
      </c>
      <c r="BA1990">
        <f>'[1]D.3 Trial Balance - FY25'!$H$290</f>
        <v>0</v>
      </c>
      <c r="BB1990">
        <v>2439</v>
      </c>
      <c r="BG1990">
        <f>'[1]D.4 Revenue - FY25'!$R$145</f>
        <v>0</v>
      </c>
      <c r="BH1990">
        <v>2180</v>
      </c>
    </row>
    <row r="1991" spans="5:60">
      <c r="E1991" t="e">
        <f>#REF!</f>
        <v>#REF!</v>
      </c>
      <c r="F1991">
        <v>113478</v>
      </c>
      <c r="Q1991" t="e">
        <f>#REF!</f>
        <v>#REF!</v>
      </c>
      <c r="R1991">
        <v>174872</v>
      </c>
      <c r="BA1991">
        <f>'[1]D.3 Trial Balance - FY25'!$E$291</f>
        <v>0</v>
      </c>
      <c r="BB1991">
        <v>2440</v>
      </c>
      <c r="BG1991">
        <f>'[1]D.4 Revenue - FY25'!$S$145</f>
        <v>0</v>
      </c>
      <c r="BH1991">
        <v>2181</v>
      </c>
    </row>
    <row r="1992" spans="5:60">
      <c r="E1992" t="e">
        <f>#REF!</f>
        <v>#REF!</v>
      </c>
      <c r="F1992">
        <v>113484</v>
      </c>
      <c r="Q1992" t="e">
        <f>#REF!</f>
        <v>#REF!</v>
      </c>
      <c r="R1992">
        <v>174873</v>
      </c>
      <c r="BA1992">
        <f>'[1]D.3 Trial Balance - FY25'!$F$291</f>
        <v>0</v>
      </c>
      <c r="BB1992">
        <v>2441</v>
      </c>
      <c r="BG1992">
        <f>'[1]D.4 Revenue - FY25'!$T$145</f>
        <v>0</v>
      </c>
      <c r="BH1992">
        <v>2182</v>
      </c>
    </row>
    <row r="1993" spans="5:60">
      <c r="E1993" t="e">
        <f>#REF!</f>
        <v>#REF!</v>
      </c>
      <c r="F1993">
        <v>113485</v>
      </c>
      <c r="Q1993" t="e">
        <f>#REF!</f>
        <v>#REF!</v>
      </c>
      <c r="R1993">
        <v>174874</v>
      </c>
      <c r="BA1993">
        <f>'[1]D.3 Trial Balance - FY25'!$G$291</f>
        <v>0</v>
      </c>
      <c r="BB1993">
        <v>2442</v>
      </c>
      <c r="BG1993">
        <f>'[1]D.4 Revenue - FY25'!$U$145</f>
        <v>0</v>
      </c>
      <c r="BH1993">
        <v>2183</v>
      </c>
    </row>
    <row r="1994" spans="5:60">
      <c r="E1994" t="e">
        <f>#REF!</f>
        <v>#REF!</v>
      </c>
      <c r="F1994">
        <v>113486</v>
      </c>
      <c r="Q1994" t="e">
        <f>#REF!</f>
        <v>#REF!</v>
      </c>
      <c r="R1994">
        <v>174875</v>
      </c>
      <c r="BA1994">
        <f>'[1]D.3 Trial Balance - FY25'!$H$291</f>
        <v>0</v>
      </c>
      <c r="BB1994">
        <v>2443</v>
      </c>
      <c r="BG1994">
        <f>'[1]D.4 Revenue - FY25'!$V$145</f>
        <v>0</v>
      </c>
      <c r="BH1994">
        <v>2184</v>
      </c>
    </row>
    <row r="1995" spans="5:60">
      <c r="E1995" t="e">
        <f>#REF!</f>
        <v>#REF!</v>
      </c>
      <c r="F1995">
        <v>113491</v>
      </c>
      <c r="Q1995" t="e">
        <f>#REF!</f>
        <v>#REF!</v>
      </c>
      <c r="R1995">
        <v>174876</v>
      </c>
      <c r="BA1995">
        <f>'[1]D.3 Trial Balance - FY25'!$E$292</f>
        <v>0</v>
      </c>
      <c r="BB1995">
        <v>2444</v>
      </c>
      <c r="BG1995">
        <f>'[1]D.4 Revenue - FY25'!$I$146</f>
        <v>0</v>
      </c>
      <c r="BH1995">
        <v>2185</v>
      </c>
    </row>
    <row r="1996" spans="5:60">
      <c r="E1996" t="e">
        <f>#REF!</f>
        <v>#REF!</v>
      </c>
      <c r="F1996">
        <v>113497</v>
      </c>
      <c r="Q1996" t="e">
        <f>#REF!</f>
        <v>#REF!</v>
      </c>
      <c r="R1996">
        <v>174877</v>
      </c>
      <c r="BA1996">
        <f>'[1]D.3 Trial Balance - FY25'!$F$292</f>
        <v>0</v>
      </c>
      <c r="BB1996">
        <v>2445</v>
      </c>
      <c r="BG1996">
        <f>'[1]D.4 Revenue - FY25'!$J$146</f>
        <v>0</v>
      </c>
      <c r="BH1996">
        <v>2186</v>
      </c>
    </row>
    <row r="1997" spans="5:60">
      <c r="E1997" t="e">
        <f>#REF!</f>
        <v>#REF!</v>
      </c>
      <c r="F1997">
        <v>113498</v>
      </c>
      <c r="Q1997" t="e">
        <f>#REF!</f>
        <v>#REF!</v>
      </c>
      <c r="R1997">
        <v>174878</v>
      </c>
      <c r="BA1997">
        <f>'[1]D.3 Trial Balance - FY25'!$G$292</f>
        <v>0</v>
      </c>
      <c r="BB1997">
        <v>2446</v>
      </c>
      <c r="BG1997">
        <f>'[1]D.4 Revenue - FY25'!$K$146</f>
        <v>0</v>
      </c>
      <c r="BH1997">
        <v>2187</v>
      </c>
    </row>
    <row r="1998" spans="5:60">
      <c r="E1998" t="e">
        <f>#REF!</f>
        <v>#REF!</v>
      </c>
      <c r="F1998">
        <v>113499</v>
      </c>
      <c r="Q1998" t="e">
        <f>#REF!</f>
        <v>#REF!</v>
      </c>
      <c r="R1998">
        <v>174879</v>
      </c>
      <c r="BA1998">
        <f>'[1]D.3 Trial Balance - FY25'!$H$292</f>
        <v>0</v>
      </c>
      <c r="BB1998">
        <v>2447</v>
      </c>
      <c r="BG1998">
        <f>'[1]D.4 Revenue - FY25'!$L$146</f>
        <v>0</v>
      </c>
      <c r="BH1998">
        <v>2188</v>
      </c>
    </row>
    <row r="1999" spans="5:60">
      <c r="E1999" t="e">
        <f>#REF!</f>
        <v>#REF!</v>
      </c>
      <c r="F1999">
        <v>113504</v>
      </c>
      <c r="Q1999" t="e">
        <f>#REF!</f>
        <v>#REF!</v>
      </c>
      <c r="R1999">
        <v>174880</v>
      </c>
      <c r="BA1999">
        <f>'[1]D.3 Trial Balance - FY25'!$E$293</f>
        <v>0</v>
      </c>
      <c r="BB1999">
        <v>2448</v>
      </c>
      <c r="BG1999">
        <f>'[1]D.4 Revenue - FY25'!$M$146</f>
        <v>0</v>
      </c>
      <c r="BH1999">
        <v>2189</v>
      </c>
    </row>
    <row r="2000" spans="5:60">
      <c r="E2000" t="e">
        <f>#REF!</f>
        <v>#REF!</v>
      </c>
      <c r="F2000">
        <v>113510</v>
      </c>
      <c r="Q2000" t="e">
        <f>#REF!</f>
        <v>#REF!</v>
      </c>
      <c r="R2000">
        <v>174881</v>
      </c>
      <c r="BA2000">
        <f>'[1]D.3 Trial Balance - FY25'!$F$293</f>
        <v>0</v>
      </c>
      <c r="BB2000">
        <v>2449</v>
      </c>
      <c r="BG2000">
        <f>'[1]D.4 Revenue - FY25'!$N$146</f>
        <v>0</v>
      </c>
      <c r="BH2000">
        <v>2190</v>
      </c>
    </row>
    <row r="2001" spans="5:60">
      <c r="E2001" t="e">
        <f>#REF!</f>
        <v>#REF!</v>
      </c>
      <c r="F2001">
        <v>113511</v>
      </c>
      <c r="Q2001" t="e">
        <f>#REF!</f>
        <v>#REF!</v>
      </c>
      <c r="R2001">
        <v>174882</v>
      </c>
      <c r="BA2001">
        <f>'[1]D.3 Trial Balance - FY25'!$G$293</f>
        <v>0</v>
      </c>
      <c r="BB2001">
        <v>2450</v>
      </c>
      <c r="BG2001">
        <f>'[1]D.4 Revenue - FY25'!$O$146</f>
        <v>0</v>
      </c>
      <c r="BH2001">
        <v>2191</v>
      </c>
    </row>
    <row r="2002" spans="5:60">
      <c r="E2002" t="e">
        <f>#REF!</f>
        <v>#REF!</v>
      </c>
      <c r="F2002">
        <v>113512</v>
      </c>
      <c r="Q2002" t="e">
        <f>#REF!</f>
        <v>#REF!</v>
      </c>
      <c r="R2002">
        <v>174883</v>
      </c>
      <c r="BA2002">
        <f>'[1]D.3 Trial Balance - FY25'!$H$293</f>
        <v>0</v>
      </c>
      <c r="BB2002">
        <v>2451</v>
      </c>
      <c r="BG2002">
        <f>'[1]D.4 Revenue - FY25'!$P$146</f>
        <v>0</v>
      </c>
      <c r="BH2002">
        <v>2192</v>
      </c>
    </row>
    <row r="2003" spans="5:60">
      <c r="E2003" t="e">
        <f>#REF!</f>
        <v>#REF!</v>
      </c>
      <c r="F2003">
        <v>113517</v>
      </c>
      <c r="Q2003" t="e">
        <f>#REF!</f>
        <v>#REF!</v>
      </c>
      <c r="R2003">
        <v>174884</v>
      </c>
      <c r="BA2003">
        <f>'[1]D.3 Trial Balance - FY25'!$E$294</f>
        <v>0</v>
      </c>
      <c r="BB2003">
        <v>2452</v>
      </c>
      <c r="BG2003">
        <f>'[1]D.4 Revenue - FY25'!$Q$146</f>
        <v>0</v>
      </c>
      <c r="BH2003">
        <v>2193</v>
      </c>
    </row>
    <row r="2004" spans="5:60">
      <c r="E2004" t="e">
        <f>#REF!</f>
        <v>#REF!</v>
      </c>
      <c r="F2004">
        <v>113523</v>
      </c>
      <c r="Q2004" t="e">
        <f>#REF!</f>
        <v>#REF!</v>
      </c>
      <c r="R2004">
        <v>174885</v>
      </c>
      <c r="BA2004">
        <f>'[1]D.3 Trial Balance - FY25'!$F$294</f>
        <v>0</v>
      </c>
      <c r="BB2004">
        <v>2453</v>
      </c>
      <c r="BG2004">
        <f>'[1]D.4 Revenue - FY25'!$R$146</f>
        <v>0</v>
      </c>
      <c r="BH2004">
        <v>2194</v>
      </c>
    </row>
    <row r="2005" spans="5:60">
      <c r="E2005" t="e">
        <f>#REF!</f>
        <v>#REF!</v>
      </c>
      <c r="F2005">
        <v>113524</v>
      </c>
      <c r="Q2005" t="e">
        <f>#REF!</f>
        <v>#REF!</v>
      </c>
      <c r="R2005">
        <v>174886</v>
      </c>
      <c r="BA2005">
        <f>'[1]D.3 Trial Balance - FY25'!$G$294</f>
        <v>0</v>
      </c>
      <c r="BB2005">
        <v>2454</v>
      </c>
      <c r="BG2005">
        <f>'[1]D.4 Revenue - FY25'!$S$146</f>
        <v>0</v>
      </c>
      <c r="BH2005">
        <v>2195</v>
      </c>
    </row>
    <row r="2006" spans="5:60">
      <c r="E2006" t="e">
        <f>#REF!</f>
        <v>#REF!</v>
      </c>
      <c r="F2006">
        <v>113525</v>
      </c>
      <c r="Q2006" t="e">
        <f>#REF!</f>
        <v>#REF!</v>
      </c>
      <c r="R2006">
        <v>174887</v>
      </c>
      <c r="BA2006">
        <f>'[1]D.3 Trial Balance - FY25'!$H$294</f>
        <v>0</v>
      </c>
      <c r="BB2006">
        <v>2455</v>
      </c>
      <c r="BG2006">
        <f>'[1]D.4 Revenue - FY25'!$T$146</f>
        <v>0</v>
      </c>
      <c r="BH2006">
        <v>2196</v>
      </c>
    </row>
    <row r="2007" spans="5:60">
      <c r="E2007" t="e">
        <f>#REF!</f>
        <v>#REF!</v>
      </c>
      <c r="F2007">
        <v>113530</v>
      </c>
      <c r="Q2007" t="e">
        <f>#REF!</f>
        <v>#REF!</v>
      </c>
      <c r="R2007">
        <v>174888</v>
      </c>
      <c r="BA2007">
        <f>'[1]D.3 Trial Balance - FY25'!$E$295</f>
        <v>0</v>
      </c>
      <c r="BB2007">
        <v>2456</v>
      </c>
      <c r="BG2007">
        <f>'[1]D.4 Revenue - FY25'!$U$146</f>
        <v>0</v>
      </c>
      <c r="BH2007">
        <v>2197</v>
      </c>
    </row>
    <row r="2008" spans="5:60">
      <c r="E2008" t="e">
        <f>#REF!</f>
        <v>#REF!</v>
      </c>
      <c r="F2008">
        <v>113536</v>
      </c>
      <c r="Q2008" t="e">
        <f>#REF!</f>
        <v>#REF!</v>
      </c>
      <c r="R2008">
        <v>174889</v>
      </c>
      <c r="BA2008">
        <f>'[1]D.3 Trial Balance - FY25'!$F$295</f>
        <v>0</v>
      </c>
      <c r="BB2008">
        <v>2457</v>
      </c>
      <c r="BG2008">
        <f>'[1]D.4 Revenue - FY25'!$V$146</f>
        <v>0</v>
      </c>
      <c r="BH2008">
        <v>2198</v>
      </c>
    </row>
    <row r="2009" spans="5:60">
      <c r="E2009" t="e">
        <f>#REF!</f>
        <v>#REF!</v>
      </c>
      <c r="F2009">
        <v>113537</v>
      </c>
      <c r="Q2009" t="e">
        <f>#REF!</f>
        <v>#REF!</v>
      </c>
      <c r="R2009">
        <v>174890</v>
      </c>
      <c r="BA2009">
        <f>'[1]D.3 Trial Balance - FY25'!$G$295</f>
        <v>0</v>
      </c>
      <c r="BB2009">
        <v>2458</v>
      </c>
      <c r="BG2009">
        <f>'[1]D.4 Revenue - FY25'!$I$147</f>
        <v>0</v>
      </c>
      <c r="BH2009">
        <v>2199</v>
      </c>
    </row>
    <row r="2010" spans="5:60">
      <c r="E2010" t="e">
        <f>#REF!</f>
        <v>#REF!</v>
      </c>
      <c r="F2010">
        <v>113538</v>
      </c>
      <c r="Q2010" t="e">
        <f>#REF!</f>
        <v>#REF!</v>
      </c>
      <c r="R2010">
        <v>174891</v>
      </c>
      <c r="BA2010">
        <f>'[1]D.3 Trial Balance - FY25'!$H$295</f>
        <v>0</v>
      </c>
      <c r="BB2010">
        <v>2459</v>
      </c>
      <c r="BG2010">
        <f>'[1]D.4 Revenue - FY25'!$J$147</f>
        <v>0</v>
      </c>
      <c r="BH2010">
        <v>2200</v>
      </c>
    </row>
    <row r="2011" spans="5:60">
      <c r="E2011" t="e">
        <f>#REF!</f>
        <v>#REF!</v>
      </c>
      <c r="F2011">
        <v>113543</v>
      </c>
      <c r="Q2011" t="e">
        <f>#REF!</f>
        <v>#REF!</v>
      </c>
      <c r="R2011">
        <v>174892</v>
      </c>
      <c r="BA2011">
        <f>'[1]D.3 Trial Balance - FY25'!$E$296</f>
        <v>0</v>
      </c>
      <c r="BB2011">
        <v>2460</v>
      </c>
      <c r="BG2011">
        <f>'[1]D.4 Revenue - FY25'!$K$147</f>
        <v>0</v>
      </c>
      <c r="BH2011">
        <v>2201</v>
      </c>
    </row>
    <row r="2012" spans="5:60">
      <c r="E2012" t="e">
        <f>#REF!</f>
        <v>#REF!</v>
      </c>
      <c r="F2012">
        <v>113549</v>
      </c>
      <c r="Q2012" t="e">
        <f>#REF!</f>
        <v>#REF!</v>
      </c>
      <c r="R2012">
        <v>174893</v>
      </c>
      <c r="BA2012">
        <f>'[1]D.3 Trial Balance - FY25'!$F$296</f>
        <v>0</v>
      </c>
      <c r="BB2012">
        <v>2461</v>
      </c>
      <c r="BG2012">
        <f>'[1]D.4 Revenue - FY25'!$L$147</f>
        <v>0</v>
      </c>
      <c r="BH2012">
        <v>2202</v>
      </c>
    </row>
    <row r="2013" spans="5:60">
      <c r="E2013" t="e">
        <f>#REF!</f>
        <v>#REF!</v>
      </c>
      <c r="F2013">
        <v>113550</v>
      </c>
      <c r="Q2013" t="e">
        <f>#REF!</f>
        <v>#REF!</v>
      </c>
      <c r="R2013">
        <v>174894</v>
      </c>
      <c r="BA2013">
        <f>'[1]D.3 Trial Balance - FY25'!$G$296</f>
        <v>0</v>
      </c>
      <c r="BB2013">
        <v>2462</v>
      </c>
      <c r="BG2013">
        <f>'[1]D.4 Revenue - FY25'!$M$147</f>
        <v>0</v>
      </c>
      <c r="BH2013">
        <v>2203</v>
      </c>
    </row>
    <row r="2014" spans="5:60">
      <c r="E2014" t="e">
        <f>#REF!</f>
        <v>#REF!</v>
      </c>
      <c r="F2014">
        <v>113551</v>
      </c>
      <c r="Q2014" t="e">
        <f>#REF!</f>
        <v>#REF!</v>
      </c>
      <c r="R2014">
        <v>174895</v>
      </c>
      <c r="BA2014">
        <f>'[1]D.3 Trial Balance - FY25'!$H$296</f>
        <v>26261866.050000001</v>
      </c>
      <c r="BB2014">
        <v>2463</v>
      </c>
      <c r="BG2014">
        <f>'[1]D.4 Revenue - FY25'!$N$147</f>
        <v>0</v>
      </c>
      <c r="BH2014">
        <v>2204</v>
      </c>
    </row>
    <row r="2015" spans="5:60">
      <c r="E2015" t="e">
        <f>#REF!</f>
        <v>#REF!</v>
      </c>
      <c r="F2015">
        <v>113556</v>
      </c>
      <c r="Q2015" t="e">
        <f>#REF!</f>
        <v>#REF!</v>
      </c>
      <c r="R2015">
        <v>174896</v>
      </c>
      <c r="BA2015">
        <f>'[1]D.3 Trial Balance - FY25'!$E$297</f>
        <v>0</v>
      </c>
      <c r="BB2015">
        <v>2464</v>
      </c>
      <c r="BG2015">
        <f>'[1]D.4 Revenue - FY25'!$O$147</f>
        <v>0</v>
      </c>
      <c r="BH2015">
        <v>2205</v>
      </c>
    </row>
    <row r="2016" spans="5:60">
      <c r="E2016" t="e">
        <f>#REF!</f>
        <v>#REF!</v>
      </c>
      <c r="F2016">
        <v>113562</v>
      </c>
      <c r="Q2016" t="e">
        <f>#REF!</f>
        <v>#REF!</v>
      </c>
      <c r="R2016">
        <v>174897</v>
      </c>
      <c r="BA2016">
        <f>'[1]D.3 Trial Balance - FY25'!$F$297</f>
        <v>0</v>
      </c>
      <c r="BB2016">
        <v>2465</v>
      </c>
      <c r="BG2016">
        <f>'[1]D.4 Revenue - FY25'!$P$147</f>
        <v>0</v>
      </c>
      <c r="BH2016">
        <v>2206</v>
      </c>
    </row>
    <row r="2017" spans="5:60">
      <c r="E2017" t="e">
        <f>#REF!</f>
        <v>#REF!</v>
      </c>
      <c r="F2017">
        <v>113563</v>
      </c>
      <c r="Q2017" t="e">
        <f>#REF!</f>
        <v>#REF!</v>
      </c>
      <c r="R2017">
        <v>174898</v>
      </c>
      <c r="BA2017">
        <f>'[1]D.3 Trial Balance - FY25'!$G$297</f>
        <v>0</v>
      </c>
      <c r="BB2017">
        <v>2466</v>
      </c>
      <c r="BG2017">
        <f>'[1]D.4 Revenue - FY25'!$Q$147</f>
        <v>0</v>
      </c>
      <c r="BH2017">
        <v>2207</v>
      </c>
    </row>
    <row r="2018" spans="5:60">
      <c r="E2018" t="e">
        <f>#REF!</f>
        <v>#REF!</v>
      </c>
      <c r="F2018">
        <v>113564</v>
      </c>
      <c r="Q2018" t="e">
        <f>#REF!</f>
        <v>#REF!</v>
      </c>
      <c r="R2018">
        <v>174899</v>
      </c>
      <c r="BA2018">
        <f>'[1]D.3 Trial Balance - FY25'!$H$297</f>
        <v>0</v>
      </c>
      <c r="BB2018">
        <v>2467</v>
      </c>
      <c r="BG2018">
        <f>'[1]D.4 Revenue - FY25'!$R$147</f>
        <v>0</v>
      </c>
      <c r="BH2018">
        <v>2208</v>
      </c>
    </row>
    <row r="2019" spans="5:60">
      <c r="E2019" t="e">
        <f>#REF!</f>
        <v>#REF!</v>
      </c>
      <c r="F2019">
        <v>113569</v>
      </c>
      <c r="Q2019" t="e">
        <f>#REF!</f>
        <v>#REF!</v>
      </c>
      <c r="R2019">
        <v>174900</v>
      </c>
      <c r="BA2019">
        <f>'[1]D.3 Trial Balance - FY25'!$E$298</f>
        <v>0</v>
      </c>
      <c r="BB2019">
        <v>2468</v>
      </c>
      <c r="BG2019">
        <f>'[1]D.4 Revenue - FY25'!$S$147</f>
        <v>0</v>
      </c>
      <c r="BH2019">
        <v>2209</v>
      </c>
    </row>
    <row r="2020" spans="5:60">
      <c r="E2020" t="e">
        <f>#REF!</f>
        <v>#REF!</v>
      </c>
      <c r="F2020">
        <v>113575</v>
      </c>
      <c r="Q2020" t="e">
        <f>#REF!</f>
        <v>#REF!</v>
      </c>
      <c r="R2020">
        <v>174901</v>
      </c>
      <c r="BA2020">
        <f>'[1]D.3 Trial Balance - FY25'!$F$298</f>
        <v>0</v>
      </c>
      <c r="BB2020">
        <v>2469</v>
      </c>
      <c r="BG2020">
        <f>'[1]D.4 Revenue - FY25'!$T$147</f>
        <v>0</v>
      </c>
      <c r="BH2020">
        <v>2210</v>
      </c>
    </row>
    <row r="2021" spans="5:60">
      <c r="E2021" t="e">
        <f>#REF!</f>
        <v>#REF!</v>
      </c>
      <c r="F2021">
        <v>113576</v>
      </c>
      <c r="Q2021" t="e">
        <f>#REF!</f>
        <v>#REF!</v>
      </c>
      <c r="R2021">
        <v>174902</v>
      </c>
      <c r="BA2021">
        <f>'[1]D.3 Trial Balance - FY25'!$G$298</f>
        <v>0</v>
      </c>
      <c r="BB2021">
        <v>2470</v>
      </c>
      <c r="BG2021">
        <f>'[1]D.4 Revenue - FY25'!$U$147</f>
        <v>0</v>
      </c>
      <c r="BH2021">
        <v>2211</v>
      </c>
    </row>
    <row r="2022" spans="5:60">
      <c r="E2022" t="e">
        <f>#REF!</f>
        <v>#REF!</v>
      </c>
      <c r="F2022">
        <v>113577</v>
      </c>
      <c r="Q2022" t="e">
        <f>#REF!</f>
        <v>#REF!</v>
      </c>
      <c r="R2022">
        <v>174903</v>
      </c>
      <c r="BA2022">
        <f>'[1]D.3 Trial Balance - FY25'!$H$298</f>
        <v>0</v>
      </c>
      <c r="BB2022">
        <v>2471</v>
      </c>
      <c r="BG2022">
        <f>'[1]D.4 Revenue - FY25'!$V$147</f>
        <v>0</v>
      </c>
      <c r="BH2022">
        <v>2212</v>
      </c>
    </row>
    <row r="2023" spans="5:60">
      <c r="E2023" t="e">
        <f>#REF!</f>
        <v>#REF!</v>
      </c>
      <c r="F2023">
        <v>113582</v>
      </c>
      <c r="Q2023" t="e">
        <f>#REF!</f>
        <v>#REF!</v>
      </c>
      <c r="R2023">
        <v>174904</v>
      </c>
      <c r="BA2023">
        <f>'[1]D.3 Trial Balance - FY25'!$E$299</f>
        <v>0</v>
      </c>
      <c r="BB2023">
        <v>2472</v>
      </c>
      <c r="BG2023">
        <f>'[1]D.4 Revenue - FY25'!$I$148</f>
        <v>0</v>
      </c>
      <c r="BH2023">
        <v>2213</v>
      </c>
    </row>
    <row r="2024" spans="5:60">
      <c r="E2024" t="e">
        <f>#REF!</f>
        <v>#REF!</v>
      </c>
      <c r="F2024">
        <v>113588</v>
      </c>
      <c r="Q2024" t="e">
        <f>#REF!</f>
        <v>#REF!</v>
      </c>
      <c r="R2024">
        <v>174905</v>
      </c>
      <c r="BA2024">
        <f>'[1]D.3 Trial Balance - FY25'!$F$299</f>
        <v>0</v>
      </c>
      <c r="BB2024">
        <v>2473</v>
      </c>
      <c r="BG2024">
        <f>'[1]D.4 Revenue - FY25'!$J$148</f>
        <v>0</v>
      </c>
      <c r="BH2024">
        <v>2214</v>
      </c>
    </row>
    <row r="2025" spans="5:60">
      <c r="E2025" t="e">
        <f>#REF!</f>
        <v>#REF!</v>
      </c>
      <c r="F2025">
        <v>113589</v>
      </c>
      <c r="Q2025" t="e">
        <f>#REF!</f>
        <v>#REF!</v>
      </c>
      <c r="R2025">
        <v>174906</v>
      </c>
      <c r="BA2025">
        <f>'[1]D.3 Trial Balance - FY25'!$G$299</f>
        <v>0</v>
      </c>
      <c r="BB2025">
        <v>2474</v>
      </c>
      <c r="BG2025">
        <f>'[1]D.4 Revenue - FY25'!$K$148</f>
        <v>0</v>
      </c>
      <c r="BH2025">
        <v>2215</v>
      </c>
    </row>
    <row r="2026" spans="5:60">
      <c r="E2026" t="e">
        <f>#REF!</f>
        <v>#REF!</v>
      </c>
      <c r="F2026">
        <v>113590</v>
      </c>
      <c r="Q2026" t="e">
        <f>#REF!</f>
        <v>#REF!</v>
      </c>
      <c r="R2026">
        <v>174907</v>
      </c>
      <c r="BA2026">
        <f>'[1]D.3 Trial Balance - FY25'!$H$299</f>
        <v>0</v>
      </c>
      <c r="BB2026">
        <v>2475</v>
      </c>
      <c r="BG2026">
        <f>'[1]D.4 Revenue - FY25'!$L$148</f>
        <v>0</v>
      </c>
      <c r="BH2026">
        <v>2216</v>
      </c>
    </row>
    <row r="2027" spans="5:60">
      <c r="E2027" t="e">
        <f>#REF!</f>
        <v>#REF!</v>
      </c>
      <c r="F2027">
        <v>113595</v>
      </c>
      <c r="Q2027" t="e">
        <f>#REF!</f>
        <v>#REF!</v>
      </c>
      <c r="R2027">
        <v>174908</v>
      </c>
      <c r="BA2027">
        <f>'[1]D.3 Trial Balance - FY25'!$E$300</f>
        <v>0</v>
      </c>
      <c r="BB2027">
        <v>2476</v>
      </c>
      <c r="BG2027">
        <f>'[1]D.4 Revenue - FY25'!$M$148</f>
        <v>0</v>
      </c>
      <c r="BH2027">
        <v>2217</v>
      </c>
    </row>
    <row r="2028" spans="5:60">
      <c r="E2028" t="e">
        <f>#REF!</f>
        <v>#REF!</v>
      </c>
      <c r="F2028">
        <v>113601</v>
      </c>
      <c r="Q2028" t="e">
        <f>#REF!</f>
        <v>#REF!</v>
      </c>
      <c r="R2028">
        <v>174909</v>
      </c>
      <c r="BA2028">
        <f>'[1]D.3 Trial Balance - FY25'!$F$300</f>
        <v>0</v>
      </c>
      <c r="BB2028">
        <v>2477</v>
      </c>
      <c r="BG2028">
        <f>'[1]D.4 Revenue - FY25'!$N$148</f>
        <v>0</v>
      </c>
      <c r="BH2028">
        <v>2218</v>
      </c>
    </row>
    <row r="2029" spans="5:60">
      <c r="E2029" t="e">
        <f>#REF!</f>
        <v>#REF!</v>
      </c>
      <c r="F2029">
        <v>113602</v>
      </c>
      <c r="Q2029" t="e">
        <f>#REF!</f>
        <v>#REF!</v>
      </c>
      <c r="R2029">
        <v>174910</v>
      </c>
      <c r="BA2029">
        <f>'[1]D.3 Trial Balance - FY25'!$G$300</f>
        <v>0</v>
      </c>
      <c r="BB2029">
        <v>2478</v>
      </c>
      <c r="BG2029">
        <f>'[1]D.4 Revenue - FY25'!$O$148</f>
        <v>0</v>
      </c>
      <c r="BH2029">
        <v>2219</v>
      </c>
    </row>
    <row r="2030" spans="5:60">
      <c r="E2030" t="e">
        <f>#REF!</f>
        <v>#REF!</v>
      </c>
      <c r="F2030">
        <v>113603</v>
      </c>
      <c r="Q2030" t="e">
        <f>#REF!</f>
        <v>#REF!</v>
      </c>
      <c r="R2030">
        <v>174911</v>
      </c>
      <c r="BA2030">
        <f>'[1]D.3 Trial Balance - FY25'!$H$300</f>
        <v>0</v>
      </c>
      <c r="BB2030">
        <v>2479</v>
      </c>
      <c r="BG2030">
        <f>'[1]D.4 Revenue - FY25'!$P$148</f>
        <v>0</v>
      </c>
      <c r="BH2030">
        <v>2220</v>
      </c>
    </row>
    <row r="2031" spans="5:60">
      <c r="E2031" t="e">
        <f>#REF!</f>
        <v>#REF!</v>
      </c>
      <c r="F2031">
        <v>113608</v>
      </c>
      <c r="Q2031" t="e">
        <f>#REF!</f>
        <v>#REF!</v>
      </c>
      <c r="R2031">
        <v>174912</v>
      </c>
      <c r="BA2031">
        <f>'[1]D.3 Trial Balance - FY25'!$E$301</f>
        <v>0</v>
      </c>
      <c r="BB2031">
        <v>2480</v>
      </c>
      <c r="BG2031">
        <f>'[1]D.4 Revenue - FY25'!$Q$148</f>
        <v>0</v>
      </c>
      <c r="BH2031">
        <v>2221</v>
      </c>
    </row>
    <row r="2032" spans="5:60">
      <c r="E2032" t="e">
        <f>#REF!</f>
        <v>#REF!</v>
      </c>
      <c r="F2032">
        <v>113614</v>
      </c>
      <c r="Q2032" t="e">
        <f>#REF!</f>
        <v>#REF!</v>
      </c>
      <c r="R2032">
        <v>174913</v>
      </c>
      <c r="BA2032">
        <f>'[1]D.3 Trial Balance - FY25'!$F$301</f>
        <v>0</v>
      </c>
      <c r="BB2032">
        <v>2481</v>
      </c>
      <c r="BG2032">
        <f>'[1]D.4 Revenue - FY25'!$R$148</f>
        <v>0</v>
      </c>
      <c r="BH2032">
        <v>2222</v>
      </c>
    </row>
    <row r="2033" spans="5:60">
      <c r="E2033" t="e">
        <f>#REF!</f>
        <v>#REF!</v>
      </c>
      <c r="F2033">
        <v>113615</v>
      </c>
      <c r="Q2033" t="e">
        <f>#REF!</f>
        <v>#REF!</v>
      </c>
      <c r="R2033">
        <v>174914</v>
      </c>
      <c r="BA2033">
        <f>'[1]D.3 Trial Balance - FY25'!$G$301</f>
        <v>0</v>
      </c>
      <c r="BB2033">
        <v>2482</v>
      </c>
      <c r="BG2033">
        <f>'[1]D.4 Revenue - FY25'!$S$148</f>
        <v>0</v>
      </c>
      <c r="BH2033">
        <v>2223</v>
      </c>
    </row>
    <row r="2034" spans="5:60">
      <c r="E2034" t="e">
        <f>#REF!</f>
        <v>#REF!</v>
      </c>
      <c r="F2034">
        <v>113616</v>
      </c>
      <c r="Q2034" t="e">
        <f>#REF!</f>
        <v>#REF!</v>
      </c>
      <c r="R2034">
        <v>174915</v>
      </c>
      <c r="BA2034">
        <f>'[1]D.3 Trial Balance - FY25'!$H$301</f>
        <v>0</v>
      </c>
      <c r="BB2034">
        <v>2483</v>
      </c>
      <c r="BG2034">
        <f>'[1]D.4 Revenue - FY25'!$T$148</f>
        <v>0</v>
      </c>
      <c r="BH2034">
        <v>2224</v>
      </c>
    </row>
    <row r="2035" spans="5:60">
      <c r="E2035" t="e">
        <f>#REF!</f>
        <v>#REF!</v>
      </c>
      <c r="F2035">
        <v>113621</v>
      </c>
      <c r="Q2035" t="e">
        <f>#REF!</f>
        <v>#REF!</v>
      </c>
      <c r="R2035">
        <v>174916</v>
      </c>
      <c r="BA2035">
        <f>'[1]D.3 Trial Balance - FY25'!$E$302</f>
        <v>0</v>
      </c>
      <c r="BB2035">
        <v>2484</v>
      </c>
      <c r="BG2035">
        <f>'[1]D.4 Revenue - FY25'!$U$148</f>
        <v>0</v>
      </c>
      <c r="BH2035">
        <v>2225</v>
      </c>
    </row>
    <row r="2036" spans="5:60">
      <c r="E2036" t="e">
        <f>#REF!</f>
        <v>#REF!</v>
      </c>
      <c r="F2036">
        <v>113627</v>
      </c>
      <c r="Q2036" t="e">
        <f>#REF!</f>
        <v>#REF!</v>
      </c>
      <c r="R2036">
        <v>174917</v>
      </c>
      <c r="BA2036">
        <f>'[1]D.3 Trial Balance - FY25'!$F$302</f>
        <v>0</v>
      </c>
      <c r="BB2036">
        <v>2485</v>
      </c>
      <c r="BG2036">
        <f>'[1]D.4 Revenue - FY25'!$V$148</f>
        <v>0</v>
      </c>
      <c r="BH2036">
        <v>2226</v>
      </c>
    </row>
    <row r="2037" spans="5:60">
      <c r="E2037" t="e">
        <f>#REF!</f>
        <v>#REF!</v>
      </c>
      <c r="F2037">
        <v>113628</v>
      </c>
      <c r="Q2037" t="e">
        <f>#REF!</f>
        <v>#REF!</v>
      </c>
      <c r="R2037">
        <v>174918</v>
      </c>
      <c r="BA2037">
        <f>'[1]D.3 Trial Balance - FY25'!$G$302</f>
        <v>0</v>
      </c>
      <c r="BB2037">
        <v>2486</v>
      </c>
      <c r="BG2037">
        <f>'[1]D.4 Revenue - FY25'!$I$149</f>
        <v>0</v>
      </c>
      <c r="BH2037">
        <v>2227</v>
      </c>
    </row>
    <row r="2038" spans="5:60">
      <c r="E2038" t="e">
        <f>#REF!</f>
        <v>#REF!</v>
      </c>
      <c r="F2038">
        <v>113629</v>
      </c>
      <c r="Q2038" t="e">
        <f>#REF!</f>
        <v>#REF!</v>
      </c>
      <c r="R2038">
        <v>174919</v>
      </c>
      <c r="BA2038">
        <f>'[1]D.3 Trial Balance - FY25'!$H$302</f>
        <v>0</v>
      </c>
      <c r="BB2038">
        <v>2487</v>
      </c>
      <c r="BG2038">
        <f>'[1]D.4 Revenue - FY25'!$J$149</f>
        <v>0</v>
      </c>
      <c r="BH2038">
        <v>2228</v>
      </c>
    </row>
    <row r="2039" spans="5:60">
      <c r="E2039" t="e">
        <f>#REF!</f>
        <v>#REF!</v>
      </c>
      <c r="F2039">
        <v>113634</v>
      </c>
      <c r="Q2039" t="e">
        <f>#REF!</f>
        <v>#REF!</v>
      </c>
      <c r="R2039">
        <v>174920</v>
      </c>
      <c r="BA2039">
        <f>'[1]D.3 Trial Balance - FY25'!$E$303</f>
        <v>0</v>
      </c>
      <c r="BB2039">
        <v>2488</v>
      </c>
      <c r="BG2039">
        <f>'[1]D.4 Revenue - FY25'!$K$149</f>
        <v>0</v>
      </c>
      <c r="BH2039">
        <v>2229</v>
      </c>
    </row>
    <row r="2040" spans="5:60">
      <c r="E2040" t="e">
        <f>#REF!</f>
        <v>#REF!</v>
      </c>
      <c r="F2040">
        <v>113640</v>
      </c>
      <c r="Q2040" t="e">
        <f>#REF!</f>
        <v>#REF!</v>
      </c>
      <c r="R2040">
        <v>174921</v>
      </c>
      <c r="BA2040">
        <f>'[1]D.3 Trial Balance - FY25'!$F$303</f>
        <v>0</v>
      </c>
      <c r="BB2040">
        <v>2489</v>
      </c>
      <c r="BG2040">
        <f>'[1]D.4 Revenue - FY25'!$L$149</f>
        <v>0</v>
      </c>
      <c r="BH2040">
        <v>2230</v>
      </c>
    </row>
    <row r="2041" spans="5:60">
      <c r="E2041" t="e">
        <f>#REF!</f>
        <v>#REF!</v>
      </c>
      <c r="F2041">
        <v>113641</v>
      </c>
      <c r="Q2041" t="e">
        <f>#REF!</f>
        <v>#REF!</v>
      </c>
      <c r="R2041">
        <v>174922</v>
      </c>
      <c r="BA2041">
        <f>'[1]D.3 Trial Balance - FY25'!$G$303</f>
        <v>0</v>
      </c>
      <c r="BB2041">
        <v>2490</v>
      </c>
      <c r="BG2041">
        <f>'[1]D.4 Revenue - FY25'!$M$149</f>
        <v>0</v>
      </c>
      <c r="BH2041">
        <v>2231</v>
      </c>
    </row>
    <row r="2042" spans="5:60">
      <c r="E2042" t="e">
        <f>#REF!</f>
        <v>#REF!</v>
      </c>
      <c r="F2042">
        <v>113642</v>
      </c>
      <c r="Q2042" t="e">
        <f>#REF!</f>
        <v>#REF!</v>
      </c>
      <c r="R2042">
        <v>174923</v>
      </c>
      <c r="BA2042">
        <f>'[1]D.3 Trial Balance - FY25'!$H$303</f>
        <v>0</v>
      </c>
      <c r="BB2042">
        <v>2491</v>
      </c>
      <c r="BG2042">
        <f>'[1]D.4 Revenue - FY25'!$N$149</f>
        <v>0</v>
      </c>
      <c r="BH2042">
        <v>2232</v>
      </c>
    </row>
    <row r="2043" spans="5:60">
      <c r="E2043" t="e">
        <f>#REF!</f>
        <v>#REF!</v>
      </c>
      <c r="F2043">
        <v>113647</v>
      </c>
      <c r="Q2043" t="e">
        <f>#REF!</f>
        <v>#REF!</v>
      </c>
      <c r="R2043">
        <v>174924</v>
      </c>
      <c r="BA2043">
        <f>'[1]D.3 Trial Balance - FY25'!$E$304</f>
        <v>0</v>
      </c>
      <c r="BB2043">
        <v>2492</v>
      </c>
      <c r="BG2043">
        <f>'[1]D.4 Revenue - FY25'!$O$149</f>
        <v>0</v>
      </c>
      <c r="BH2043">
        <v>2233</v>
      </c>
    </row>
    <row r="2044" spans="5:60">
      <c r="E2044" t="e">
        <f>#REF!</f>
        <v>#REF!</v>
      </c>
      <c r="F2044">
        <v>113653</v>
      </c>
      <c r="Q2044" t="e">
        <f>#REF!</f>
        <v>#REF!</v>
      </c>
      <c r="R2044">
        <v>174925</v>
      </c>
      <c r="BA2044">
        <f>'[1]D.3 Trial Balance - FY25'!$F$304</f>
        <v>0</v>
      </c>
      <c r="BB2044">
        <v>2493</v>
      </c>
      <c r="BG2044">
        <f>'[1]D.4 Revenue - FY25'!$P$149</f>
        <v>0</v>
      </c>
      <c r="BH2044">
        <v>2234</v>
      </c>
    </row>
    <row r="2045" spans="5:60">
      <c r="E2045" t="e">
        <f>#REF!</f>
        <v>#REF!</v>
      </c>
      <c r="F2045">
        <v>113654</v>
      </c>
      <c r="Q2045" t="e">
        <f>#REF!</f>
        <v>#REF!</v>
      </c>
      <c r="R2045">
        <v>174926</v>
      </c>
      <c r="BA2045">
        <f>'[1]D.3 Trial Balance - FY25'!$G$304</f>
        <v>0</v>
      </c>
      <c r="BB2045">
        <v>2494</v>
      </c>
      <c r="BG2045">
        <f>'[1]D.4 Revenue - FY25'!$Q$149</f>
        <v>0</v>
      </c>
      <c r="BH2045">
        <v>2235</v>
      </c>
    </row>
    <row r="2046" spans="5:60">
      <c r="E2046" t="e">
        <f>#REF!</f>
        <v>#REF!</v>
      </c>
      <c r="F2046">
        <v>113655</v>
      </c>
      <c r="Q2046" t="e">
        <f>#REF!</f>
        <v>#REF!</v>
      </c>
      <c r="R2046">
        <v>174927</v>
      </c>
      <c r="BA2046">
        <f>'[1]D.3 Trial Balance - FY25'!$H$304</f>
        <v>0</v>
      </c>
      <c r="BB2046">
        <v>2495</v>
      </c>
      <c r="BG2046">
        <f>'[1]D.4 Revenue - FY25'!$R$149</f>
        <v>0</v>
      </c>
      <c r="BH2046">
        <v>2236</v>
      </c>
    </row>
    <row r="2047" spans="5:60">
      <c r="E2047" t="e">
        <f>#REF!</f>
        <v>#REF!</v>
      </c>
      <c r="F2047">
        <v>113660</v>
      </c>
      <c r="Q2047" t="e">
        <f>#REF!</f>
        <v>#REF!</v>
      </c>
      <c r="R2047">
        <v>174928</v>
      </c>
      <c r="BA2047">
        <f>'[1]D.3 Trial Balance - FY25'!$E$305</f>
        <v>0</v>
      </c>
      <c r="BB2047">
        <v>2496</v>
      </c>
      <c r="BG2047">
        <f>'[1]D.4 Revenue - FY25'!$S$149</f>
        <v>0</v>
      </c>
      <c r="BH2047">
        <v>2237</v>
      </c>
    </row>
    <row r="2048" spans="5:60">
      <c r="E2048" t="e">
        <f>#REF!</f>
        <v>#REF!</v>
      </c>
      <c r="F2048">
        <v>113666</v>
      </c>
      <c r="Q2048" t="e">
        <f>#REF!</f>
        <v>#REF!</v>
      </c>
      <c r="R2048">
        <v>174929</v>
      </c>
      <c r="BA2048">
        <f>'[1]D.3 Trial Balance - FY25'!$F$305</f>
        <v>0</v>
      </c>
      <c r="BB2048">
        <v>2497</v>
      </c>
      <c r="BG2048">
        <f>'[1]D.4 Revenue - FY25'!$T$149</f>
        <v>0</v>
      </c>
      <c r="BH2048">
        <v>2238</v>
      </c>
    </row>
    <row r="2049" spans="5:60">
      <c r="E2049" t="e">
        <f>#REF!</f>
        <v>#REF!</v>
      </c>
      <c r="F2049">
        <v>113667</v>
      </c>
      <c r="Q2049" t="e">
        <f>#REF!</f>
        <v>#REF!</v>
      </c>
      <c r="R2049">
        <v>174930</v>
      </c>
      <c r="BA2049">
        <f>'[1]D.3 Trial Balance - FY25'!$G$305</f>
        <v>0</v>
      </c>
      <c r="BB2049">
        <v>2498</v>
      </c>
      <c r="BG2049">
        <f>'[1]D.4 Revenue - FY25'!$U$149</f>
        <v>0</v>
      </c>
      <c r="BH2049">
        <v>2239</v>
      </c>
    </row>
    <row r="2050" spans="5:60">
      <c r="E2050" t="e">
        <f>#REF!</f>
        <v>#REF!</v>
      </c>
      <c r="F2050">
        <v>113668</v>
      </c>
      <c r="Q2050" t="e">
        <f>#REF!</f>
        <v>#REF!</v>
      </c>
      <c r="R2050">
        <v>174931</v>
      </c>
      <c r="BA2050">
        <f>'[1]D.3 Trial Balance - FY25'!$H$305</f>
        <v>0</v>
      </c>
      <c r="BB2050">
        <v>2499</v>
      </c>
      <c r="BG2050">
        <f>'[1]D.4 Revenue - FY25'!$V$149</f>
        <v>0</v>
      </c>
      <c r="BH2050">
        <v>2240</v>
      </c>
    </row>
    <row r="2051" spans="5:60">
      <c r="E2051" t="e">
        <f>#REF!</f>
        <v>#REF!</v>
      </c>
      <c r="F2051">
        <v>113673</v>
      </c>
      <c r="Q2051" t="e">
        <f>#REF!</f>
        <v>#REF!</v>
      </c>
      <c r="R2051">
        <v>174932</v>
      </c>
      <c r="BA2051">
        <f>'[1]D.3 Trial Balance - FY25'!$E$306</f>
        <v>0</v>
      </c>
      <c r="BB2051">
        <v>2500</v>
      </c>
      <c r="BG2051">
        <f>'[1]D.4 Revenue - FY25'!$I$150</f>
        <v>0</v>
      </c>
      <c r="BH2051">
        <v>2241</v>
      </c>
    </row>
    <row r="2052" spans="5:60">
      <c r="E2052" t="e">
        <f>#REF!</f>
        <v>#REF!</v>
      </c>
      <c r="F2052">
        <v>113679</v>
      </c>
      <c r="Q2052" t="e">
        <f>#REF!</f>
        <v>#REF!</v>
      </c>
      <c r="R2052">
        <v>174933</v>
      </c>
      <c r="BA2052">
        <f>'[1]D.3 Trial Balance - FY25'!$F$306</f>
        <v>0</v>
      </c>
      <c r="BB2052">
        <v>2501</v>
      </c>
      <c r="BG2052">
        <f>'[1]D.4 Revenue - FY25'!$J$150</f>
        <v>0</v>
      </c>
      <c r="BH2052">
        <v>2242</v>
      </c>
    </row>
    <row r="2053" spans="5:60">
      <c r="E2053" t="e">
        <f>#REF!</f>
        <v>#REF!</v>
      </c>
      <c r="F2053">
        <v>113680</v>
      </c>
      <c r="Q2053" t="e">
        <f>#REF!</f>
        <v>#REF!</v>
      </c>
      <c r="R2053">
        <v>174934</v>
      </c>
      <c r="BA2053">
        <f>'[1]D.3 Trial Balance - FY25'!$G$306</f>
        <v>0</v>
      </c>
      <c r="BB2053">
        <v>2502</v>
      </c>
      <c r="BG2053">
        <f>'[1]D.4 Revenue - FY25'!$K$150</f>
        <v>0</v>
      </c>
      <c r="BH2053">
        <v>2243</v>
      </c>
    </row>
    <row r="2054" spans="5:60">
      <c r="E2054" t="e">
        <f>#REF!</f>
        <v>#REF!</v>
      </c>
      <c r="F2054">
        <v>113681</v>
      </c>
      <c r="Q2054" t="e">
        <f>#REF!</f>
        <v>#REF!</v>
      </c>
      <c r="R2054">
        <v>174935</v>
      </c>
      <c r="BA2054">
        <f>'[1]D.3 Trial Balance - FY25'!$H$306</f>
        <v>0</v>
      </c>
      <c r="BB2054">
        <v>2503</v>
      </c>
      <c r="BG2054">
        <f>'[1]D.4 Revenue - FY25'!$L$150</f>
        <v>0</v>
      </c>
      <c r="BH2054">
        <v>2244</v>
      </c>
    </row>
    <row r="2055" spans="5:60">
      <c r="E2055" t="e">
        <f>#REF!</f>
        <v>#REF!</v>
      </c>
      <c r="F2055">
        <v>113686</v>
      </c>
      <c r="Q2055" t="e">
        <f>#REF!</f>
        <v>#REF!</v>
      </c>
      <c r="R2055">
        <v>174936</v>
      </c>
      <c r="BA2055">
        <f>'[1]D.3 Trial Balance - FY25'!$E$307</f>
        <v>0</v>
      </c>
      <c r="BB2055">
        <v>2504</v>
      </c>
      <c r="BG2055">
        <f>'[1]D.4 Revenue - FY25'!$M$150</f>
        <v>0</v>
      </c>
      <c r="BH2055">
        <v>2245</v>
      </c>
    </row>
    <row r="2056" spans="5:60">
      <c r="E2056" t="e">
        <f>#REF!</f>
        <v>#REF!</v>
      </c>
      <c r="F2056">
        <v>113692</v>
      </c>
      <c r="Q2056" t="e">
        <f>#REF!</f>
        <v>#REF!</v>
      </c>
      <c r="R2056">
        <v>174937</v>
      </c>
      <c r="BA2056">
        <f>'[1]D.3 Trial Balance - FY25'!$F$307</f>
        <v>0</v>
      </c>
      <c r="BB2056">
        <v>2505</v>
      </c>
      <c r="BG2056">
        <f>'[1]D.4 Revenue - FY25'!$N$150</f>
        <v>0</v>
      </c>
      <c r="BH2056">
        <v>2246</v>
      </c>
    </row>
    <row r="2057" spans="5:60">
      <c r="E2057" t="e">
        <f>#REF!</f>
        <v>#REF!</v>
      </c>
      <c r="F2057">
        <v>113693</v>
      </c>
      <c r="Q2057" t="e">
        <f>#REF!</f>
        <v>#REF!</v>
      </c>
      <c r="R2057">
        <v>174938</v>
      </c>
      <c r="BA2057">
        <f>'[1]D.3 Trial Balance - FY25'!$G$307</f>
        <v>0</v>
      </c>
      <c r="BB2057">
        <v>2506</v>
      </c>
      <c r="BG2057">
        <f>'[1]D.4 Revenue - FY25'!$O$150</f>
        <v>0</v>
      </c>
      <c r="BH2057">
        <v>2247</v>
      </c>
    </row>
    <row r="2058" spans="5:60">
      <c r="E2058" t="e">
        <f>#REF!</f>
        <v>#REF!</v>
      </c>
      <c r="F2058">
        <v>113694</v>
      </c>
      <c r="Q2058" t="e">
        <f>#REF!</f>
        <v>#REF!</v>
      </c>
      <c r="R2058">
        <v>174939</v>
      </c>
      <c r="BA2058">
        <f>'[1]D.3 Trial Balance - FY25'!$H$307</f>
        <v>0</v>
      </c>
      <c r="BB2058">
        <v>2507</v>
      </c>
      <c r="BG2058">
        <f>'[1]D.4 Revenue - FY25'!$P$150</f>
        <v>0</v>
      </c>
      <c r="BH2058">
        <v>2248</v>
      </c>
    </row>
    <row r="2059" spans="5:60">
      <c r="E2059" t="e">
        <f>#REF!</f>
        <v>#REF!</v>
      </c>
      <c r="F2059">
        <v>113699</v>
      </c>
      <c r="Q2059" t="e">
        <f>#REF!</f>
        <v>#REF!</v>
      </c>
      <c r="R2059">
        <v>174940</v>
      </c>
      <c r="BA2059">
        <f>'[1]D.3 Trial Balance - FY25'!$E$308</f>
        <v>0</v>
      </c>
      <c r="BB2059">
        <v>2508</v>
      </c>
      <c r="BG2059">
        <f>'[1]D.4 Revenue - FY25'!$Q$150</f>
        <v>0</v>
      </c>
      <c r="BH2059">
        <v>2249</v>
      </c>
    </row>
    <row r="2060" spans="5:60">
      <c r="E2060" t="e">
        <f>#REF!</f>
        <v>#REF!</v>
      </c>
      <c r="F2060">
        <v>113705</v>
      </c>
      <c r="Q2060" t="e">
        <f>#REF!</f>
        <v>#REF!</v>
      </c>
      <c r="R2060">
        <v>174941</v>
      </c>
      <c r="BA2060">
        <f>'[1]D.3 Trial Balance - FY25'!$F$308</f>
        <v>0</v>
      </c>
      <c r="BB2060">
        <v>2509</v>
      </c>
      <c r="BG2060">
        <f>'[1]D.4 Revenue - FY25'!$R$150</f>
        <v>0</v>
      </c>
      <c r="BH2060">
        <v>2250</v>
      </c>
    </row>
    <row r="2061" spans="5:60">
      <c r="E2061" t="e">
        <f>#REF!</f>
        <v>#REF!</v>
      </c>
      <c r="F2061">
        <v>113706</v>
      </c>
      <c r="Q2061" t="e">
        <f>#REF!</f>
        <v>#REF!</v>
      </c>
      <c r="R2061">
        <v>174942</v>
      </c>
      <c r="BA2061">
        <f>'[1]D.3 Trial Balance - FY25'!$G$308</f>
        <v>0</v>
      </c>
      <c r="BB2061">
        <v>2510</v>
      </c>
      <c r="BG2061">
        <f>'[1]D.4 Revenue - FY25'!$S$150</f>
        <v>0</v>
      </c>
      <c r="BH2061">
        <v>2251</v>
      </c>
    </row>
    <row r="2062" spans="5:60">
      <c r="E2062" t="e">
        <f>#REF!</f>
        <v>#REF!</v>
      </c>
      <c r="F2062">
        <v>113707</v>
      </c>
      <c r="Q2062" t="e">
        <f>#REF!</f>
        <v>#REF!</v>
      </c>
      <c r="R2062">
        <v>174943</v>
      </c>
      <c r="BA2062">
        <f>'[1]D.3 Trial Balance - FY25'!$H$308</f>
        <v>0</v>
      </c>
      <c r="BB2062">
        <v>2511</v>
      </c>
      <c r="BG2062">
        <f>'[1]D.4 Revenue - FY25'!$T$150</f>
        <v>0</v>
      </c>
      <c r="BH2062">
        <v>2252</v>
      </c>
    </row>
    <row r="2063" spans="5:60">
      <c r="E2063" t="e">
        <f>#REF!</f>
        <v>#REF!</v>
      </c>
      <c r="F2063">
        <v>113712</v>
      </c>
      <c r="Q2063" t="e">
        <f>#REF!</f>
        <v>#REF!</v>
      </c>
      <c r="R2063">
        <v>174944</v>
      </c>
      <c r="BA2063">
        <f>'[1]D.3 Trial Balance - FY25'!$E$309</f>
        <v>0</v>
      </c>
      <c r="BB2063">
        <v>2512</v>
      </c>
      <c r="BG2063">
        <f>'[1]D.4 Revenue - FY25'!$U$150</f>
        <v>0</v>
      </c>
      <c r="BH2063">
        <v>2253</v>
      </c>
    </row>
    <row r="2064" spans="5:60">
      <c r="E2064" t="e">
        <f>#REF!</f>
        <v>#REF!</v>
      </c>
      <c r="F2064">
        <v>113718</v>
      </c>
      <c r="Q2064" t="e">
        <f>#REF!</f>
        <v>#REF!</v>
      </c>
      <c r="R2064">
        <v>174945</v>
      </c>
      <c r="BA2064">
        <f>'[1]D.3 Trial Balance - FY25'!$F$309</f>
        <v>0</v>
      </c>
      <c r="BB2064">
        <v>2513</v>
      </c>
      <c r="BG2064">
        <f>'[1]D.4 Revenue - FY25'!$V$150</f>
        <v>0</v>
      </c>
      <c r="BH2064">
        <v>2254</v>
      </c>
    </row>
    <row r="2065" spans="5:60">
      <c r="E2065" t="e">
        <f>#REF!</f>
        <v>#REF!</v>
      </c>
      <c r="F2065">
        <v>113719</v>
      </c>
      <c r="Q2065" t="e">
        <f>#REF!</f>
        <v>#REF!</v>
      </c>
      <c r="R2065">
        <v>174946</v>
      </c>
      <c r="BA2065">
        <f>'[1]D.3 Trial Balance - FY25'!$G$309</f>
        <v>0</v>
      </c>
      <c r="BB2065">
        <v>2514</v>
      </c>
      <c r="BG2065">
        <f>'[1]D.4 Revenue - FY25'!$I$151</f>
        <v>0</v>
      </c>
      <c r="BH2065">
        <v>2255</v>
      </c>
    </row>
    <row r="2066" spans="5:60">
      <c r="E2066" t="e">
        <f>#REF!</f>
        <v>#REF!</v>
      </c>
      <c r="F2066">
        <v>113720</v>
      </c>
      <c r="Q2066" t="e">
        <f>#REF!</f>
        <v>#REF!</v>
      </c>
      <c r="R2066">
        <v>174947</v>
      </c>
      <c r="BA2066">
        <f>'[1]D.3 Trial Balance - FY25'!$H$309</f>
        <v>0</v>
      </c>
      <c r="BB2066">
        <v>2515</v>
      </c>
      <c r="BG2066">
        <f>'[1]D.4 Revenue - FY25'!$J$151</f>
        <v>0</v>
      </c>
      <c r="BH2066">
        <v>2256</v>
      </c>
    </row>
    <row r="2067" spans="5:60">
      <c r="E2067" t="e">
        <f>#REF!</f>
        <v>#REF!</v>
      </c>
      <c r="F2067">
        <v>113725</v>
      </c>
      <c r="Q2067" t="e">
        <f>#REF!</f>
        <v>#REF!</v>
      </c>
      <c r="R2067">
        <v>174948</v>
      </c>
      <c r="BA2067">
        <f>'[1]D.3 Trial Balance - FY25'!$E$310</f>
        <v>0</v>
      </c>
      <c r="BB2067">
        <v>2516</v>
      </c>
      <c r="BG2067">
        <f>'[1]D.4 Revenue - FY25'!$K$151</f>
        <v>0</v>
      </c>
      <c r="BH2067">
        <v>2257</v>
      </c>
    </row>
    <row r="2068" spans="5:60">
      <c r="E2068" t="e">
        <f>#REF!</f>
        <v>#REF!</v>
      </c>
      <c r="F2068">
        <v>113731</v>
      </c>
      <c r="Q2068" t="e">
        <f>#REF!</f>
        <v>#REF!</v>
      </c>
      <c r="R2068">
        <v>174949</v>
      </c>
      <c r="BA2068">
        <f>'[1]D.3 Trial Balance - FY25'!$F$310</f>
        <v>0</v>
      </c>
      <c r="BB2068">
        <v>2517</v>
      </c>
      <c r="BG2068">
        <f>'[1]D.4 Revenue - FY25'!$L$151</f>
        <v>0</v>
      </c>
      <c r="BH2068">
        <v>2258</v>
      </c>
    </row>
    <row r="2069" spans="5:60">
      <c r="E2069" t="e">
        <f>#REF!</f>
        <v>#REF!</v>
      </c>
      <c r="F2069">
        <v>113732</v>
      </c>
      <c r="Q2069" t="e">
        <f>#REF!</f>
        <v>#REF!</v>
      </c>
      <c r="R2069">
        <v>174950</v>
      </c>
      <c r="BA2069">
        <f>'[1]D.3 Trial Balance - FY25'!$G$310</f>
        <v>0</v>
      </c>
      <c r="BB2069">
        <v>2518</v>
      </c>
      <c r="BG2069">
        <f>'[1]D.4 Revenue - FY25'!$M$151</f>
        <v>0</v>
      </c>
      <c r="BH2069">
        <v>2259</v>
      </c>
    </row>
    <row r="2070" spans="5:60">
      <c r="E2070" t="e">
        <f>#REF!</f>
        <v>#REF!</v>
      </c>
      <c r="F2070">
        <v>113733</v>
      </c>
      <c r="Q2070" t="e">
        <f>#REF!</f>
        <v>#REF!</v>
      </c>
      <c r="R2070">
        <v>174951</v>
      </c>
      <c r="BA2070">
        <f>'[1]D.3 Trial Balance - FY25'!$H$310</f>
        <v>-17538896.280000001</v>
      </c>
      <c r="BB2070">
        <v>2519</v>
      </c>
      <c r="BG2070">
        <f>'[1]D.4 Revenue - FY25'!$N$151</f>
        <v>0</v>
      </c>
      <c r="BH2070">
        <v>2260</v>
      </c>
    </row>
    <row r="2071" spans="5:60">
      <c r="E2071" t="e">
        <f>#REF!</f>
        <v>#REF!</v>
      </c>
      <c r="F2071">
        <v>113738</v>
      </c>
      <c r="Q2071" t="e">
        <f>#REF!</f>
        <v>#REF!</v>
      </c>
      <c r="R2071">
        <v>174952</v>
      </c>
      <c r="BA2071">
        <f>'[1]D.3 Trial Balance - FY25'!$E$311</f>
        <v>0</v>
      </c>
      <c r="BB2071">
        <v>2520</v>
      </c>
      <c r="BG2071">
        <f>'[1]D.4 Revenue - FY25'!$O$151</f>
        <v>0</v>
      </c>
      <c r="BH2071">
        <v>2261</v>
      </c>
    </row>
    <row r="2072" spans="5:60">
      <c r="E2072" t="e">
        <f>#REF!</f>
        <v>#REF!</v>
      </c>
      <c r="F2072">
        <v>113744</v>
      </c>
      <c r="Q2072" t="e">
        <f>#REF!</f>
        <v>#REF!</v>
      </c>
      <c r="R2072">
        <v>174953</v>
      </c>
      <c r="BA2072">
        <f>'[1]D.3 Trial Balance - FY25'!$F$311</f>
        <v>0</v>
      </c>
      <c r="BB2072">
        <v>2521</v>
      </c>
      <c r="BG2072">
        <f>'[1]D.4 Revenue - FY25'!$P$151</f>
        <v>0</v>
      </c>
      <c r="BH2072">
        <v>2262</v>
      </c>
    </row>
    <row r="2073" spans="5:60">
      <c r="E2073" t="e">
        <f>#REF!</f>
        <v>#REF!</v>
      </c>
      <c r="F2073">
        <v>113745</v>
      </c>
      <c r="Q2073" t="e">
        <f>#REF!</f>
        <v>#REF!</v>
      </c>
      <c r="R2073">
        <v>174954</v>
      </c>
      <c r="BA2073">
        <f>'[1]D.3 Trial Balance - FY25'!$G$311</f>
        <v>0</v>
      </c>
      <c r="BB2073">
        <v>2522</v>
      </c>
      <c r="BG2073">
        <f>'[1]D.4 Revenue - FY25'!$Q$151</f>
        <v>0</v>
      </c>
      <c r="BH2073">
        <v>2263</v>
      </c>
    </row>
    <row r="2074" spans="5:60">
      <c r="E2074" t="e">
        <f>#REF!</f>
        <v>#REF!</v>
      </c>
      <c r="F2074">
        <v>113746</v>
      </c>
      <c r="Q2074" t="e">
        <f>#REF!</f>
        <v>#REF!</v>
      </c>
      <c r="R2074">
        <v>174955</v>
      </c>
      <c r="BA2074">
        <f>'[1]D.3 Trial Balance - FY25'!$H$311</f>
        <v>0</v>
      </c>
      <c r="BB2074">
        <v>2523</v>
      </c>
      <c r="BG2074">
        <f>'[1]D.4 Revenue - FY25'!$R$151</f>
        <v>0</v>
      </c>
      <c r="BH2074">
        <v>2264</v>
      </c>
    </row>
    <row r="2075" spans="5:60">
      <c r="E2075" t="e">
        <f>#REF!</f>
        <v>#REF!</v>
      </c>
      <c r="F2075">
        <v>113751</v>
      </c>
      <c r="Q2075" t="e">
        <f>#REF!</f>
        <v>#REF!</v>
      </c>
      <c r="R2075">
        <v>174956</v>
      </c>
      <c r="BA2075">
        <f>'[1]D.3 Trial Balance - FY25'!$E$312</f>
        <v>0</v>
      </c>
      <c r="BB2075">
        <v>2524</v>
      </c>
      <c r="BG2075">
        <f>'[1]D.4 Revenue - FY25'!$S$151</f>
        <v>0</v>
      </c>
      <c r="BH2075">
        <v>2265</v>
      </c>
    </row>
    <row r="2076" spans="5:60">
      <c r="E2076" t="e">
        <f>#REF!</f>
        <v>#REF!</v>
      </c>
      <c r="F2076">
        <v>113757</v>
      </c>
      <c r="Q2076" t="e">
        <f>#REF!</f>
        <v>#REF!</v>
      </c>
      <c r="R2076">
        <v>174957</v>
      </c>
      <c r="BA2076">
        <f>'[1]D.3 Trial Balance - FY25'!$F$312</f>
        <v>0</v>
      </c>
      <c r="BB2076">
        <v>2525</v>
      </c>
      <c r="BG2076">
        <f>'[1]D.4 Revenue - FY25'!$T$151</f>
        <v>0</v>
      </c>
      <c r="BH2076">
        <v>2266</v>
      </c>
    </row>
    <row r="2077" spans="5:60">
      <c r="E2077" t="e">
        <f>#REF!</f>
        <v>#REF!</v>
      </c>
      <c r="F2077">
        <v>113758</v>
      </c>
      <c r="Q2077" t="e">
        <f>#REF!</f>
        <v>#REF!</v>
      </c>
      <c r="R2077">
        <v>174958</v>
      </c>
      <c r="BA2077">
        <f>'[1]D.3 Trial Balance - FY25'!$G$312</f>
        <v>0</v>
      </c>
      <c r="BB2077">
        <v>2526</v>
      </c>
      <c r="BG2077">
        <f>'[1]D.4 Revenue - FY25'!$U$151</f>
        <v>0</v>
      </c>
      <c r="BH2077">
        <v>2267</v>
      </c>
    </row>
    <row r="2078" spans="5:60">
      <c r="E2078" t="e">
        <f>#REF!</f>
        <v>#REF!</v>
      </c>
      <c r="F2078">
        <v>113759</v>
      </c>
      <c r="Q2078" t="e">
        <f>#REF!</f>
        <v>#REF!</v>
      </c>
      <c r="R2078">
        <v>174959</v>
      </c>
      <c r="BA2078">
        <f>'[1]D.3 Trial Balance - FY25'!$H$312</f>
        <v>-185000</v>
      </c>
      <c r="BB2078">
        <v>2527</v>
      </c>
      <c r="BG2078">
        <f>'[1]D.4 Revenue - FY25'!$V$151</f>
        <v>0</v>
      </c>
      <c r="BH2078">
        <v>2268</v>
      </c>
    </row>
    <row r="2079" spans="5:60">
      <c r="E2079" t="e">
        <f>#REF!</f>
        <v>#REF!</v>
      </c>
      <c r="F2079">
        <v>113764</v>
      </c>
      <c r="Q2079" t="e">
        <f>#REF!</f>
        <v>#REF!</v>
      </c>
      <c r="R2079">
        <v>174960</v>
      </c>
      <c r="BA2079">
        <f>'[1]D.3 Trial Balance - FY25'!$E$313</f>
        <v>0</v>
      </c>
      <c r="BB2079">
        <v>2528</v>
      </c>
      <c r="BG2079">
        <f>'[1]D.4 Revenue - FY25'!$I$152</f>
        <v>0</v>
      </c>
      <c r="BH2079">
        <v>2269</v>
      </c>
    </row>
    <row r="2080" spans="5:60">
      <c r="E2080" t="e">
        <f>#REF!</f>
        <v>#REF!</v>
      </c>
      <c r="F2080">
        <v>113770</v>
      </c>
      <c r="Q2080" t="e">
        <f>#REF!</f>
        <v>#REF!</v>
      </c>
      <c r="R2080">
        <v>174961</v>
      </c>
      <c r="BA2080">
        <f>'[1]D.3 Trial Balance - FY25'!$F$313</f>
        <v>0</v>
      </c>
      <c r="BB2080">
        <v>2529</v>
      </c>
      <c r="BG2080">
        <f>'[1]D.4 Revenue - FY25'!$J$152</f>
        <v>0</v>
      </c>
      <c r="BH2080">
        <v>2270</v>
      </c>
    </row>
    <row r="2081" spans="5:60">
      <c r="E2081" t="e">
        <f>#REF!</f>
        <v>#REF!</v>
      </c>
      <c r="F2081">
        <v>113771</v>
      </c>
      <c r="Q2081" t="e">
        <f>#REF!</f>
        <v>#REF!</v>
      </c>
      <c r="R2081">
        <v>174962</v>
      </c>
      <c r="BA2081">
        <f>'[1]D.3 Trial Balance - FY25'!$G$313</f>
        <v>0</v>
      </c>
      <c r="BB2081">
        <v>2530</v>
      </c>
      <c r="BG2081">
        <f>'[1]D.4 Revenue - FY25'!$K$152</f>
        <v>0</v>
      </c>
      <c r="BH2081">
        <v>2271</v>
      </c>
    </row>
    <row r="2082" spans="5:60">
      <c r="E2082" t="e">
        <f>#REF!</f>
        <v>#REF!</v>
      </c>
      <c r="F2082">
        <v>113772</v>
      </c>
      <c r="Q2082" t="e">
        <f>#REF!</f>
        <v>#REF!</v>
      </c>
      <c r="R2082">
        <v>174963</v>
      </c>
      <c r="BA2082">
        <f>'[1]D.3 Trial Balance - FY25'!$H$313</f>
        <v>0</v>
      </c>
      <c r="BB2082">
        <v>2531</v>
      </c>
      <c r="BG2082">
        <f>'[1]D.4 Revenue - FY25'!$L$152</f>
        <v>0</v>
      </c>
      <c r="BH2082">
        <v>2272</v>
      </c>
    </row>
    <row r="2083" spans="5:60">
      <c r="E2083" t="e">
        <f>#REF!</f>
        <v>#REF!</v>
      </c>
      <c r="F2083">
        <v>113777</v>
      </c>
      <c r="Q2083" t="e">
        <f>#REF!</f>
        <v>#REF!</v>
      </c>
      <c r="R2083">
        <v>174964</v>
      </c>
      <c r="BA2083">
        <f>'[1]D.3 Trial Balance - FY25'!$E$314</f>
        <v>0</v>
      </c>
      <c r="BB2083">
        <v>2532</v>
      </c>
      <c r="BG2083">
        <f>'[1]D.4 Revenue - FY25'!$M$152</f>
        <v>0</v>
      </c>
      <c r="BH2083">
        <v>2273</v>
      </c>
    </row>
    <row r="2084" spans="5:60">
      <c r="E2084" t="e">
        <f>#REF!</f>
        <v>#REF!</v>
      </c>
      <c r="F2084">
        <v>113783</v>
      </c>
      <c r="Q2084" t="e">
        <f>#REF!</f>
        <v>#REF!</v>
      </c>
      <c r="R2084">
        <v>174965</v>
      </c>
      <c r="BA2084">
        <f>'[1]D.3 Trial Balance - FY25'!$F$314</f>
        <v>0</v>
      </c>
      <c r="BB2084">
        <v>2533</v>
      </c>
      <c r="BG2084">
        <f>'[1]D.4 Revenue - FY25'!$N$152</f>
        <v>0</v>
      </c>
      <c r="BH2084">
        <v>2274</v>
      </c>
    </row>
    <row r="2085" spans="5:60">
      <c r="E2085" t="e">
        <f>#REF!</f>
        <v>#REF!</v>
      </c>
      <c r="F2085">
        <v>113784</v>
      </c>
      <c r="Q2085" t="e">
        <f>#REF!</f>
        <v>#REF!</v>
      </c>
      <c r="R2085">
        <v>174966</v>
      </c>
      <c r="BA2085">
        <f>'[1]D.3 Trial Balance - FY25'!$G$314</f>
        <v>0</v>
      </c>
      <c r="BB2085">
        <v>2534</v>
      </c>
      <c r="BG2085">
        <f>'[1]D.4 Revenue - FY25'!$O$152</f>
        <v>0</v>
      </c>
      <c r="BH2085">
        <v>2275</v>
      </c>
    </row>
    <row r="2086" spans="5:60">
      <c r="E2086" t="e">
        <f>#REF!</f>
        <v>#REF!</v>
      </c>
      <c r="F2086">
        <v>113785</v>
      </c>
      <c r="Q2086" t="e">
        <f>#REF!</f>
        <v>#REF!</v>
      </c>
      <c r="R2086">
        <v>174967</v>
      </c>
      <c r="BA2086">
        <f>'[1]D.3 Trial Balance - FY25'!$H$314</f>
        <v>-141164.87</v>
      </c>
      <c r="BB2086">
        <v>2535</v>
      </c>
      <c r="BG2086">
        <f>'[1]D.4 Revenue - FY25'!$P$152</f>
        <v>0</v>
      </c>
      <c r="BH2086">
        <v>2276</v>
      </c>
    </row>
    <row r="2087" spans="5:60">
      <c r="E2087" t="e">
        <f>#REF!</f>
        <v>#REF!</v>
      </c>
      <c r="F2087">
        <v>113790</v>
      </c>
      <c r="Q2087" t="e">
        <f>#REF!</f>
        <v>#REF!</v>
      </c>
      <c r="R2087">
        <v>174968</v>
      </c>
      <c r="BA2087">
        <f>'[1]D.3 Trial Balance - FY25'!$E$315</f>
        <v>0</v>
      </c>
      <c r="BB2087">
        <v>2536</v>
      </c>
      <c r="BG2087">
        <f>'[1]D.4 Revenue - FY25'!$Q$152</f>
        <v>0</v>
      </c>
      <c r="BH2087">
        <v>2277</v>
      </c>
    </row>
    <row r="2088" spans="5:60">
      <c r="E2088" t="e">
        <f>#REF!</f>
        <v>#REF!</v>
      </c>
      <c r="F2088">
        <v>113796</v>
      </c>
      <c r="Q2088" t="e">
        <f>#REF!</f>
        <v>#REF!</v>
      </c>
      <c r="R2088">
        <v>174969</v>
      </c>
      <c r="BA2088">
        <f>'[1]D.3 Trial Balance - FY25'!$F$315</f>
        <v>0</v>
      </c>
      <c r="BB2088">
        <v>2537</v>
      </c>
      <c r="BG2088">
        <f>'[1]D.4 Revenue - FY25'!$R$152</f>
        <v>0</v>
      </c>
      <c r="BH2088">
        <v>2278</v>
      </c>
    </row>
    <row r="2089" spans="5:60">
      <c r="E2089" t="e">
        <f>#REF!</f>
        <v>#REF!</v>
      </c>
      <c r="F2089">
        <v>113797</v>
      </c>
      <c r="Q2089" t="e">
        <f>#REF!</f>
        <v>#REF!</v>
      </c>
      <c r="R2089">
        <v>174970</v>
      </c>
      <c r="BA2089">
        <f>'[1]D.3 Trial Balance - FY25'!$G$315</f>
        <v>0</v>
      </c>
      <c r="BB2089">
        <v>2538</v>
      </c>
      <c r="BG2089">
        <f>'[1]D.4 Revenue - FY25'!$S$152</f>
        <v>0</v>
      </c>
      <c r="BH2089">
        <v>2279</v>
      </c>
    </row>
    <row r="2090" spans="5:60">
      <c r="E2090" t="e">
        <f>#REF!</f>
        <v>#REF!</v>
      </c>
      <c r="F2090">
        <v>113798</v>
      </c>
      <c r="Q2090" t="e">
        <f>#REF!</f>
        <v>#REF!</v>
      </c>
      <c r="R2090">
        <v>174971</v>
      </c>
      <c r="BA2090">
        <f>'[1]D.3 Trial Balance - FY25'!$H$315</f>
        <v>0</v>
      </c>
      <c r="BB2090">
        <v>2539</v>
      </c>
      <c r="BG2090">
        <f>'[1]D.4 Revenue - FY25'!$T$152</f>
        <v>0</v>
      </c>
      <c r="BH2090">
        <v>2280</v>
      </c>
    </row>
    <row r="2091" spans="5:60">
      <c r="E2091" t="e">
        <f>#REF!</f>
        <v>#REF!</v>
      </c>
      <c r="F2091">
        <v>113803</v>
      </c>
      <c r="Q2091" t="e">
        <f>#REF!</f>
        <v>#REF!</v>
      </c>
      <c r="R2091">
        <v>174972</v>
      </c>
      <c r="BA2091">
        <f>'[1]D.3 Trial Balance - FY25'!$E$316</f>
        <v>0</v>
      </c>
      <c r="BB2091">
        <v>2540</v>
      </c>
      <c r="BG2091">
        <f>'[1]D.4 Revenue - FY25'!$U$152</f>
        <v>0</v>
      </c>
      <c r="BH2091">
        <v>2281</v>
      </c>
    </row>
    <row r="2092" spans="5:60">
      <c r="E2092" t="e">
        <f>#REF!</f>
        <v>#REF!</v>
      </c>
      <c r="F2092">
        <v>113809</v>
      </c>
      <c r="Q2092" t="e">
        <f>#REF!</f>
        <v>#REF!</v>
      </c>
      <c r="R2092">
        <v>174973</v>
      </c>
      <c r="BA2092">
        <f>'[1]D.3 Trial Balance - FY25'!$F$316</f>
        <v>0</v>
      </c>
      <c r="BB2092">
        <v>2541</v>
      </c>
      <c r="BG2092">
        <f>'[1]D.4 Revenue - FY25'!$V$152</f>
        <v>0</v>
      </c>
      <c r="BH2092">
        <v>2282</v>
      </c>
    </row>
    <row r="2093" spans="5:60">
      <c r="E2093" t="e">
        <f>#REF!</f>
        <v>#REF!</v>
      </c>
      <c r="F2093">
        <v>113810</v>
      </c>
      <c r="Q2093" t="e">
        <f>#REF!</f>
        <v>#REF!</v>
      </c>
      <c r="R2093">
        <v>174974</v>
      </c>
      <c r="BA2093">
        <f>'[1]D.3 Trial Balance - FY25'!$G$316</f>
        <v>0</v>
      </c>
      <c r="BB2093">
        <v>2542</v>
      </c>
      <c r="BG2093">
        <f>'[1]D.4 Revenue - FY25'!$I$153</f>
        <v>0</v>
      </c>
      <c r="BH2093">
        <v>2283</v>
      </c>
    </row>
    <row r="2094" spans="5:60">
      <c r="E2094" t="e">
        <f>#REF!</f>
        <v>#REF!</v>
      </c>
      <c r="F2094">
        <v>113811</v>
      </c>
      <c r="Q2094" t="e">
        <f>#REF!</f>
        <v>#REF!</v>
      </c>
      <c r="R2094">
        <v>174975</v>
      </c>
      <c r="BA2094">
        <f>'[1]D.3 Trial Balance - FY25'!$H$316</f>
        <v>0</v>
      </c>
      <c r="BB2094">
        <v>2543</v>
      </c>
      <c r="BG2094">
        <f>'[1]D.4 Revenue - FY25'!$J$153</f>
        <v>0</v>
      </c>
      <c r="BH2094">
        <v>2284</v>
      </c>
    </row>
    <row r="2095" spans="5:60">
      <c r="E2095" t="e">
        <f>#REF!</f>
        <v>#REF!</v>
      </c>
      <c r="F2095">
        <v>113816</v>
      </c>
      <c r="Q2095" t="e">
        <f>#REF!</f>
        <v>#REF!</v>
      </c>
      <c r="R2095">
        <v>174976</v>
      </c>
      <c r="BA2095">
        <f>'[1]D.3 Trial Balance - FY25'!$E$317</f>
        <v>0</v>
      </c>
      <c r="BB2095">
        <v>2544</v>
      </c>
      <c r="BG2095">
        <f>'[1]D.4 Revenue - FY25'!$K$153</f>
        <v>0</v>
      </c>
      <c r="BH2095">
        <v>2285</v>
      </c>
    </row>
    <row r="2096" spans="5:60">
      <c r="E2096" t="e">
        <f>#REF!</f>
        <v>#REF!</v>
      </c>
      <c r="F2096">
        <v>113822</v>
      </c>
      <c r="Q2096" t="e">
        <f>#REF!</f>
        <v>#REF!</v>
      </c>
      <c r="R2096">
        <v>174977</v>
      </c>
      <c r="BA2096">
        <f>'[1]D.3 Trial Balance - FY25'!$F$317</f>
        <v>0</v>
      </c>
      <c r="BB2096">
        <v>2545</v>
      </c>
      <c r="BG2096">
        <f>'[1]D.4 Revenue - FY25'!$L$153</f>
        <v>0</v>
      </c>
      <c r="BH2096">
        <v>2286</v>
      </c>
    </row>
    <row r="2097" spans="5:60">
      <c r="E2097" t="e">
        <f>#REF!</f>
        <v>#REF!</v>
      </c>
      <c r="F2097">
        <v>113823</v>
      </c>
      <c r="Q2097" t="e">
        <f>#REF!</f>
        <v>#REF!</v>
      </c>
      <c r="R2097">
        <v>174978</v>
      </c>
      <c r="BA2097">
        <f>'[1]D.3 Trial Balance - FY25'!$G$317</f>
        <v>0</v>
      </c>
      <c r="BB2097">
        <v>2546</v>
      </c>
      <c r="BG2097">
        <f>'[1]D.4 Revenue - FY25'!$M$153</f>
        <v>0</v>
      </c>
      <c r="BH2097">
        <v>2287</v>
      </c>
    </row>
    <row r="2098" spans="5:60">
      <c r="E2098" t="e">
        <f>#REF!</f>
        <v>#REF!</v>
      </c>
      <c r="F2098">
        <v>113824</v>
      </c>
      <c r="Q2098" t="e">
        <f>#REF!</f>
        <v>#REF!</v>
      </c>
      <c r="R2098">
        <v>174979</v>
      </c>
      <c r="BA2098">
        <f>'[1]D.3 Trial Balance - FY25'!$H$317</f>
        <v>0</v>
      </c>
      <c r="BB2098">
        <v>2547</v>
      </c>
      <c r="BG2098">
        <f>'[1]D.4 Revenue - FY25'!$N$153</f>
        <v>0</v>
      </c>
      <c r="BH2098">
        <v>2288</v>
      </c>
    </row>
    <row r="2099" spans="5:60">
      <c r="E2099" t="e">
        <f>#REF!</f>
        <v>#REF!</v>
      </c>
      <c r="F2099">
        <v>113829</v>
      </c>
      <c r="Q2099" t="e">
        <f>#REF!</f>
        <v>#REF!</v>
      </c>
      <c r="R2099">
        <v>174980</v>
      </c>
      <c r="BA2099">
        <f>'[1]D.3 Trial Balance - FY25'!$E$318</f>
        <v>0</v>
      </c>
      <c r="BB2099">
        <v>2548</v>
      </c>
      <c r="BG2099">
        <f>'[1]D.4 Revenue - FY25'!$O$153</f>
        <v>0</v>
      </c>
      <c r="BH2099">
        <v>2289</v>
      </c>
    </row>
    <row r="2100" spans="5:60">
      <c r="E2100" t="e">
        <f>#REF!</f>
        <v>#REF!</v>
      </c>
      <c r="F2100">
        <v>113835</v>
      </c>
      <c r="Q2100" t="e">
        <f>#REF!</f>
        <v>#REF!</v>
      </c>
      <c r="R2100">
        <v>174981</v>
      </c>
      <c r="BA2100">
        <f>'[1]D.3 Trial Balance - FY25'!$F$318</f>
        <v>0</v>
      </c>
      <c r="BB2100">
        <v>2549</v>
      </c>
      <c r="BG2100">
        <f>'[1]D.4 Revenue - FY25'!$P$153</f>
        <v>0</v>
      </c>
      <c r="BH2100">
        <v>2290</v>
      </c>
    </row>
    <row r="2101" spans="5:60">
      <c r="E2101" t="e">
        <f>#REF!</f>
        <v>#REF!</v>
      </c>
      <c r="F2101">
        <v>113836</v>
      </c>
      <c r="Q2101" t="e">
        <f>#REF!</f>
        <v>#REF!</v>
      </c>
      <c r="R2101">
        <v>174982</v>
      </c>
      <c r="BA2101">
        <f>'[1]D.3 Trial Balance - FY25'!$G$318</f>
        <v>0</v>
      </c>
      <c r="BB2101">
        <v>2550</v>
      </c>
      <c r="BG2101">
        <f>'[1]D.4 Revenue - FY25'!$Q$153</f>
        <v>0</v>
      </c>
      <c r="BH2101">
        <v>2291</v>
      </c>
    </row>
    <row r="2102" spans="5:60">
      <c r="E2102" t="e">
        <f>#REF!</f>
        <v>#REF!</v>
      </c>
      <c r="F2102">
        <v>113837</v>
      </c>
      <c r="Q2102" t="e">
        <f>#REF!</f>
        <v>#REF!</v>
      </c>
      <c r="R2102">
        <v>174983</v>
      </c>
      <c r="BA2102">
        <f>'[1]D.3 Trial Balance - FY25'!$H$318</f>
        <v>0</v>
      </c>
      <c r="BB2102">
        <v>2551</v>
      </c>
      <c r="BG2102">
        <f>'[1]D.4 Revenue - FY25'!$R$153</f>
        <v>0</v>
      </c>
      <c r="BH2102">
        <v>2292</v>
      </c>
    </row>
    <row r="2103" spans="5:60">
      <c r="E2103" t="e">
        <f>#REF!</f>
        <v>#REF!</v>
      </c>
      <c r="F2103">
        <v>113842</v>
      </c>
      <c r="Q2103" t="e">
        <f>#REF!</f>
        <v>#REF!</v>
      </c>
      <c r="R2103">
        <v>174984</v>
      </c>
      <c r="BA2103">
        <f>'[1]D.3 Trial Balance - FY25'!$E$319</f>
        <v>0</v>
      </c>
      <c r="BB2103">
        <v>2552</v>
      </c>
      <c r="BG2103">
        <f>'[1]D.4 Revenue - FY25'!$S$153</f>
        <v>0</v>
      </c>
      <c r="BH2103">
        <v>2293</v>
      </c>
    </row>
    <row r="2104" spans="5:60">
      <c r="E2104" t="e">
        <f>#REF!</f>
        <v>#REF!</v>
      </c>
      <c r="F2104">
        <v>113848</v>
      </c>
      <c r="Q2104" t="e">
        <f>#REF!</f>
        <v>#REF!</v>
      </c>
      <c r="R2104">
        <v>174985</v>
      </c>
      <c r="BA2104">
        <f>'[1]D.3 Trial Balance - FY25'!$F$319</f>
        <v>0</v>
      </c>
      <c r="BB2104">
        <v>2553</v>
      </c>
      <c r="BG2104">
        <f>'[1]D.4 Revenue - FY25'!$T$153</f>
        <v>0</v>
      </c>
      <c r="BH2104">
        <v>2294</v>
      </c>
    </row>
    <row r="2105" spans="5:60">
      <c r="E2105" t="e">
        <f>#REF!</f>
        <v>#REF!</v>
      </c>
      <c r="F2105">
        <v>113849</v>
      </c>
      <c r="Q2105" t="e">
        <f>#REF!</f>
        <v>#REF!</v>
      </c>
      <c r="R2105">
        <v>174986</v>
      </c>
      <c r="BA2105">
        <f>'[1]D.3 Trial Balance - FY25'!$G$319</f>
        <v>0</v>
      </c>
      <c r="BB2105">
        <v>2554</v>
      </c>
      <c r="BG2105">
        <f>'[1]D.4 Revenue - FY25'!$U$153</f>
        <v>0</v>
      </c>
      <c r="BH2105">
        <v>2295</v>
      </c>
    </row>
    <row r="2106" spans="5:60">
      <c r="E2106" t="e">
        <f>#REF!</f>
        <v>#REF!</v>
      </c>
      <c r="F2106">
        <v>113850</v>
      </c>
      <c r="Q2106" t="e">
        <f>#REF!</f>
        <v>#REF!</v>
      </c>
      <c r="R2106">
        <v>174987</v>
      </c>
      <c r="BA2106">
        <f>'[1]D.3 Trial Balance - FY25'!$H$319</f>
        <v>0</v>
      </c>
      <c r="BB2106">
        <v>2555</v>
      </c>
      <c r="BG2106">
        <f>'[1]D.4 Revenue - FY25'!$V$153</f>
        <v>0</v>
      </c>
      <c r="BH2106">
        <v>2296</v>
      </c>
    </row>
    <row r="2107" spans="5:60">
      <c r="E2107" t="e">
        <f>#REF!</f>
        <v>#REF!</v>
      </c>
      <c r="F2107">
        <v>113855</v>
      </c>
      <c r="Q2107" t="e">
        <f>#REF!</f>
        <v>#REF!</v>
      </c>
      <c r="R2107">
        <v>174988</v>
      </c>
      <c r="BA2107">
        <f>'[1]D.3 Trial Balance - FY25'!$E$320</f>
        <v>0</v>
      </c>
      <c r="BB2107">
        <v>2556</v>
      </c>
      <c r="BG2107">
        <f>'[1]D.4 Revenue - FY25'!$I$154</f>
        <v>0</v>
      </c>
      <c r="BH2107">
        <v>2297</v>
      </c>
    </row>
    <row r="2108" spans="5:60">
      <c r="E2108" t="e">
        <f>#REF!</f>
        <v>#REF!</v>
      </c>
      <c r="F2108">
        <v>113861</v>
      </c>
      <c r="Q2108" t="e">
        <f>#REF!</f>
        <v>#REF!</v>
      </c>
      <c r="R2108">
        <v>174989</v>
      </c>
      <c r="BA2108">
        <f>'[1]D.3 Trial Balance - FY25'!$F$320</f>
        <v>0</v>
      </c>
      <c r="BB2108">
        <v>2557</v>
      </c>
      <c r="BG2108">
        <f>'[1]D.4 Revenue - FY25'!$J$154</f>
        <v>0</v>
      </c>
      <c r="BH2108">
        <v>2298</v>
      </c>
    </row>
    <row r="2109" spans="5:60">
      <c r="E2109" t="e">
        <f>#REF!</f>
        <v>#REF!</v>
      </c>
      <c r="F2109">
        <v>113862</v>
      </c>
      <c r="Q2109" t="e">
        <f>#REF!</f>
        <v>#REF!</v>
      </c>
      <c r="R2109">
        <v>174990</v>
      </c>
      <c r="BA2109">
        <f>'[1]D.3 Trial Balance - FY25'!$G$320</f>
        <v>0</v>
      </c>
      <c r="BB2109">
        <v>2558</v>
      </c>
      <c r="BG2109">
        <f>'[1]D.4 Revenue - FY25'!$K$154</f>
        <v>0</v>
      </c>
      <c r="BH2109">
        <v>2299</v>
      </c>
    </row>
    <row r="2110" spans="5:60">
      <c r="E2110" t="e">
        <f>#REF!</f>
        <v>#REF!</v>
      </c>
      <c r="F2110">
        <v>113863</v>
      </c>
      <c r="Q2110" t="e">
        <f>#REF!</f>
        <v>#REF!</v>
      </c>
      <c r="R2110">
        <v>174991</v>
      </c>
      <c r="BA2110">
        <f>'[1]D.3 Trial Balance - FY25'!$H$320</f>
        <v>0</v>
      </c>
      <c r="BB2110">
        <v>2559</v>
      </c>
      <c r="BG2110">
        <f>'[1]D.4 Revenue - FY25'!$L$154</f>
        <v>0</v>
      </c>
      <c r="BH2110">
        <v>2300</v>
      </c>
    </row>
    <row r="2111" spans="5:60">
      <c r="E2111" t="e">
        <f>#REF!</f>
        <v>#REF!</v>
      </c>
      <c r="F2111">
        <v>113868</v>
      </c>
      <c r="Q2111" t="e">
        <f>#REF!</f>
        <v>#REF!</v>
      </c>
      <c r="R2111">
        <v>174992</v>
      </c>
      <c r="BA2111">
        <f>'[1]D.3 Trial Balance - FY25'!$E$321</f>
        <v>0</v>
      </c>
      <c r="BB2111">
        <v>2560</v>
      </c>
      <c r="BG2111">
        <f>'[1]D.4 Revenue - FY25'!$M$154</f>
        <v>0</v>
      </c>
      <c r="BH2111">
        <v>2301</v>
      </c>
    </row>
    <row r="2112" spans="5:60">
      <c r="E2112" t="e">
        <f>#REF!</f>
        <v>#REF!</v>
      </c>
      <c r="F2112">
        <v>113874</v>
      </c>
      <c r="Q2112" t="e">
        <f>#REF!</f>
        <v>#REF!</v>
      </c>
      <c r="R2112">
        <v>174993</v>
      </c>
      <c r="BA2112">
        <f>'[1]D.3 Trial Balance - FY25'!$F$321</f>
        <v>0</v>
      </c>
      <c r="BB2112">
        <v>2561</v>
      </c>
      <c r="BG2112">
        <f>'[1]D.4 Revenue - FY25'!$N$154</f>
        <v>0</v>
      </c>
      <c r="BH2112">
        <v>2302</v>
      </c>
    </row>
    <row r="2113" spans="5:60">
      <c r="E2113" t="e">
        <f>#REF!</f>
        <v>#REF!</v>
      </c>
      <c r="F2113">
        <v>113875</v>
      </c>
      <c r="Q2113" t="e">
        <f>#REF!</f>
        <v>#REF!</v>
      </c>
      <c r="R2113">
        <v>174994</v>
      </c>
      <c r="BA2113">
        <f>'[1]D.3 Trial Balance - FY25'!$G$321</f>
        <v>0</v>
      </c>
      <c r="BB2113">
        <v>2562</v>
      </c>
      <c r="BG2113">
        <f>'[1]D.4 Revenue - FY25'!$O$154</f>
        <v>0</v>
      </c>
      <c r="BH2113">
        <v>2303</v>
      </c>
    </row>
    <row r="2114" spans="5:60">
      <c r="E2114" t="e">
        <f>#REF!</f>
        <v>#REF!</v>
      </c>
      <c r="F2114">
        <v>113876</v>
      </c>
      <c r="Q2114" t="e">
        <f>#REF!</f>
        <v>#REF!</v>
      </c>
      <c r="R2114">
        <v>174995</v>
      </c>
      <c r="BA2114">
        <f>'[1]D.3 Trial Balance - FY25'!$H$321</f>
        <v>-28513.38</v>
      </c>
      <c r="BB2114">
        <v>2563</v>
      </c>
      <c r="BG2114">
        <f>'[1]D.4 Revenue - FY25'!$P$154</f>
        <v>0</v>
      </c>
      <c r="BH2114">
        <v>2304</v>
      </c>
    </row>
    <row r="2115" spans="5:60">
      <c r="E2115" t="e">
        <f>#REF!</f>
        <v>#REF!</v>
      </c>
      <c r="F2115">
        <v>113881</v>
      </c>
      <c r="Q2115" t="e">
        <f>#REF!</f>
        <v>#REF!</v>
      </c>
      <c r="R2115">
        <v>174996</v>
      </c>
      <c r="BA2115">
        <f>'[1]D.3 Trial Balance - FY25'!$E$322</f>
        <v>0</v>
      </c>
      <c r="BB2115">
        <v>2564</v>
      </c>
      <c r="BG2115">
        <f>'[1]D.4 Revenue - FY25'!$Q$154</f>
        <v>0</v>
      </c>
      <c r="BH2115">
        <v>2305</v>
      </c>
    </row>
    <row r="2116" spans="5:60">
      <c r="E2116" t="e">
        <f>#REF!</f>
        <v>#REF!</v>
      </c>
      <c r="F2116">
        <v>113887</v>
      </c>
      <c r="Q2116" t="e">
        <f>#REF!</f>
        <v>#REF!</v>
      </c>
      <c r="R2116">
        <v>174997</v>
      </c>
      <c r="BA2116">
        <f>'[1]D.3 Trial Balance - FY25'!$F$322</f>
        <v>0</v>
      </c>
      <c r="BB2116">
        <v>2565</v>
      </c>
      <c r="BG2116">
        <f>'[1]D.4 Revenue - FY25'!$R$154</f>
        <v>0</v>
      </c>
      <c r="BH2116">
        <v>2306</v>
      </c>
    </row>
    <row r="2117" spans="5:60">
      <c r="E2117" t="e">
        <f>#REF!</f>
        <v>#REF!</v>
      </c>
      <c r="F2117">
        <v>113888</v>
      </c>
      <c r="Q2117" t="e">
        <f>#REF!</f>
        <v>#REF!</v>
      </c>
      <c r="R2117">
        <v>174998</v>
      </c>
      <c r="BA2117">
        <f>'[1]D.3 Trial Balance - FY25'!$G$322</f>
        <v>0</v>
      </c>
      <c r="BB2117">
        <v>2566</v>
      </c>
      <c r="BG2117">
        <f>'[1]D.4 Revenue - FY25'!$S$154</f>
        <v>0</v>
      </c>
      <c r="BH2117">
        <v>2307</v>
      </c>
    </row>
    <row r="2118" spans="5:60">
      <c r="E2118" t="e">
        <f>#REF!</f>
        <v>#REF!</v>
      </c>
      <c r="F2118">
        <v>113889</v>
      </c>
      <c r="Q2118" t="e">
        <f>#REF!</f>
        <v>#REF!</v>
      </c>
      <c r="R2118">
        <v>174999</v>
      </c>
      <c r="BA2118">
        <f>'[1]D.3 Trial Balance - FY25'!$H$322</f>
        <v>0</v>
      </c>
      <c r="BB2118">
        <v>2567</v>
      </c>
      <c r="BG2118">
        <f>'[1]D.4 Revenue - FY25'!$T$154</f>
        <v>0</v>
      </c>
      <c r="BH2118">
        <v>2308</v>
      </c>
    </row>
    <row r="2119" spans="5:60">
      <c r="E2119" t="e">
        <f>#REF!</f>
        <v>#REF!</v>
      </c>
      <c r="F2119">
        <v>113894</v>
      </c>
      <c r="Q2119" t="e">
        <f>#REF!</f>
        <v>#REF!</v>
      </c>
      <c r="R2119">
        <v>175000</v>
      </c>
      <c r="BA2119">
        <f>'[1]D.3 Trial Balance - FY25'!$E$323</f>
        <v>0</v>
      </c>
      <c r="BB2119">
        <v>2568</v>
      </c>
      <c r="BG2119">
        <f>'[1]D.4 Revenue - FY25'!$U$154</f>
        <v>0</v>
      </c>
      <c r="BH2119">
        <v>2309</v>
      </c>
    </row>
    <row r="2120" spans="5:60">
      <c r="E2120" t="e">
        <f>#REF!</f>
        <v>#REF!</v>
      </c>
      <c r="F2120">
        <v>113900</v>
      </c>
      <c r="Q2120" t="e">
        <f>#REF!</f>
        <v>#REF!</v>
      </c>
      <c r="R2120">
        <v>175001</v>
      </c>
      <c r="BA2120">
        <f>'[1]D.3 Trial Balance - FY25'!$F$323</f>
        <v>0</v>
      </c>
      <c r="BB2120">
        <v>2569</v>
      </c>
      <c r="BG2120">
        <f>'[1]D.4 Revenue - FY25'!$V$154</f>
        <v>0</v>
      </c>
      <c r="BH2120">
        <v>2310</v>
      </c>
    </row>
    <row r="2121" spans="5:60">
      <c r="E2121" t="e">
        <f>#REF!</f>
        <v>#REF!</v>
      </c>
      <c r="F2121">
        <v>113901</v>
      </c>
      <c r="Q2121" t="e">
        <f>#REF!</f>
        <v>#REF!</v>
      </c>
      <c r="R2121">
        <v>175002</v>
      </c>
      <c r="BA2121">
        <f>'[1]D.3 Trial Balance - FY25'!$G$323</f>
        <v>0</v>
      </c>
      <c r="BB2121">
        <v>2570</v>
      </c>
      <c r="BG2121">
        <f>'[1]D.4 Revenue - FY25'!$I$155</f>
        <v>0</v>
      </c>
      <c r="BH2121">
        <v>2311</v>
      </c>
    </row>
    <row r="2122" spans="5:60">
      <c r="E2122" t="e">
        <f>#REF!</f>
        <v>#REF!</v>
      </c>
      <c r="F2122">
        <v>113902</v>
      </c>
      <c r="Q2122" t="e">
        <f>#REF!</f>
        <v>#REF!</v>
      </c>
      <c r="R2122">
        <v>175003</v>
      </c>
      <c r="BA2122">
        <f>'[1]D.3 Trial Balance - FY25'!$H$323</f>
        <v>0</v>
      </c>
      <c r="BB2122">
        <v>2571</v>
      </c>
      <c r="BG2122">
        <f>'[1]D.4 Revenue - FY25'!$J$155</f>
        <v>0</v>
      </c>
      <c r="BH2122">
        <v>2312</v>
      </c>
    </row>
    <row r="2123" spans="5:60">
      <c r="E2123" t="e">
        <f>#REF!</f>
        <v>#REF!</v>
      </c>
      <c r="F2123">
        <v>113907</v>
      </c>
      <c r="Q2123" t="e">
        <f>#REF!</f>
        <v>#REF!</v>
      </c>
      <c r="R2123">
        <v>175004</v>
      </c>
      <c r="BA2123">
        <f>'[1]D.3 Trial Balance - FY25'!$E$324</f>
        <v>0</v>
      </c>
      <c r="BB2123">
        <v>2572</v>
      </c>
      <c r="BG2123">
        <f>'[1]D.4 Revenue - FY25'!$K$155</f>
        <v>0</v>
      </c>
      <c r="BH2123">
        <v>2313</v>
      </c>
    </row>
    <row r="2124" spans="5:60">
      <c r="E2124" t="e">
        <f>#REF!</f>
        <v>#REF!</v>
      </c>
      <c r="F2124">
        <v>113913</v>
      </c>
      <c r="Q2124" t="e">
        <f>#REF!</f>
        <v>#REF!</v>
      </c>
      <c r="R2124">
        <v>175005</v>
      </c>
      <c r="BA2124">
        <f>'[1]D.3 Trial Balance - FY25'!$F$324</f>
        <v>0</v>
      </c>
      <c r="BB2124">
        <v>2573</v>
      </c>
      <c r="BG2124">
        <f>'[1]D.4 Revenue - FY25'!$L$155</f>
        <v>0</v>
      </c>
      <c r="BH2124">
        <v>2314</v>
      </c>
    </row>
    <row r="2125" spans="5:60">
      <c r="E2125" t="e">
        <f>#REF!</f>
        <v>#REF!</v>
      </c>
      <c r="F2125">
        <v>113914</v>
      </c>
      <c r="Q2125" t="e">
        <f>#REF!</f>
        <v>#REF!</v>
      </c>
      <c r="R2125">
        <v>175006</v>
      </c>
      <c r="BA2125">
        <f>'[1]D.3 Trial Balance - FY25'!$G$324</f>
        <v>0</v>
      </c>
      <c r="BB2125">
        <v>2574</v>
      </c>
      <c r="BG2125">
        <f>'[1]D.4 Revenue - FY25'!$M$155</f>
        <v>0</v>
      </c>
      <c r="BH2125">
        <v>2315</v>
      </c>
    </row>
    <row r="2126" spans="5:60">
      <c r="E2126" t="e">
        <f>#REF!</f>
        <v>#REF!</v>
      </c>
      <c r="F2126">
        <v>113915</v>
      </c>
      <c r="Q2126" t="e">
        <f>#REF!</f>
        <v>#REF!</v>
      </c>
      <c r="R2126">
        <v>175007</v>
      </c>
      <c r="BA2126">
        <f>'[1]D.3 Trial Balance - FY25'!$H$324</f>
        <v>0</v>
      </c>
      <c r="BB2126">
        <v>2575</v>
      </c>
      <c r="BG2126">
        <f>'[1]D.4 Revenue - FY25'!$N$155</f>
        <v>0</v>
      </c>
      <c r="BH2126">
        <v>2316</v>
      </c>
    </row>
    <row r="2127" spans="5:60">
      <c r="E2127" t="e">
        <f>#REF!</f>
        <v>#REF!</v>
      </c>
      <c r="F2127">
        <v>113920</v>
      </c>
      <c r="Q2127" t="e">
        <f>#REF!</f>
        <v>#REF!</v>
      </c>
      <c r="R2127">
        <v>175008</v>
      </c>
      <c r="BA2127">
        <f>'[1]D.3 Trial Balance - FY25'!$E$325</f>
        <v>0</v>
      </c>
      <c r="BB2127">
        <v>2576</v>
      </c>
      <c r="BG2127">
        <f>'[1]D.4 Revenue - FY25'!$O$155</f>
        <v>0</v>
      </c>
      <c r="BH2127">
        <v>2317</v>
      </c>
    </row>
    <row r="2128" spans="5:60">
      <c r="E2128" t="e">
        <f>#REF!</f>
        <v>#REF!</v>
      </c>
      <c r="F2128">
        <v>113926</v>
      </c>
      <c r="Q2128" t="e">
        <f>#REF!</f>
        <v>#REF!</v>
      </c>
      <c r="R2128">
        <v>175009</v>
      </c>
      <c r="BA2128">
        <f>'[1]D.3 Trial Balance - FY25'!$F$325</f>
        <v>0</v>
      </c>
      <c r="BB2128">
        <v>2577</v>
      </c>
      <c r="BG2128">
        <f>'[1]D.4 Revenue - FY25'!$P$155</f>
        <v>0</v>
      </c>
      <c r="BH2128">
        <v>2318</v>
      </c>
    </row>
    <row r="2129" spans="5:60">
      <c r="E2129" t="e">
        <f>#REF!</f>
        <v>#REF!</v>
      </c>
      <c r="F2129">
        <v>113927</v>
      </c>
      <c r="Q2129" t="e">
        <f>#REF!</f>
        <v>#REF!</v>
      </c>
      <c r="R2129">
        <v>175010</v>
      </c>
      <c r="BA2129">
        <f>'[1]D.3 Trial Balance - FY25'!$G$325</f>
        <v>0</v>
      </c>
      <c r="BB2129">
        <v>2578</v>
      </c>
      <c r="BG2129">
        <f>'[1]D.4 Revenue - FY25'!$Q$155</f>
        <v>0</v>
      </c>
      <c r="BH2129">
        <v>2319</v>
      </c>
    </row>
    <row r="2130" spans="5:60">
      <c r="E2130" t="e">
        <f>#REF!</f>
        <v>#REF!</v>
      </c>
      <c r="F2130">
        <v>113928</v>
      </c>
      <c r="Q2130" t="e">
        <f>#REF!</f>
        <v>#REF!</v>
      </c>
      <c r="R2130">
        <v>175011</v>
      </c>
      <c r="BA2130">
        <f>'[1]D.3 Trial Balance - FY25'!$H$325</f>
        <v>0</v>
      </c>
      <c r="BB2130">
        <v>2579</v>
      </c>
      <c r="BG2130">
        <f>'[1]D.4 Revenue - FY25'!$R$155</f>
        <v>0</v>
      </c>
      <c r="BH2130">
        <v>2320</v>
      </c>
    </row>
    <row r="2131" spans="5:60">
      <c r="E2131" t="e">
        <f>#REF!</f>
        <v>#REF!</v>
      </c>
      <c r="F2131">
        <v>113933</v>
      </c>
      <c r="Q2131" t="e">
        <f>#REF!</f>
        <v>#REF!</v>
      </c>
      <c r="R2131">
        <v>175012</v>
      </c>
      <c r="BA2131">
        <f>'[1]D.3 Trial Balance - FY25'!$E$326</f>
        <v>0</v>
      </c>
      <c r="BB2131">
        <v>2580</v>
      </c>
      <c r="BG2131">
        <f>'[1]D.4 Revenue - FY25'!$S$155</f>
        <v>0</v>
      </c>
      <c r="BH2131">
        <v>2321</v>
      </c>
    </row>
    <row r="2132" spans="5:60">
      <c r="E2132" t="e">
        <f>#REF!</f>
        <v>#REF!</v>
      </c>
      <c r="F2132">
        <v>113939</v>
      </c>
      <c r="Q2132" t="e">
        <f>#REF!</f>
        <v>#REF!</v>
      </c>
      <c r="R2132">
        <v>175013</v>
      </c>
      <c r="BA2132">
        <f>'[1]D.3 Trial Balance - FY25'!$F$326</f>
        <v>0</v>
      </c>
      <c r="BB2132">
        <v>2581</v>
      </c>
      <c r="BG2132">
        <f>'[1]D.4 Revenue - FY25'!$T$155</f>
        <v>0</v>
      </c>
      <c r="BH2132">
        <v>2322</v>
      </c>
    </row>
    <row r="2133" spans="5:60">
      <c r="E2133" t="e">
        <f>#REF!</f>
        <v>#REF!</v>
      </c>
      <c r="F2133">
        <v>113940</v>
      </c>
      <c r="Q2133" t="e">
        <f>#REF!</f>
        <v>#REF!</v>
      </c>
      <c r="R2133">
        <v>175014</v>
      </c>
      <c r="BA2133">
        <f>'[1]D.3 Trial Balance - FY25'!$G$326</f>
        <v>0</v>
      </c>
      <c r="BB2133">
        <v>2582</v>
      </c>
      <c r="BG2133">
        <f>'[1]D.4 Revenue - FY25'!$U$155</f>
        <v>0</v>
      </c>
      <c r="BH2133">
        <v>2323</v>
      </c>
    </row>
    <row r="2134" spans="5:60">
      <c r="E2134" t="e">
        <f>#REF!</f>
        <v>#REF!</v>
      </c>
      <c r="F2134">
        <v>113941</v>
      </c>
      <c r="Q2134" t="e">
        <f>#REF!</f>
        <v>#REF!</v>
      </c>
      <c r="R2134">
        <v>175015</v>
      </c>
      <c r="BA2134">
        <f>'[1]D.3 Trial Balance - FY25'!$H$326</f>
        <v>0</v>
      </c>
      <c r="BB2134">
        <v>2583</v>
      </c>
      <c r="BG2134">
        <f>'[1]D.4 Revenue - FY25'!$V$155</f>
        <v>0</v>
      </c>
      <c r="BH2134">
        <v>2324</v>
      </c>
    </row>
    <row r="2135" spans="5:60">
      <c r="E2135" t="e">
        <f>#REF!</f>
        <v>#REF!</v>
      </c>
      <c r="F2135">
        <v>113946</v>
      </c>
      <c r="Q2135" t="e">
        <f>#REF!</f>
        <v>#REF!</v>
      </c>
      <c r="R2135">
        <v>175016</v>
      </c>
      <c r="BA2135">
        <f>'[1]D.3 Trial Balance - FY25'!$E$327</f>
        <v>0</v>
      </c>
      <c r="BB2135">
        <v>2584</v>
      </c>
      <c r="BG2135">
        <f>'[1]D.4 Revenue - FY25'!$I$156</f>
        <v>0</v>
      </c>
      <c r="BH2135">
        <v>2325</v>
      </c>
    </row>
    <row r="2136" spans="5:60">
      <c r="E2136" t="e">
        <f>#REF!</f>
        <v>#REF!</v>
      </c>
      <c r="F2136">
        <v>113952</v>
      </c>
      <c r="Q2136" t="e">
        <f>#REF!</f>
        <v>#REF!</v>
      </c>
      <c r="R2136">
        <v>175017</v>
      </c>
      <c r="BA2136">
        <f>'[1]D.3 Trial Balance - FY25'!$F$327</f>
        <v>0</v>
      </c>
      <c r="BB2136">
        <v>2585</v>
      </c>
      <c r="BG2136">
        <f>'[1]D.4 Revenue - FY25'!$J$156</f>
        <v>0</v>
      </c>
      <c r="BH2136">
        <v>2326</v>
      </c>
    </row>
    <row r="2137" spans="5:60">
      <c r="E2137" t="e">
        <f>#REF!</f>
        <v>#REF!</v>
      </c>
      <c r="F2137">
        <v>113953</v>
      </c>
      <c r="Q2137" t="e">
        <f>#REF!</f>
        <v>#REF!</v>
      </c>
      <c r="R2137">
        <v>175018</v>
      </c>
      <c r="BA2137">
        <f>'[1]D.3 Trial Balance - FY25'!$G$327</f>
        <v>0</v>
      </c>
      <c r="BB2137">
        <v>2586</v>
      </c>
      <c r="BG2137">
        <f>'[1]D.4 Revenue - FY25'!$K$156</f>
        <v>0</v>
      </c>
      <c r="BH2137">
        <v>2327</v>
      </c>
    </row>
    <row r="2138" spans="5:60">
      <c r="E2138" t="e">
        <f>#REF!</f>
        <v>#REF!</v>
      </c>
      <c r="F2138">
        <v>113954</v>
      </c>
      <c r="Q2138" t="e">
        <f>#REF!</f>
        <v>#REF!</v>
      </c>
      <c r="R2138">
        <v>175019</v>
      </c>
      <c r="BA2138">
        <f>'[1]D.3 Trial Balance - FY25'!$H$327</f>
        <v>0</v>
      </c>
      <c r="BB2138">
        <v>2587</v>
      </c>
      <c r="BG2138">
        <f>'[1]D.4 Revenue - FY25'!$L$156</f>
        <v>0</v>
      </c>
      <c r="BH2138">
        <v>2328</v>
      </c>
    </row>
    <row r="2139" spans="5:60">
      <c r="E2139" t="e">
        <f>#REF!</f>
        <v>#REF!</v>
      </c>
      <c r="F2139">
        <v>113959</v>
      </c>
      <c r="Q2139" t="e">
        <f>#REF!</f>
        <v>#REF!</v>
      </c>
      <c r="R2139">
        <v>175020</v>
      </c>
      <c r="BA2139">
        <f>'[1]D.3 Trial Balance - FY25'!$E$328</f>
        <v>0</v>
      </c>
      <c r="BB2139">
        <v>2588</v>
      </c>
      <c r="BG2139">
        <f>'[1]D.4 Revenue - FY25'!$M$156</f>
        <v>0</v>
      </c>
      <c r="BH2139">
        <v>2329</v>
      </c>
    </row>
    <row r="2140" spans="5:60">
      <c r="E2140" t="e">
        <f>#REF!</f>
        <v>#REF!</v>
      </c>
      <c r="F2140">
        <v>113965</v>
      </c>
      <c r="Q2140" t="e">
        <f>#REF!</f>
        <v>#REF!</v>
      </c>
      <c r="R2140">
        <v>175021</v>
      </c>
      <c r="BA2140">
        <f>'[1]D.3 Trial Balance - FY25'!$F$328</f>
        <v>0</v>
      </c>
      <c r="BB2140">
        <v>2589</v>
      </c>
      <c r="BG2140">
        <f>'[1]D.4 Revenue - FY25'!$N$156</f>
        <v>0</v>
      </c>
      <c r="BH2140">
        <v>2330</v>
      </c>
    </row>
    <row r="2141" spans="5:60">
      <c r="E2141" t="e">
        <f>#REF!</f>
        <v>#REF!</v>
      </c>
      <c r="F2141">
        <v>113966</v>
      </c>
      <c r="Q2141" t="e">
        <f>#REF!</f>
        <v>#REF!</v>
      </c>
      <c r="R2141">
        <v>175022</v>
      </c>
      <c r="BA2141">
        <f>'[1]D.3 Trial Balance - FY25'!$G$328</f>
        <v>0</v>
      </c>
      <c r="BB2141">
        <v>2590</v>
      </c>
      <c r="BG2141">
        <f>'[1]D.4 Revenue - FY25'!$O$156</f>
        <v>0</v>
      </c>
      <c r="BH2141">
        <v>2331</v>
      </c>
    </row>
    <row r="2142" spans="5:60">
      <c r="E2142" t="e">
        <f>#REF!</f>
        <v>#REF!</v>
      </c>
      <c r="F2142">
        <v>113967</v>
      </c>
      <c r="Q2142" t="e">
        <f>#REF!</f>
        <v>#REF!</v>
      </c>
      <c r="R2142">
        <v>175023</v>
      </c>
      <c r="BA2142">
        <f>'[1]D.3 Trial Balance - FY25'!$H$328</f>
        <v>613151.03</v>
      </c>
      <c r="BB2142">
        <v>2591</v>
      </c>
      <c r="BG2142">
        <f>'[1]D.4 Revenue - FY25'!$P$156</f>
        <v>0</v>
      </c>
      <c r="BH2142">
        <v>2332</v>
      </c>
    </row>
    <row r="2143" spans="5:60">
      <c r="E2143" t="e">
        <f>#REF!</f>
        <v>#REF!</v>
      </c>
      <c r="F2143">
        <v>113972</v>
      </c>
      <c r="Q2143" t="e">
        <f>#REF!</f>
        <v>#REF!</v>
      </c>
      <c r="R2143">
        <v>175024</v>
      </c>
      <c r="BA2143">
        <f>'[1]D.3 Trial Balance - FY25'!$E$329</f>
        <v>0</v>
      </c>
      <c r="BB2143">
        <v>2592</v>
      </c>
      <c r="BG2143">
        <f>'[1]D.4 Revenue - FY25'!$Q$156</f>
        <v>0</v>
      </c>
      <c r="BH2143">
        <v>2333</v>
      </c>
    </row>
    <row r="2144" spans="5:60">
      <c r="E2144" t="e">
        <f>#REF!</f>
        <v>#REF!</v>
      </c>
      <c r="F2144">
        <v>113978</v>
      </c>
      <c r="Q2144" t="e">
        <f>#REF!</f>
        <v>#REF!</v>
      </c>
      <c r="R2144">
        <v>175025</v>
      </c>
      <c r="BA2144">
        <f>'[1]D.3 Trial Balance - FY25'!$F$329</f>
        <v>0</v>
      </c>
      <c r="BB2144">
        <v>2593</v>
      </c>
      <c r="BG2144">
        <f>'[1]D.4 Revenue - FY25'!$R$156</f>
        <v>0</v>
      </c>
      <c r="BH2144">
        <v>2334</v>
      </c>
    </row>
    <row r="2145" spans="5:60">
      <c r="E2145" t="e">
        <f>#REF!</f>
        <v>#REF!</v>
      </c>
      <c r="F2145">
        <v>113979</v>
      </c>
      <c r="Q2145" t="e">
        <f>#REF!</f>
        <v>#REF!</v>
      </c>
      <c r="R2145">
        <v>175026</v>
      </c>
      <c r="BA2145">
        <f>'[1]D.3 Trial Balance - FY25'!$G$329</f>
        <v>0</v>
      </c>
      <c r="BB2145">
        <v>2594</v>
      </c>
      <c r="BG2145">
        <f>'[1]D.4 Revenue - FY25'!$S$156</f>
        <v>0</v>
      </c>
      <c r="BH2145">
        <v>2335</v>
      </c>
    </row>
    <row r="2146" spans="5:60">
      <c r="E2146" t="e">
        <f>#REF!</f>
        <v>#REF!</v>
      </c>
      <c r="F2146">
        <v>113980</v>
      </c>
      <c r="Q2146" t="e">
        <f>#REF!</f>
        <v>#REF!</v>
      </c>
      <c r="R2146">
        <v>175027</v>
      </c>
      <c r="BA2146">
        <f>'[1]D.3 Trial Balance - FY25'!$H$329</f>
        <v>0</v>
      </c>
      <c r="BB2146">
        <v>2595</v>
      </c>
      <c r="BG2146">
        <f>'[1]D.4 Revenue - FY25'!$T$156</f>
        <v>0</v>
      </c>
      <c r="BH2146">
        <v>2336</v>
      </c>
    </row>
    <row r="2147" spans="5:60">
      <c r="E2147" t="e">
        <f>#REF!</f>
        <v>#REF!</v>
      </c>
      <c r="F2147">
        <v>113985</v>
      </c>
      <c r="Q2147" t="e">
        <f>#REF!</f>
        <v>#REF!</v>
      </c>
      <c r="R2147">
        <v>175028</v>
      </c>
      <c r="BA2147">
        <f>'[1]D.3 Trial Balance - FY25'!$E$330</f>
        <v>0</v>
      </c>
      <c r="BB2147">
        <v>2596</v>
      </c>
      <c r="BG2147">
        <f>'[1]D.4 Revenue - FY25'!$U$156</f>
        <v>0</v>
      </c>
      <c r="BH2147">
        <v>2337</v>
      </c>
    </row>
    <row r="2148" spans="5:60">
      <c r="E2148" t="e">
        <f>#REF!</f>
        <v>#REF!</v>
      </c>
      <c r="F2148">
        <v>113991</v>
      </c>
      <c r="Q2148" t="e">
        <f>#REF!</f>
        <v>#REF!</v>
      </c>
      <c r="R2148">
        <v>175029</v>
      </c>
      <c r="BA2148">
        <f>'[1]D.3 Trial Balance - FY25'!$F$330</f>
        <v>0</v>
      </c>
      <c r="BB2148">
        <v>2597</v>
      </c>
      <c r="BG2148">
        <f>'[1]D.4 Revenue - FY25'!$V$156</f>
        <v>0</v>
      </c>
      <c r="BH2148">
        <v>2338</v>
      </c>
    </row>
    <row r="2149" spans="5:60">
      <c r="E2149" t="e">
        <f>#REF!</f>
        <v>#REF!</v>
      </c>
      <c r="F2149">
        <v>113992</v>
      </c>
      <c r="Q2149" t="e">
        <f>#REF!</f>
        <v>#REF!</v>
      </c>
      <c r="R2149">
        <v>175030</v>
      </c>
      <c r="BA2149">
        <f>'[1]D.3 Trial Balance - FY25'!$G$330</f>
        <v>0</v>
      </c>
      <c r="BB2149">
        <v>2598</v>
      </c>
      <c r="BG2149">
        <f>'[1]D.4 Revenue - FY25'!$I$157</f>
        <v>0</v>
      </c>
      <c r="BH2149">
        <v>2339</v>
      </c>
    </row>
    <row r="2150" spans="5:60">
      <c r="E2150" t="e">
        <f>#REF!</f>
        <v>#REF!</v>
      </c>
      <c r="F2150">
        <v>113993</v>
      </c>
      <c r="Q2150" t="e">
        <f>#REF!</f>
        <v>#REF!</v>
      </c>
      <c r="R2150">
        <v>175031</v>
      </c>
      <c r="BA2150">
        <f>'[1]D.3 Trial Balance - FY25'!$H$330</f>
        <v>0</v>
      </c>
      <c r="BB2150">
        <v>2599</v>
      </c>
      <c r="BG2150">
        <f>'[1]D.4 Revenue - FY25'!$J$157</f>
        <v>0</v>
      </c>
      <c r="BH2150">
        <v>2340</v>
      </c>
    </row>
    <row r="2151" spans="5:60">
      <c r="E2151" t="e">
        <f>#REF!</f>
        <v>#REF!</v>
      </c>
      <c r="F2151">
        <v>113998</v>
      </c>
      <c r="Q2151" t="e">
        <f>#REF!</f>
        <v>#REF!</v>
      </c>
      <c r="R2151">
        <v>175032</v>
      </c>
      <c r="BA2151">
        <f>'[1]D.3 Trial Balance - FY25'!$E$331</f>
        <v>0</v>
      </c>
      <c r="BB2151">
        <v>2600</v>
      </c>
      <c r="BG2151">
        <f>'[1]D.4 Revenue - FY25'!$K$157</f>
        <v>0</v>
      </c>
      <c r="BH2151">
        <v>2341</v>
      </c>
    </row>
    <row r="2152" spans="5:60">
      <c r="E2152" t="e">
        <f>#REF!</f>
        <v>#REF!</v>
      </c>
      <c r="F2152">
        <v>114004</v>
      </c>
      <c r="Q2152" t="e">
        <f>#REF!</f>
        <v>#REF!</v>
      </c>
      <c r="R2152">
        <v>175033</v>
      </c>
      <c r="BA2152">
        <f>'[1]D.3 Trial Balance - FY25'!$F$331</f>
        <v>0</v>
      </c>
      <c r="BB2152">
        <v>2601</v>
      </c>
      <c r="BG2152">
        <f>'[1]D.4 Revenue - FY25'!$L$157</f>
        <v>0</v>
      </c>
      <c r="BH2152">
        <v>2342</v>
      </c>
    </row>
    <row r="2153" spans="5:60">
      <c r="E2153" t="e">
        <f>#REF!</f>
        <v>#REF!</v>
      </c>
      <c r="F2153">
        <v>114005</v>
      </c>
      <c r="Q2153" t="e">
        <f>#REF!</f>
        <v>#REF!</v>
      </c>
      <c r="R2153">
        <v>175034</v>
      </c>
      <c r="BA2153">
        <f>'[1]D.3 Trial Balance - FY25'!$G$331</f>
        <v>0</v>
      </c>
      <c r="BB2153">
        <v>2602</v>
      </c>
      <c r="BG2153">
        <f>'[1]D.4 Revenue - FY25'!$M$157</f>
        <v>0</v>
      </c>
      <c r="BH2153">
        <v>2343</v>
      </c>
    </row>
    <row r="2154" spans="5:60">
      <c r="E2154" t="e">
        <f>#REF!</f>
        <v>#REF!</v>
      </c>
      <c r="F2154">
        <v>114006</v>
      </c>
      <c r="Q2154" t="e">
        <f>#REF!</f>
        <v>#REF!</v>
      </c>
      <c r="R2154">
        <v>175035</v>
      </c>
      <c r="BA2154">
        <f>'[1]D.3 Trial Balance - FY25'!$H$331</f>
        <v>0</v>
      </c>
      <c r="BB2154">
        <v>2603</v>
      </c>
      <c r="BG2154">
        <f>'[1]D.4 Revenue - FY25'!$N$157</f>
        <v>0</v>
      </c>
      <c r="BH2154">
        <v>2344</v>
      </c>
    </row>
    <row r="2155" spans="5:60">
      <c r="E2155" t="e">
        <f>#REF!</f>
        <v>#REF!</v>
      </c>
      <c r="F2155">
        <v>114011</v>
      </c>
      <c r="Q2155" t="e">
        <f>#REF!</f>
        <v>#REF!</v>
      </c>
      <c r="R2155">
        <v>175036</v>
      </c>
      <c r="BA2155">
        <f>'[1]D.3 Trial Balance - FY25'!$E$332</f>
        <v>0</v>
      </c>
      <c r="BB2155">
        <v>2604</v>
      </c>
      <c r="BG2155">
        <f>'[1]D.4 Revenue - FY25'!$O$157</f>
        <v>0</v>
      </c>
      <c r="BH2155">
        <v>2345</v>
      </c>
    </row>
    <row r="2156" spans="5:60">
      <c r="E2156" t="e">
        <f>#REF!</f>
        <v>#REF!</v>
      </c>
      <c r="F2156">
        <v>114017</v>
      </c>
      <c r="Q2156" t="e">
        <f>#REF!</f>
        <v>#REF!</v>
      </c>
      <c r="R2156">
        <v>175037</v>
      </c>
      <c r="BA2156">
        <f>'[1]D.3 Trial Balance - FY25'!$F$332</f>
        <v>0</v>
      </c>
      <c r="BB2156">
        <v>2605</v>
      </c>
      <c r="BG2156">
        <f>'[1]D.4 Revenue - FY25'!$P$157</f>
        <v>0</v>
      </c>
      <c r="BH2156">
        <v>2346</v>
      </c>
    </row>
    <row r="2157" spans="5:60">
      <c r="E2157" t="e">
        <f>#REF!</f>
        <v>#REF!</v>
      </c>
      <c r="F2157">
        <v>114018</v>
      </c>
      <c r="Q2157" t="e">
        <f>#REF!</f>
        <v>#REF!</v>
      </c>
      <c r="R2157">
        <v>175038</v>
      </c>
      <c r="BA2157">
        <f>'[1]D.3 Trial Balance - FY25'!$G$332</f>
        <v>0</v>
      </c>
      <c r="BB2157">
        <v>2606</v>
      </c>
      <c r="BG2157">
        <f>'[1]D.4 Revenue - FY25'!$Q$157</f>
        <v>0</v>
      </c>
      <c r="BH2157">
        <v>2347</v>
      </c>
    </row>
    <row r="2158" spans="5:60">
      <c r="E2158" t="e">
        <f>#REF!</f>
        <v>#REF!</v>
      </c>
      <c r="F2158">
        <v>114019</v>
      </c>
      <c r="Q2158" t="e">
        <f>#REF!</f>
        <v>#REF!</v>
      </c>
      <c r="R2158">
        <v>175039</v>
      </c>
      <c r="BA2158">
        <f>'[1]D.3 Trial Balance - FY25'!$H$332</f>
        <v>0</v>
      </c>
      <c r="BB2158">
        <v>2607</v>
      </c>
      <c r="BG2158">
        <f>'[1]D.4 Revenue - FY25'!$R$157</f>
        <v>0</v>
      </c>
      <c r="BH2158">
        <v>2348</v>
      </c>
    </row>
    <row r="2159" spans="5:60">
      <c r="E2159" t="e">
        <f>#REF!</f>
        <v>#REF!</v>
      </c>
      <c r="F2159">
        <v>114024</v>
      </c>
      <c r="Q2159" t="e">
        <f>#REF!</f>
        <v>#REF!</v>
      </c>
      <c r="R2159">
        <v>175040</v>
      </c>
      <c r="BA2159">
        <f>'[1]D.3 Trial Balance - FY25'!$E$333</f>
        <v>0</v>
      </c>
      <c r="BB2159">
        <v>2608</v>
      </c>
      <c r="BG2159">
        <f>'[1]D.4 Revenue - FY25'!$S$157</f>
        <v>0</v>
      </c>
      <c r="BH2159">
        <v>2349</v>
      </c>
    </row>
    <row r="2160" spans="5:60">
      <c r="E2160" t="e">
        <f>#REF!</f>
        <v>#REF!</v>
      </c>
      <c r="F2160">
        <v>114030</v>
      </c>
      <c r="Q2160" t="e">
        <f>#REF!</f>
        <v>#REF!</v>
      </c>
      <c r="R2160">
        <v>175041</v>
      </c>
      <c r="BA2160">
        <f>'[1]D.3 Trial Balance - FY25'!$F$333</f>
        <v>0</v>
      </c>
      <c r="BB2160">
        <v>2609</v>
      </c>
      <c r="BG2160">
        <f>'[1]D.4 Revenue - FY25'!$T$157</f>
        <v>0</v>
      </c>
      <c r="BH2160">
        <v>2350</v>
      </c>
    </row>
    <row r="2161" spans="5:60">
      <c r="E2161" t="e">
        <f>#REF!</f>
        <v>#REF!</v>
      </c>
      <c r="F2161">
        <v>114031</v>
      </c>
      <c r="Q2161" t="e">
        <f>#REF!</f>
        <v>#REF!</v>
      </c>
      <c r="R2161">
        <v>175042</v>
      </c>
      <c r="BA2161">
        <f>'[1]D.3 Trial Balance - FY25'!$G$333</f>
        <v>0</v>
      </c>
      <c r="BB2161">
        <v>2610</v>
      </c>
      <c r="BG2161">
        <f>'[1]D.4 Revenue - FY25'!$U$157</f>
        <v>0</v>
      </c>
      <c r="BH2161">
        <v>2351</v>
      </c>
    </row>
    <row r="2162" spans="5:60">
      <c r="E2162" t="e">
        <f>#REF!</f>
        <v>#REF!</v>
      </c>
      <c r="F2162">
        <v>114032</v>
      </c>
      <c r="Q2162" t="e">
        <f>#REF!</f>
        <v>#REF!</v>
      </c>
      <c r="R2162">
        <v>175043</v>
      </c>
      <c r="BA2162">
        <f>'[1]D.3 Trial Balance - FY25'!$H$333</f>
        <v>789.58</v>
      </c>
      <c r="BB2162">
        <v>2611</v>
      </c>
      <c r="BG2162">
        <f>'[1]D.4 Revenue - FY25'!$V$157</f>
        <v>0</v>
      </c>
      <c r="BH2162">
        <v>2352</v>
      </c>
    </row>
    <row r="2163" spans="5:60">
      <c r="E2163" t="e">
        <f>#REF!</f>
        <v>#REF!</v>
      </c>
      <c r="F2163">
        <v>114037</v>
      </c>
      <c r="Q2163" t="e">
        <f>#REF!</f>
        <v>#REF!</v>
      </c>
      <c r="R2163">
        <v>175044</v>
      </c>
      <c r="BA2163">
        <f>'[1]D.3 Trial Balance - FY25'!$E$334</f>
        <v>0</v>
      </c>
      <c r="BB2163">
        <v>2612</v>
      </c>
      <c r="BG2163">
        <f>'[1]D.4 Revenue - FY25'!$I$158</f>
        <v>0</v>
      </c>
      <c r="BH2163">
        <v>2353</v>
      </c>
    </row>
    <row r="2164" spans="5:60">
      <c r="E2164" t="e">
        <f>#REF!</f>
        <v>#REF!</v>
      </c>
      <c r="F2164">
        <v>114043</v>
      </c>
      <c r="Q2164" t="e">
        <f>#REF!</f>
        <v>#REF!</v>
      </c>
      <c r="R2164">
        <v>175045</v>
      </c>
      <c r="BA2164">
        <f>'[1]D.3 Trial Balance - FY25'!$F$334</f>
        <v>0</v>
      </c>
      <c r="BB2164">
        <v>2613</v>
      </c>
      <c r="BG2164">
        <f>'[1]D.4 Revenue - FY25'!$J$158</f>
        <v>0</v>
      </c>
      <c r="BH2164">
        <v>2354</v>
      </c>
    </row>
    <row r="2165" spans="5:60">
      <c r="E2165" t="e">
        <f>#REF!</f>
        <v>#REF!</v>
      </c>
      <c r="F2165">
        <v>114044</v>
      </c>
      <c r="Q2165" t="e">
        <f>#REF!</f>
        <v>#REF!</v>
      </c>
      <c r="R2165">
        <v>175046</v>
      </c>
      <c r="BA2165">
        <f>'[1]D.3 Trial Balance - FY25'!$G$334</f>
        <v>0</v>
      </c>
      <c r="BB2165">
        <v>2614</v>
      </c>
      <c r="BG2165">
        <f>'[1]D.4 Revenue - FY25'!$K$158</f>
        <v>0</v>
      </c>
      <c r="BH2165">
        <v>2355</v>
      </c>
    </row>
    <row r="2166" spans="5:60">
      <c r="E2166" t="e">
        <f>#REF!</f>
        <v>#REF!</v>
      </c>
      <c r="F2166">
        <v>114045</v>
      </c>
      <c r="Q2166" t="e">
        <f>#REF!</f>
        <v>#REF!</v>
      </c>
      <c r="R2166">
        <v>175047</v>
      </c>
      <c r="BA2166">
        <f>'[1]D.3 Trial Balance - FY25'!$H$334</f>
        <v>0</v>
      </c>
      <c r="BB2166">
        <v>2615</v>
      </c>
      <c r="BG2166">
        <f>'[1]D.4 Revenue - FY25'!$L$158</f>
        <v>0</v>
      </c>
      <c r="BH2166">
        <v>2356</v>
      </c>
    </row>
    <row r="2167" spans="5:60">
      <c r="E2167" t="e">
        <f>#REF!</f>
        <v>#REF!</v>
      </c>
      <c r="F2167">
        <v>114050</v>
      </c>
      <c r="Q2167" t="e">
        <f>#REF!</f>
        <v>#REF!</v>
      </c>
      <c r="R2167">
        <v>175048</v>
      </c>
      <c r="BA2167">
        <f>'[1]D.3 Trial Balance - FY25'!$E$335</f>
        <v>0</v>
      </c>
      <c r="BB2167">
        <v>2616</v>
      </c>
      <c r="BG2167">
        <f>'[1]D.4 Revenue - FY25'!$M$158</f>
        <v>0</v>
      </c>
      <c r="BH2167">
        <v>2357</v>
      </c>
    </row>
    <row r="2168" spans="5:60">
      <c r="E2168" t="e">
        <f>#REF!</f>
        <v>#REF!</v>
      </c>
      <c r="F2168">
        <v>114056</v>
      </c>
      <c r="Q2168" t="e">
        <f>#REF!</f>
        <v>#REF!</v>
      </c>
      <c r="R2168">
        <v>175049</v>
      </c>
      <c r="BA2168">
        <f>'[1]D.3 Trial Balance - FY25'!$F$335</f>
        <v>0</v>
      </c>
      <c r="BB2168">
        <v>2617</v>
      </c>
      <c r="BG2168">
        <f>'[1]D.4 Revenue - FY25'!$N$158</f>
        <v>0</v>
      </c>
      <c r="BH2168">
        <v>2358</v>
      </c>
    </row>
    <row r="2169" spans="5:60">
      <c r="E2169" t="e">
        <f>#REF!</f>
        <v>#REF!</v>
      </c>
      <c r="F2169">
        <v>114057</v>
      </c>
      <c r="Q2169" t="e">
        <f>#REF!</f>
        <v>#REF!</v>
      </c>
      <c r="R2169">
        <v>175050</v>
      </c>
      <c r="BA2169">
        <f>'[1]D.3 Trial Balance - FY25'!$G$335</f>
        <v>0</v>
      </c>
      <c r="BB2169">
        <v>2618</v>
      </c>
      <c r="BG2169">
        <f>'[1]D.4 Revenue - FY25'!$O$158</f>
        <v>0</v>
      </c>
      <c r="BH2169">
        <v>2359</v>
      </c>
    </row>
    <row r="2170" spans="5:60">
      <c r="E2170" t="e">
        <f>#REF!</f>
        <v>#REF!</v>
      </c>
      <c r="F2170">
        <v>114058</v>
      </c>
      <c r="Q2170" t="e">
        <f>#REF!</f>
        <v>#REF!</v>
      </c>
      <c r="R2170">
        <v>175051</v>
      </c>
      <c r="BA2170">
        <f>'[1]D.3 Trial Balance - FY25'!$H$335</f>
        <v>0</v>
      </c>
      <c r="BB2170">
        <v>2619</v>
      </c>
      <c r="BG2170">
        <f>'[1]D.4 Revenue - FY25'!$P$158</f>
        <v>0</v>
      </c>
      <c r="BH2170">
        <v>2360</v>
      </c>
    </row>
    <row r="2171" spans="5:60">
      <c r="E2171" t="e">
        <f>#REF!</f>
        <v>#REF!</v>
      </c>
      <c r="F2171">
        <v>114063</v>
      </c>
      <c r="Q2171" t="e">
        <f>#REF!</f>
        <v>#REF!</v>
      </c>
      <c r="R2171">
        <v>175052</v>
      </c>
      <c r="BA2171">
        <f>'[1]D.3 Trial Balance - FY25'!$E$336</f>
        <v>0</v>
      </c>
      <c r="BB2171">
        <v>2620</v>
      </c>
      <c r="BG2171">
        <f>'[1]D.4 Revenue - FY25'!$Q$158</f>
        <v>0</v>
      </c>
      <c r="BH2171">
        <v>2361</v>
      </c>
    </row>
    <row r="2172" spans="5:60">
      <c r="E2172" t="e">
        <f>#REF!</f>
        <v>#REF!</v>
      </c>
      <c r="F2172">
        <v>114069</v>
      </c>
      <c r="Q2172" t="e">
        <f>#REF!</f>
        <v>#REF!</v>
      </c>
      <c r="R2172">
        <v>175053</v>
      </c>
      <c r="BA2172">
        <f>'[1]D.3 Trial Balance - FY25'!$F$336</f>
        <v>0</v>
      </c>
      <c r="BB2172">
        <v>2621</v>
      </c>
      <c r="BG2172">
        <f>'[1]D.4 Revenue - FY25'!$R$158</f>
        <v>0</v>
      </c>
      <c r="BH2172">
        <v>2362</v>
      </c>
    </row>
    <row r="2173" spans="5:60">
      <c r="E2173" t="e">
        <f>#REF!</f>
        <v>#REF!</v>
      </c>
      <c r="F2173">
        <v>114070</v>
      </c>
      <c r="Q2173" t="e">
        <f>#REF!</f>
        <v>#REF!</v>
      </c>
      <c r="R2173">
        <v>175054</v>
      </c>
      <c r="BA2173">
        <f>'[1]D.3 Trial Balance - FY25'!$G$336</f>
        <v>0</v>
      </c>
      <c r="BB2173">
        <v>2622</v>
      </c>
      <c r="BG2173">
        <f>'[1]D.4 Revenue - FY25'!$S$158</f>
        <v>0</v>
      </c>
      <c r="BH2173">
        <v>2363</v>
      </c>
    </row>
    <row r="2174" spans="5:60">
      <c r="E2174" t="e">
        <f>#REF!</f>
        <v>#REF!</v>
      </c>
      <c r="F2174">
        <v>114071</v>
      </c>
      <c r="Q2174" t="e">
        <f>#REF!</f>
        <v>#REF!</v>
      </c>
      <c r="R2174">
        <v>175055</v>
      </c>
      <c r="BA2174">
        <f>'[1]D.3 Trial Balance - FY25'!$H$336</f>
        <v>0</v>
      </c>
      <c r="BB2174">
        <v>2623</v>
      </c>
      <c r="BG2174">
        <f>'[1]D.4 Revenue - FY25'!$T$158</f>
        <v>0</v>
      </c>
      <c r="BH2174">
        <v>2364</v>
      </c>
    </row>
    <row r="2175" spans="5:60">
      <c r="E2175" t="e">
        <f>#REF!</f>
        <v>#REF!</v>
      </c>
      <c r="F2175">
        <v>114076</v>
      </c>
      <c r="Q2175" t="e">
        <f>#REF!</f>
        <v>#REF!</v>
      </c>
      <c r="R2175">
        <v>175056</v>
      </c>
      <c r="BA2175">
        <f>'[1]D.3 Trial Balance - FY25'!$E$337</f>
        <v>0</v>
      </c>
      <c r="BB2175">
        <v>2624</v>
      </c>
      <c r="BG2175">
        <f>'[1]D.4 Revenue - FY25'!$U$158</f>
        <v>0</v>
      </c>
      <c r="BH2175">
        <v>2365</v>
      </c>
    </row>
    <row r="2176" spans="5:60">
      <c r="E2176" t="e">
        <f>#REF!</f>
        <v>#REF!</v>
      </c>
      <c r="F2176">
        <v>114082</v>
      </c>
      <c r="Q2176" t="e">
        <f>#REF!</f>
        <v>#REF!</v>
      </c>
      <c r="R2176">
        <v>175057</v>
      </c>
      <c r="BA2176">
        <f>'[1]D.3 Trial Balance - FY25'!$F$337</f>
        <v>0</v>
      </c>
      <c r="BB2176">
        <v>2625</v>
      </c>
      <c r="BG2176">
        <f>'[1]D.4 Revenue - FY25'!$V$158</f>
        <v>0</v>
      </c>
      <c r="BH2176">
        <v>2366</v>
      </c>
    </row>
    <row r="2177" spans="5:60">
      <c r="E2177" t="e">
        <f>#REF!</f>
        <v>#REF!</v>
      </c>
      <c r="F2177">
        <v>114083</v>
      </c>
      <c r="Q2177" t="e">
        <f>#REF!</f>
        <v>#REF!</v>
      </c>
      <c r="R2177">
        <v>175058</v>
      </c>
      <c r="BA2177">
        <f>'[1]D.3 Trial Balance - FY25'!$G$337</f>
        <v>0</v>
      </c>
      <c r="BB2177">
        <v>2626</v>
      </c>
      <c r="BG2177">
        <f>'[1]D.4 Revenue - FY25'!$I$159</f>
        <v>0</v>
      </c>
      <c r="BH2177">
        <v>2367</v>
      </c>
    </row>
    <row r="2178" spans="5:60">
      <c r="E2178" t="e">
        <f>#REF!</f>
        <v>#REF!</v>
      </c>
      <c r="F2178">
        <v>114084</v>
      </c>
      <c r="Q2178" t="e">
        <f>#REF!</f>
        <v>#REF!</v>
      </c>
      <c r="R2178">
        <v>175059</v>
      </c>
      <c r="BA2178">
        <f>'[1]D.3 Trial Balance - FY25'!$H$337</f>
        <v>3226.73</v>
      </c>
      <c r="BB2178">
        <v>2627</v>
      </c>
      <c r="BG2178">
        <f>'[1]D.4 Revenue - FY25'!$J$159</f>
        <v>0</v>
      </c>
      <c r="BH2178">
        <v>2368</v>
      </c>
    </row>
    <row r="2179" spans="5:60">
      <c r="E2179" t="e">
        <f>#REF!</f>
        <v>#REF!</v>
      </c>
      <c r="F2179">
        <v>114089</v>
      </c>
      <c r="Q2179" t="e">
        <f>#REF!</f>
        <v>#REF!</v>
      </c>
      <c r="R2179">
        <v>175060</v>
      </c>
      <c r="BA2179">
        <f>'[1]D.3 Trial Balance - FY25'!$E$338</f>
        <v>0</v>
      </c>
      <c r="BB2179">
        <v>2628</v>
      </c>
      <c r="BG2179">
        <f>'[1]D.4 Revenue - FY25'!$K$159</f>
        <v>0</v>
      </c>
      <c r="BH2179">
        <v>2369</v>
      </c>
    </row>
    <row r="2180" spans="5:60">
      <c r="E2180" t="e">
        <f>#REF!</f>
        <v>#REF!</v>
      </c>
      <c r="F2180">
        <v>114095</v>
      </c>
      <c r="Q2180" t="e">
        <f>#REF!</f>
        <v>#REF!</v>
      </c>
      <c r="R2180">
        <v>175061</v>
      </c>
      <c r="BA2180">
        <f>'[1]D.3 Trial Balance - FY25'!$F$338</f>
        <v>0</v>
      </c>
      <c r="BB2180">
        <v>2629</v>
      </c>
      <c r="BG2180">
        <f>'[1]D.4 Revenue - FY25'!$L$159</f>
        <v>0</v>
      </c>
      <c r="BH2180">
        <v>2370</v>
      </c>
    </row>
    <row r="2181" spans="5:60">
      <c r="E2181" t="e">
        <f>#REF!</f>
        <v>#REF!</v>
      </c>
      <c r="F2181">
        <v>114096</v>
      </c>
      <c r="Q2181" t="e">
        <f>#REF!</f>
        <v>#REF!</v>
      </c>
      <c r="R2181">
        <v>175062</v>
      </c>
      <c r="BA2181">
        <f>'[1]D.3 Trial Balance - FY25'!$G$338</f>
        <v>0</v>
      </c>
      <c r="BB2181">
        <v>2630</v>
      </c>
      <c r="BG2181">
        <f>'[1]D.4 Revenue - FY25'!$M$159</f>
        <v>0</v>
      </c>
      <c r="BH2181">
        <v>2371</v>
      </c>
    </row>
    <row r="2182" spans="5:60">
      <c r="E2182" t="e">
        <f>#REF!</f>
        <v>#REF!</v>
      </c>
      <c r="F2182">
        <v>114097</v>
      </c>
      <c r="Q2182" t="e">
        <f>#REF!</f>
        <v>#REF!</v>
      </c>
      <c r="R2182">
        <v>175063</v>
      </c>
      <c r="BA2182">
        <f>'[1]D.3 Trial Balance - FY25'!$H$338</f>
        <v>4918.63</v>
      </c>
      <c r="BB2182">
        <v>2631</v>
      </c>
      <c r="BG2182">
        <f>'[1]D.4 Revenue - FY25'!$N$159</f>
        <v>0</v>
      </c>
      <c r="BH2182">
        <v>2372</v>
      </c>
    </row>
    <row r="2183" spans="5:60">
      <c r="E2183" t="e">
        <f>#REF!</f>
        <v>#REF!</v>
      </c>
      <c r="F2183">
        <v>114102</v>
      </c>
      <c r="Q2183" t="e">
        <f>#REF!</f>
        <v>#REF!</v>
      </c>
      <c r="R2183">
        <v>175064</v>
      </c>
      <c r="BA2183">
        <f>'[1]D.3 Trial Balance - FY25'!$E$339</f>
        <v>0</v>
      </c>
      <c r="BB2183">
        <v>2632</v>
      </c>
      <c r="BG2183">
        <f>'[1]D.4 Revenue - FY25'!$O$159</f>
        <v>0</v>
      </c>
      <c r="BH2183">
        <v>2373</v>
      </c>
    </row>
    <row r="2184" spans="5:60">
      <c r="E2184" t="e">
        <f>#REF!</f>
        <v>#REF!</v>
      </c>
      <c r="F2184">
        <v>114108</v>
      </c>
      <c r="Q2184" t="e">
        <f>#REF!</f>
        <v>#REF!</v>
      </c>
      <c r="R2184">
        <v>175065</v>
      </c>
      <c r="BA2184">
        <f>'[1]D.3 Trial Balance - FY25'!$F$339</f>
        <v>0</v>
      </c>
      <c r="BB2184">
        <v>2633</v>
      </c>
      <c r="BG2184">
        <f>'[1]D.4 Revenue - FY25'!$P$159</f>
        <v>0</v>
      </c>
      <c r="BH2184">
        <v>2374</v>
      </c>
    </row>
    <row r="2185" spans="5:60">
      <c r="E2185" t="e">
        <f>#REF!</f>
        <v>#REF!</v>
      </c>
      <c r="F2185">
        <v>114109</v>
      </c>
      <c r="Q2185" t="e">
        <f>#REF!</f>
        <v>#REF!</v>
      </c>
      <c r="R2185">
        <v>175066</v>
      </c>
      <c r="BA2185">
        <f>'[1]D.3 Trial Balance - FY25'!$G$339</f>
        <v>0</v>
      </c>
      <c r="BB2185">
        <v>2634</v>
      </c>
      <c r="BG2185">
        <f>'[1]D.4 Revenue - FY25'!$Q$159</f>
        <v>0</v>
      </c>
      <c r="BH2185">
        <v>2375</v>
      </c>
    </row>
    <row r="2186" spans="5:60">
      <c r="E2186" t="e">
        <f>#REF!</f>
        <v>#REF!</v>
      </c>
      <c r="F2186">
        <v>114110</v>
      </c>
      <c r="Q2186" t="e">
        <f>#REF!</f>
        <v>#REF!</v>
      </c>
      <c r="R2186">
        <v>175067</v>
      </c>
      <c r="BA2186">
        <f>'[1]D.3 Trial Balance - FY25'!$H$339</f>
        <v>195.33</v>
      </c>
      <c r="BB2186">
        <v>2635</v>
      </c>
      <c r="BG2186">
        <f>'[1]D.4 Revenue - FY25'!$R$159</f>
        <v>0</v>
      </c>
      <c r="BH2186">
        <v>2376</v>
      </c>
    </row>
    <row r="2187" spans="5:60">
      <c r="E2187" t="e">
        <f>#REF!</f>
        <v>#REF!</v>
      </c>
      <c r="F2187">
        <v>114115</v>
      </c>
      <c r="Q2187" t="e">
        <f>#REF!</f>
        <v>#REF!</v>
      </c>
      <c r="R2187">
        <v>175068</v>
      </c>
      <c r="BA2187">
        <f>'[1]D.3 Trial Balance - FY25'!$E$340</f>
        <v>0</v>
      </c>
      <c r="BB2187">
        <v>2636</v>
      </c>
      <c r="BG2187">
        <f>'[1]D.4 Revenue - FY25'!$S$159</f>
        <v>0</v>
      </c>
      <c r="BH2187">
        <v>2377</v>
      </c>
    </row>
    <row r="2188" spans="5:60">
      <c r="E2188" t="e">
        <f>#REF!</f>
        <v>#REF!</v>
      </c>
      <c r="F2188">
        <v>114121</v>
      </c>
      <c r="Q2188" t="e">
        <f>#REF!</f>
        <v>#REF!</v>
      </c>
      <c r="R2188">
        <v>175069</v>
      </c>
      <c r="BA2188">
        <f>'[1]D.3 Trial Balance - FY25'!$F$340</f>
        <v>0</v>
      </c>
      <c r="BB2188">
        <v>2637</v>
      </c>
      <c r="BG2188">
        <f>'[1]D.4 Revenue - FY25'!$T$159</f>
        <v>0</v>
      </c>
      <c r="BH2188">
        <v>2378</v>
      </c>
    </row>
    <row r="2189" spans="5:60">
      <c r="E2189" t="e">
        <f>#REF!</f>
        <v>#REF!</v>
      </c>
      <c r="F2189">
        <v>114122</v>
      </c>
      <c r="Q2189" t="e">
        <f>#REF!</f>
        <v>#REF!</v>
      </c>
      <c r="R2189">
        <v>175070</v>
      </c>
      <c r="BA2189">
        <f>'[1]D.3 Trial Balance - FY25'!$G$340</f>
        <v>0</v>
      </c>
      <c r="BB2189">
        <v>2638</v>
      </c>
      <c r="BG2189">
        <f>'[1]D.4 Revenue - FY25'!$U$159</f>
        <v>0</v>
      </c>
      <c r="BH2189">
        <v>2379</v>
      </c>
    </row>
    <row r="2190" spans="5:60">
      <c r="E2190" t="e">
        <f>#REF!</f>
        <v>#REF!</v>
      </c>
      <c r="F2190">
        <v>114123</v>
      </c>
      <c r="Q2190" t="e">
        <f>#REF!</f>
        <v>#REF!</v>
      </c>
      <c r="R2190">
        <v>175071</v>
      </c>
      <c r="BA2190">
        <f>'[1]D.3 Trial Balance - FY25'!$H$340</f>
        <v>0</v>
      </c>
      <c r="BB2190">
        <v>2639</v>
      </c>
      <c r="BG2190">
        <f>'[1]D.4 Revenue - FY25'!$V$159</f>
        <v>0</v>
      </c>
      <c r="BH2190">
        <v>2380</v>
      </c>
    </row>
    <row r="2191" spans="5:60">
      <c r="E2191" t="e">
        <f>#REF!</f>
        <v>#REF!</v>
      </c>
      <c r="F2191">
        <v>114128</v>
      </c>
      <c r="Q2191" t="e">
        <f>#REF!</f>
        <v>#REF!</v>
      </c>
      <c r="R2191">
        <v>175072</v>
      </c>
      <c r="BA2191">
        <f>'[1]D.3 Trial Balance - FY25'!$E$341</f>
        <v>0</v>
      </c>
      <c r="BB2191">
        <v>2640</v>
      </c>
      <c r="BG2191">
        <f>'[1]D.4 Revenue - FY25'!$I$160</f>
        <v>0</v>
      </c>
      <c r="BH2191">
        <v>2381</v>
      </c>
    </row>
    <row r="2192" spans="5:60">
      <c r="E2192" t="e">
        <f>#REF!</f>
        <v>#REF!</v>
      </c>
      <c r="F2192">
        <v>114134</v>
      </c>
      <c r="Q2192" t="e">
        <f>#REF!</f>
        <v>#REF!</v>
      </c>
      <c r="R2192">
        <v>175073</v>
      </c>
      <c r="BA2192">
        <f>'[1]D.3 Trial Balance - FY25'!$F$341</f>
        <v>0</v>
      </c>
      <c r="BB2192">
        <v>2641</v>
      </c>
      <c r="BG2192">
        <f>'[1]D.4 Revenue - FY25'!$J$160</f>
        <v>0</v>
      </c>
      <c r="BH2192">
        <v>2382</v>
      </c>
    </row>
    <row r="2193" spans="5:60">
      <c r="E2193" t="e">
        <f>#REF!</f>
        <v>#REF!</v>
      </c>
      <c r="F2193">
        <v>114135</v>
      </c>
      <c r="Q2193" t="e">
        <f>#REF!</f>
        <v>#REF!</v>
      </c>
      <c r="R2193">
        <v>175074</v>
      </c>
      <c r="BA2193">
        <f>'[1]D.3 Trial Balance - FY25'!$G$341</f>
        <v>0</v>
      </c>
      <c r="BB2193">
        <v>2642</v>
      </c>
      <c r="BG2193">
        <f>'[1]D.4 Revenue - FY25'!$K$160</f>
        <v>0</v>
      </c>
      <c r="BH2193">
        <v>2383</v>
      </c>
    </row>
    <row r="2194" spans="5:60">
      <c r="E2194" t="e">
        <f>#REF!</f>
        <v>#REF!</v>
      </c>
      <c r="F2194">
        <v>114136</v>
      </c>
      <c r="Q2194" t="e">
        <f>#REF!</f>
        <v>#REF!</v>
      </c>
      <c r="R2194">
        <v>175075</v>
      </c>
      <c r="BA2194">
        <f>'[1]D.3 Trial Balance - FY25'!$H$341</f>
        <v>45271.67</v>
      </c>
      <c r="BB2194">
        <v>2643</v>
      </c>
      <c r="BG2194">
        <f>'[1]D.4 Revenue - FY25'!$L$160</f>
        <v>0</v>
      </c>
      <c r="BH2194">
        <v>2384</v>
      </c>
    </row>
    <row r="2195" spans="5:60">
      <c r="E2195" t="e">
        <f>#REF!</f>
        <v>#REF!</v>
      </c>
      <c r="F2195">
        <v>114141</v>
      </c>
      <c r="Q2195" t="e">
        <f>#REF!</f>
        <v>#REF!</v>
      </c>
      <c r="R2195">
        <v>175076</v>
      </c>
      <c r="BA2195">
        <f>'[1]D.3 Trial Balance - FY25'!$E$342</f>
        <v>0</v>
      </c>
      <c r="BB2195">
        <v>2644</v>
      </c>
      <c r="BG2195">
        <f>'[1]D.4 Revenue - FY25'!$M$160</f>
        <v>0</v>
      </c>
      <c r="BH2195">
        <v>2385</v>
      </c>
    </row>
    <row r="2196" spans="5:60">
      <c r="E2196" t="e">
        <f>#REF!</f>
        <v>#REF!</v>
      </c>
      <c r="F2196">
        <v>114147</v>
      </c>
      <c r="Q2196" t="e">
        <f>#REF!</f>
        <v>#REF!</v>
      </c>
      <c r="R2196">
        <v>175077</v>
      </c>
      <c r="BA2196">
        <f>'[1]D.3 Trial Balance - FY25'!$F$342</f>
        <v>0</v>
      </c>
      <c r="BB2196">
        <v>2645</v>
      </c>
      <c r="BG2196">
        <f>'[1]D.4 Revenue - FY25'!$N$160</f>
        <v>0</v>
      </c>
      <c r="BH2196">
        <v>2386</v>
      </c>
    </row>
    <row r="2197" spans="5:60">
      <c r="E2197" t="e">
        <f>#REF!</f>
        <v>#REF!</v>
      </c>
      <c r="F2197">
        <v>114148</v>
      </c>
      <c r="Q2197" t="e">
        <f>#REF!</f>
        <v>#REF!</v>
      </c>
      <c r="R2197">
        <v>175078</v>
      </c>
      <c r="BA2197">
        <f>'[1]D.3 Trial Balance - FY25'!$G$342</f>
        <v>0</v>
      </c>
      <c r="BB2197">
        <v>2646</v>
      </c>
      <c r="BG2197">
        <f>'[1]D.4 Revenue - FY25'!$O$160</f>
        <v>0</v>
      </c>
      <c r="BH2197">
        <v>2387</v>
      </c>
    </row>
    <row r="2198" spans="5:60">
      <c r="E2198" t="e">
        <f>#REF!</f>
        <v>#REF!</v>
      </c>
      <c r="F2198">
        <v>114149</v>
      </c>
      <c r="Q2198" t="e">
        <f>#REF!</f>
        <v>#REF!</v>
      </c>
      <c r="R2198">
        <v>175079</v>
      </c>
      <c r="BA2198">
        <f>'[1]D.3 Trial Balance - FY25'!$H$342</f>
        <v>319.23</v>
      </c>
      <c r="BB2198">
        <v>2647</v>
      </c>
      <c r="BG2198">
        <f>'[1]D.4 Revenue - FY25'!$P$160</f>
        <v>0</v>
      </c>
      <c r="BH2198">
        <v>2388</v>
      </c>
    </row>
    <row r="2199" spans="5:60">
      <c r="E2199" t="e">
        <f>#REF!</f>
        <v>#REF!</v>
      </c>
      <c r="F2199">
        <v>114154</v>
      </c>
      <c r="Q2199" t="e">
        <f>#REF!</f>
        <v>#REF!</v>
      </c>
      <c r="R2199">
        <v>175080</v>
      </c>
      <c r="BA2199">
        <f>'[1]D.3 Trial Balance - FY25'!$E$343</f>
        <v>0</v>
      </c>
      <c r="BB2199">
        <v>2648</v>
      </c>
      <c r="BG2199">
        <f>'[1]D.4 Revenue - FY25'!$Q$160</f>
        <v>0</v>
      </c>
      <c r="BH2199">
        <v>2389</v>
      </c>
    </row>
    <row r="2200" spans="5:60">
      <c r="E2200" t="e">
        <f>#REF!</f>
        <v>#REF!</v>
      </c>
      <c r="F2200">
        <v>114160</v>
      </c>
      <c r="Q2200" t="e">
        <f>#REF!</f>
        <v>#REF!</v>
      </c>
      <c r="R2200">
        <v>175081</v>
      </c>
      <c r="BA2200">
        <f>'[1]D.3 Trial Balance - FY25'!$F$343</f>
        <v>0</v>
      </c>
      <c r="BB2200">
        <v>2649</v>
      </c>
      <c r="BG2200">
        <f>'[1]D.4 Revenue - FY25'!$R$160</f>
        <v>0</v>
      </c>
      <c r="BH2200">
        <v>2390</v>
      </c>
    </row>
    <row r="2201" spans="5:60">
      <c r="E2201" t="e">
        <f>#REF!</f>
        <v>#REF!</v>
      </c>
      <c r="F2201">
        <v>114161</v>
      </c>
      <c r="Q2201" t="e">
        <f>#REF!</f>
        <v>#REF!</v>
      </c>
      <c r="R2201">
        <v>175082</v>
      </c>
      <c r="BA2201">
        <f>'[1]D.3 Trial Balance - FY25'!$G$343</f>
        <v>0</v>
      </c>
      <c r="BB2201">
        <v>2650</v>
      </c>
      <c r="BG2201">
        <f>'[1]D.4 Revenue - FY25'!$S$160</f>
        <v>0</v>
      </c>
      <c r="BH2201">
        <v>2391</v>
      </c>
    </row>
    <row r="2202" spans="5:60">
      <c r="E2202" t="e">
        <f>#REF!</f>
        <v>#REF!</v>
      </c>
      <c r="F2202">
        <v>114162</v>
      </c>
      <c r="Q2202" t="e">
        <f>#REF!</f>
        <v>#REF!</v>
      </c>
      <c r="R2202">
        <v>175083</v>
      </c>
      <c r="BA2202">
        <f>'[1]D.3 Trial Balance - FY25'!$H$343</f>
        <v>25566.79</v>
      </c>
      <c r="BB2202">
        <v>2651</v>
      </c>
      <c r="BG2202">
        <f>'[1]D.4 Revenue - FY25'!$T$160</f>
        <v>0</v>
      </c>
      <c r="BH2202">
        <v>2392</v>
      </c>
    </row>
    <row r="2203" spans="5:60">
      <c r="E2203" t="e">
        <f>#REF!</f>
        <v>#REF!</v>
      </c>
      <c r="F2203">
        <v>114167</v>
      </c>
      <c r="Q2203" t="e">
        <f>#REF!</f>
        <v>#REF!</v>
      </c>
      <c r="R2203">
        <v>175084</v>
      </c>
      <c r="BA2203">
        <f>'[1]D.3 Trial Balance - FY25'!$E$344</f>
        <v>0</v>
      </c>
      <c r="BB2203">
        <v>2652</v>
      </c>
      <c r="BG2203">
        <f>'[1]D.4 Revenue - FY25'!$U$160</f>
        <v>0</v>
      </c>
      <c r="BH2203">
        <v>2393</v>
      </c>
    </row>
    <row r="2204" spans="5:60">
      <c r="E2204" t="e">
        <f>#REF!</f>
        <v>#REF!</v>
      </c>
      <c r="F2204">
        <v>114173</v>
      </c>
      <c r="Q2204" t="e">
        <f>#REF!</f>
        <v>#REF!</v>
      </c>
      <c r="R2204">
        <v>175085</v>
      </c>
      <c r="BA2204">
        <f>'[1]D.3 Trial Balance - FY25'!$F$344</f>
        <v>0</v>
      </c>
      <c r="BB2204">
        <v>2653</v>
      </c>
      <c r="BG2204">
        <f>'[1]D.4 Revenue - FY25'!$V$160</f>
        <v>0</v>
      </c>
      <c r="BH2204">
        <v>2394</v>
      </c>
    </row>
    <row r="2205" spans="5:60">
      <c r="E2205" t="e">
        <f>#REF!</f>
        <v>#REF!</v>
      </c>
      <c r="F2205">
        <v>114174</v>
      </c>
      <c r="Q2205" t="e">
        <f>#REF!</f>
        <v>#REF!</v>
      </c>
      <c r="R2205">
        <v>175086</v>
      </c>
      <c r="BA2205">
        <f>'[1]D.3 Trial Balance - FY25'!$G$344</f>
        <v>0</v>
      </c>
      <c r="BB2205">
        <v>2654</v>
      </c>
      <c r="BG2205">
        <f>'[1]D.4 Revenue - FY25'!$I$161</f>
        <v>0</v>
      </c>
      <c r="BH2205">
        <v>2395</v>
      </c>
    </row>
    <row r="2206" spans="5:60">
      <c r="E2206" t="e">
        <f>#REF!</f>
        <v>#REF!</v>
      </c>
      <c r="F2206">
        <v>114175</v>
      </c>
      <c r="Q2206" t="e">
        <f>#REF!</f>
        <v>#REF!</v>
      </c>
      <c r="R2206">
        <v>175087</v>
      </c>
      <c r="BA2206">
        <f>'[1]D.3 Trial Balance - FY25'!$H$344</f>
        <v>4200</v>
      </c>
      <c r="BB2206">
        <v>2655</v>
      </c>
      <c r="BG2206">
        <f>'[1]D.4 Revenue - FY25'!$J$161</f>
        <v>0</v>
      </c>
      <c r="BH2206">
        <v>2396</v>
      </c>
    </row>
    <row r="2207" spans="5:60">
      <c r="E2207" t="e">
        <f>#REF!</f>
        <v>#REF!</v>
      </c>
      <c r="F2207">
        <v>114180</v>
      </c>
      <c r="Q2207" t="e">
        <f>#REF!</f>
        <v>#REF!</v>
      </c>
      <c r="R2207">
        <v>175088</v>
      </c>
      <c r="BA2207">
        <f>'[1]D.3 Trial Balance - FY25'!$E$345</f>
        <v>0</v>
      </c>
      <c r="BB2207">
        <v>2656</v>
      </c>
      <c r="BG2207">
        <f>'[1]D.4 Revenue - FY25'!$K$161</f>
        <v>0</v>
      </c>
      <c r="BH2207">
        <v>2397</v>
      </c>
    </row>
    <row r="2208" spans="5:60">
      <c r="E2208" t="e">
        <f>#REF!</f>
        <v>#REF!</v>
      </c>
      <c r="F2208">
        <v>114186</v>
      </c>
      <c r="Q2208" t="e">
        <f>#REF!</f>
        <v>#REF!</v>
      </c>
      <c r="R2208">
        <v>175089</v>
      </c>
      <c r="BA2208">
        <f>'[1]D.3 Trial Balance - FY25'!$F$345</f>
        <v>0</v>
      </c>
      <c r="BB2208">
        <v>2657</v>
      </c>
      <c r="BG2208">
        <f>'[1]D.4 Revenue - FY25'!$L$161</f>
        <v>0</v>
      </c>
      <c r="BH2208">
        <v>2398</v>
      </c>
    </row>
    <row r="2209" spans="5:60">
      <c r="E2209" t="e">
        <f>#REF!</f>
        <v>#REF!</v>
      </c>
      <c r="F2209">
        <v>114187</v>
      </c>
      <c r="Q2209" t="e">
        <f>#REF!</f>
        <v>#REF!</v>
      </c>
      <c r="R2209">
        <v>175090</v>
      </c>
      <c r="BA2209">
        <f>'[1]D.3 Trial Balance - FY25'!$G$345</f>
        <v>0</v>
      </c>
      <c r="BB2209">
        <v>2658</v>
      </c>
      <c r="BG2209">
        <f>'[1]D.4 Revenue - FY25'!$M$161</f>
        <v>0</v>
      </c>
      <c r="BH2209">
        <v>2399</v>
      </c>
    </row>
    <row r="2210" spans="5:60">
      <c r="E2210" t="e">
        <f>#REF!</f>
        <v>#REF!</v>
      </c>
      <c r="F2210">
        <v>114188</v>
      </c>
      <c r="Q2210" t="e">
        <f>#REF!</f>
        <v>#REF!</v>
      </c>
      <c r="R2210">
        <v>175091</v>
      </c>
      <c r="BA2210">
        <f>'[1]D.3 Trial Balance - FY25'!$H$345</f>
        <v>170774.56</v>
      </c>
      <c r="BB2210">
        <v>2659</v>
      </c>
      <c r="BG2210">
        <f>'[1]D.4 Revenue - FY25'!$N$161</f>
        <v>0</v>
      </c>
      <c r="BH2210">
        <v>2400</v>
      </c>
    </row>
    <row r="2211" spans="5:60">
      <c r="E2211" t="e">
        <f>#REF!</f>
        <v>#REF!</v>
      </c>
      <c r="F2211">
        <v>114193</v>
      </c>
      <c r="Q2211" t="e">
        <f>#REF!</f>
        <v>#REF!</v>
      </c>
      <c r="R2211">
        <v>175092</v>
      </c>
      <c r="BA2211">
        <f>'[1]D.3 Trial Balance - FY25'!$E$346</f>
        <v>0</v>
      </c>
      <c r="BB2211">
        <v>2660</v>
      </c>
      <c r="BG2211">
        <f>'[1]D.4 Revenue - FY25'!$O$161</f>
        <v>0</v>
      </c>
      <c r="BH2211">
        <v>2401</v>
      </c>
    </row>
    <row r="2212" spans="5:60">
      <c r="E2212" t="e">
        <f>#REF!</f>
        <v>#REF!</v>
      </c>
      <c r="F2212">
        <v>114199</v>
      </c>
      <c r="Q2212" t="e">
        <f>#REF!</f>
        <v>#REF!</v>
      </c>
      <c r="R2212">
        <v>175093</v>
      </c>
      <c r="BA2212">
        <f>'[1]D.3 Trial Balance - FY25'!$F$346</f>
        <v>0</v>
      </c>
      <c r="BB2212">
        <v>2661</v>
      </c>
      <c r="BG2212">
        <f>'[1]D.4 Revenue - FY25'!$P$161</f>
        <v>0</v>
      </c>
      <c r="BH2212">
        <v>2402</v>
      </c>
    </row>
    <row r="2213" spans="5:60">
      <c r="E2213" t="e">
        <f>#REF!</f>
        <v>#REF!</v>
      </c>
      <c r="F2213">
        <v>114200</v>
      </c>
      <c r="Q2213" t="e">
        <f>#REF!</f>
        <v>#REF!</v>
      </c>
      <c r="R2213">
        <v>175094</v>
      </c>
      <c r="BA2213">
        <f>'[1]D.3 Trial Balance - FY25'!$G$346</f>
        <v>0</v>
      </c>
      <c r="BB2213">
        <v>2662</v>
      </c>
      <c r="BG2213">
        <f>'[1]D.4 Revenue - FY25'!$Q$161</f>
        <v>0</v>
      </c>
      <c r="BH2213">
        <v>2403</v>
      </c>
    </row>
    <row r="2214" spans="5:60">
      <c r="E2214" t="e">
        <f>#REF!</f>
        <v>#REF!</v>
      </c>
      <c r="F2214">
        <v>114201</v>
      </c>
      <c r="Q2214" t="e">
        <f>#REF!</f>
        <v>#REF!</v>
      </c>
      <c r="R2214">
        <v>175095</v>
      </c>
      <c r="BA2214">
        <f>'[1]D.3 Trial Balance - FY25'!$H$346</f>
        <v>13518.58</v>
      </c>
      <c r="BB2214">
        <v>2663</v>
      </c>
      <c r="BG2214">
        <f>'[1]D.4 Revenue - FY25'!$R$161</f>
        <v>0</v>
      </c>
      <c r="BH2214">
        <v>2404</v>
      </c>
    </row>
    <row r="2215" spans="5:60">
      <c r="E2215" t="e">
        <f>#REF!</f>
        <v>#REF!</v>
      </c>
      <c r="F2215">
        <v>114206</v>
      </c>
      <c r="Q2215" t="e">
        <f>#REF!</f>
        <v>#REF!</v>
      </c>
      <c r="R2215">
        <v>175096</v>
      </c>
      <c r="BA2215">
        <f>'[1]D.3 Trial Balance - FY25'!$E$347</f>
        <v>0</v>
      </c>
      <c r="BB2215">
        <v>2664</v>
      </c>
      <c r="BG2215">
        <f>'[1]D.4 Revenue - FY25'!$S$161</f>
        <v>0</v>
      </c>
      <c r="BH2215">
        <v>2405</v>
      </c>
    </row>
    <row r="2216" spans="5:60">
      <c r="E2216" t="e">
        <f>#REF!</f>
        <v>#REF!</v>
      </c>
      <c r="F2216">
        <v>114212</v>
      </c>
      <c r="Q2216" t="e">
        <f>#REF!</f>
        <v>#REF!</v>
      </c>
      <c r="R2216">
        <v>175097</v>
      </c>
      <c r="BA2216">
        <f>'[1]D.3 Trial Balance - FY25'!$F$347</f>
        <v>0</v>
      </c>
      <c r="BB2216">
        <v>2665</v>
      </c>
      <c r="BG2216">
        <f>'[1]D.4 Revenue - FY25'!$T$161</f>
        <v>0</v>
      </c>
      <c r="BH2216">
        <v>2406</v>
      </c>
    </row>
    <row r="2217" spans="5:60">
      <c r="E2217" t="e">
        <f>#REF!</f>
        <v>#REF!</v>
      </c>
      <c r="F2217">
        <v>114213</v>
      </c>
      <c r="Q2217" t="e">
        <f>#REF!</f>
        <v>#REF!</v>
      </c>
      <c r="R2217">
        <v>175098</v>
      </c>
      <c r="BA2217">
        <f>'[1]D.3 Trial Balance - FY25'!$G$347</f>
        <v>0</v>
      </c>
      <c r="BB2217">
        <v>2666</v>
      </c>
      <c r="BG2217">
        <f>'[1]D.4 Revenue - FY25'!$U$161</f>
        <v>0</v>
      </c>
      <c r="BH2217">
        <v>2407</v>
      </c>
    </row>
    <row r="2218" spans="5:60">
      <c r="E2218" t="e">
        <f>#REF!</f>
        <v>#REF!</v>
      </c>
      <c r="F2218">
        <v>114214</v>
      </c>
      <c r="Q2218" t="e">
        <f>#REF!</f>
        <v>#REF!</v>
      </c>
      <c r="R2218">
        <v>175099</v>
      </c>
      <c r="BA2218">
        <f>'[1]D.3 Trial Balance - FY25'!$H$347</f>
        <v>186041.62</v>
      </c>
      <c r="BB2218">
        <v>2667</v>
      </c>
      <c r="BG2218">
        <f>'[1]D.4 Revenue - FY25'!$V$161</f>
        <v>0</v>
      </c>
      <c r="BH2218">
        <v>2408</v>
      </c>
    </row>
    <row r="2219" spans="5:60">
      <c r="E2219" t="e">
        <f>#REF!</f>
        <v>#REF!</v>
      </c>
      <c r="F2219">
        <v>114219</v>
      </c>
      <c r="Q2219" t="e">
        <f>#REF!</f>
        <v>#REF!</v>
      </c>
      <c r="R2219">
        <v>175100</v>
      </c>
      <c r="BA2219">
        <f>'[1]D.3 Trial Balance - FY25'!$E$348</f>
        <v>0</v>
      </c>
      <c r="BB2219">
        <v>2668</v>
      </c>
      <c r="BG2219">
        <f>'[1]D.4 Revenue - FY25'!$I$162</f>
        <v>0</v>
      </c>
      <c r="BH2219">
        <v>2409</v>
      </c>
    </row>
    <row r="2220" spans="5:60">
      <c r="E2220" t="e">
        <f>#REF!</f>
        <v>#REF!</v>
      </c>
      <c r="F2220">
        <v>114225</v>
      </c>
      <c r="Q2220" t="e">
        <f>#REF!</f>
        <v>#REF!</v>
      </c>
      <c r="R2220">
        <v>175101</v>
      </c>
      <c r="BA2220">
        <f>'[1]D.3 Trial Balance - FY25'!$F$348</f>
        <v>0</v>
      </c>
      <c r="BB2220">
        <v>2669</v>
      </c>
      <c r="BG2220">
        <f>'[1]D.4 Revenue - FY25'!$J$162</f>
        <v>0</v>
      </c>
      <c r="BH2220">
        <v>2410</v>
      </c>
    </row>
    <row r="2221" spans="5:60">
      <c r="E2221" t="e">
        <f>#REF!</f>
        <v>#REF!</v>
      </c>
      <c r="F2221">
        <v>114226</v>
      </c>
      <c r="Q2221" t="e">
        <f>#REF!</f>
        <v>#REF!</v>
      </c>
      <c r="R2221">
        <v>175102</v>
      </c>
      <c r="BA2221">
        <f>'[1]D.3 Trial Balance - FY25'!$G$348</f>
        <v>0</v>
      </c>
      <c r="BB2221">
        <v>2670</v>
      </c>
      <c r="BG2221">
        <f>'[1]D.4 Revenue - FY25'!$K$162</f>
        <v>0</v>
      </c>
      <c r="BH2221">
        <v>2411</v>
      </c>
    </row>
    <row r="2222" spans="5:60">
      <c r="E2222" t="e">
        <f>#REF!</f>
        <v>#REF!</v>
      </c>
      <c r="F2222">
        <v>114227</v>
      </c>
      <c r="Q2222" t="e">
        <f>#REF!</f>
        <v>#REF!</v>
      </c>
      <c r="R2222">
        <v>175103</v>
      </c>
      <c r="BA2222">
        <f>'[1]D.3 Trial Balance - FY25'!$H$348</f>
        <v>3003.63</v>
      </c>
      <c r="BB2222">
        <v>2671</v>
      </c>
      <c r="BG2222">
        <f>'[1]D.4 Revenue - FY25'!$L$162</f>
        <v>0</v>
      </c>
      <c r="BH2222">
        <v>2412</v>
      </c>
    </row>
    <row r="2223" spans="5:60">
      <c r="E2223" t="e">
        <f>#REF!</f>
        <v>#REF!</v>
      </c>
      <c r="F2223">
        <v>114232</v>
      </c>
      <c r="Q2223" t="e">
        <f>#REF!</f>
        <v>#REF!</v>
      </c>
      <c r="R2223">
        <v>175104</v>
      </c>
      <c r="BA2223">
        <f>'[1]D.3 Trial Balance - FY25'!$E$349</f>
        <v>0</v>
      </c>
      <c r="BB2223">
        <v>2672</v>
      </c>
      <c r="BG2223">
        <f>'[1]D.4 Revenue - FY25'!$M$162</f>
        <v>0</v>
      </c>
      <c r="BH2223">
        <v>2413</v>
      </c>
    </row>
    <row r="2224" spans="5:60">
      <c r="E2224" t="e">
        <f>#REF!</f>
        <v>#REF!</v>
      </c>
      <c r="F2224">
        <v>114238</v>
      </c>
      <c r="Q2224" t="e">
        <f>#REF!</f>
        <v>#REF!</v>
      </c>
      <c r="R2224">
        <v>175105</v>
      </c>
      <c r="BA2224">
        <f>'[1]D.3 Trial Balance - FY25'!$F$349</f>
        <v>0</v>
      </c>
      <c r="BB2224">
        <v>2673</v>
      </c>
      <c r="BG2224">
        <f>'[1]D.4 Revenue - FY25'!$N$162</f>
        <v>0</v>
      </c>
      <c r="BH2224">
        <v>2414</v>
      </c>
    </row>
    <row r="2225" spans="5:60">
      <c r="E2225" t="e">
        <f>#REF!</f>
        <v>#REF!</v>
      </c>
      <c r="F2225">
        <v>114239</v>
      </c>
      <c r="Q2225" t="e">
        <f>#REF!</f>
        <v>#REF!</v>
      </c>
      <c r="R2225">
        <v>175106</v>
      </c>
      <c r="BA2225">
        <f>'[1]D.3 Trial Balance - FY25'!$G$349</f>
        <v>0</v>
      </c>
      <c r="BB2225">
        <v>2674</v>
      </c>
      <c r="BG2225">
        <f>'[1]D.4 Revenue - FY25'!$O$162</f>
        <v>0</v>
      </c>
      <c r="BH2225">
        <v>2415</v>
      </c>
    </row>
    <row r="2226" spans="5:60">
      <c r="E2226" t="e">
        <f>#REF!</f>
        <v>#REF!</v>
      </c>
      <c r="F2226">
        <v>114240</v>
      </c>
      <c r="Q2226" t="e">
        <f>#REF!</f>
        <v>#REF!</v>
      </c>
      <c r="R2226">
        <v>175107</v>
      </c>
      <c r="BA2226">
        <f>'[1]D.3 Trial Balance - FY25'!$H$349</f>
        <v>171.27</v>
      </c>
      <c r="BB2226">
        <v>2675</v>
      </c>
      <c r="BG2226">
        <f>'[1]D.4 Revenue - FY25'!$P$162</f>
        <v>0</v>
      </c>
      <c r="BH2226">
        <v>2416</v>
      </c>
    </row>
    <row r="2227" spans="5:60">
      <c r="E2227" t="e">
        <f>#REF!</f>
        <v>#REF!</v>
      </c>
      <c r="F2227">
        <v>114245</v>
      </c>
      <c r="Q2227" t="e">
        <f>#REF!</f>
        <v>#REF!</v>
      </c>
      <c r="R2227">
        <v>175108</v>
      </c>
      <c r="BA2227">
        <f>'[1]D.3 Trial Balance - FY25'!$E$350</f>
        <v>0</v>
      </c>
      <c r="BB2227">
        <v>2676</v>
      </c>
      <c r="BG2227">
        <f>'[1]D.4 Revenue - FY25'!$Q$162</f>
        <v>0</v>
      </c>
      <c r="BH2227">
        <v>2417</v>
      </c>
    </row>
    <row r="2228" spans="5:60">
      <c r="E2228" t="e">
        <f>#REF!</f>
        <v>#REF!</v>
      </c>
      <c r="F2228">
        <v>114251</v>
      </c>
      <c r="Q2228" t="e">
        <f>#REF!</f>
        <v>#REF!</v>
      </c>
      <c r="R2228">
        <v>175109</v>
      </c>
      <c r="BA2228">
        <f>'[1]D.3 Trial Balance - FY25'!$F$350</f>
        <v>0</v>
      </c>
      <c r="BB2228">
        <v>2677</v>
      </c>
      <c r="BG2228">
        <f>'[1]D.4 Revenue - FY25'!$R$162</f>
        <v>0</v>
      </c>
      <c r="BH2228">
        <v>2418</v>
      </c>
    </row>
    <row r="2229" spans="5:60">
      <c r="E2229" t="e">
        <f>#REF!</f>
        <v>#REF!</v>
      </c>
      <c r="F2229">
        <v>114252</v>
      </c>
      <c r="Q2229" t="e">
        <f>#REF!</f>
        <v>#REF!</v>
      </c>
      <c r="R2229">
        <v>175110</v>
      </c>
      <c r="BA2229">
        <f>'[1]D.3 Trial Balance - FY25'!$G$350</f>
        <v>0</v>
      </c>
      <c r="BB2229">
        <v>2678</v>
      </c>
      <c r="BG2229">
        <f>'[1]D.4 Revenue - FY25'!$S$162</f>
        <v>0</v>
      </c>
      <c r="BH2229">
        <v>2419</v>
      </c>
    </row>
    <row r="2230" spans="5:60">
      <c r="E2230" t="e">
        <f>#REF!</f>
        <v>#REF!</v>
      </c>
      <c r="F2230">
        <v>114253</v>
      </c>
      <c r="Q2230" t="e">
        <f>#REF!</f>
        <v>#REF!</v>
      </c>
      <c r="R2230">
        <v>175111</v>
      </c>
      <c r="BA2230">
        <f>'[1]D.3 Trial Balance - FY25'!$H$350</f>
        <v>0</v>
      </c>
      <c r="BB2230">
        <v>2679</v>
      </c>
      <c r="BG2230">
        <f>'[1]D.4 Revenue - FY25'!$T$162</f>
        <v>0</v>
      </c>
      <c r="BH2230">
        <v>2420</v>
      </c>
    </row>
    <row r="2231" spans="5:60">
      <c r="E2231" t="e">
        <f>#REF!</f>
        <v>#REF!</v>
      </c>
      <c r="F2231">
        <v>114258</v>
      </c>
      <c r="Q2231" t="e">
        <f>#REF!</f>
        <v>#REF!</v>
      </c>
      <c r="R2231">
        <v>175112</v>
      </c>
      <c r="BA2231">
        <f>'[1]D.3 Trial Balance - FY25'!$E$351</f>
        <v>0</v>
      </c>
      <c r="BB2231">
        <v>2680</v>
      </c>
      <c r="BG2231">
        <f>'[1]D.4 Revenue - FY25'!$U$162</f>
        <v>0</v>
      </c>
      <c r="BH2231">
        <v>2421</v>
      </c>
    </row>
    <row r="2232" spans="5:60">
      <c r="E2232" t="e">
        <f>#REF!</f>
        <v>#REF!</v>
      </c>
      <c r="F2232">
        <v>114264</v>
      </c>
      <c r="Q2232" t="e">
        <f>#REF!</f>
        <v>#REF!</v>
      </c>
      <c r="R2232">
        <v>175113</v>
      </c>
      <c r="BA2232">
        <f>'[1]D.3 Trial Balance - FY25'!$F$351</f>
        <v>0</v>
      </c>
      <c r="BB2232">
        <v>2681</v>
      </c>
      <c r="BG2232">
        <f>'[1]D.4 Revenue - FY25'!$V$162</f>
        <v>0</v>
      </c>
      <c r="BH2232">
        <v>2422</v>
      </c>
    </row>
    <row r="2233" spans="5:60">
      <c r="E2233" t="e">
        <f>#REF!</f>
        <v>#REF!</v>
      </c>
      <c r="F2233">
        <v>114265</v>
      </c>
      <c r="Q2233" t="e">
        <f>#REF!</f>
        <v>#REF!</v>
      </c>
      <c r="R2233">
        <v>175114</v>
      </c>
      <c r="BA2233">
        <f>'[1]D.3 Trial Balance - FY25'!$G$351</f>
        <v>0</v>
      </c>
      <c r="BB2233">
        <v>2682</v>
      </c>
      <c r="BG2233">
        <f>'[1]D.4 Revenue - FY25'!$I$163</f>
        <v>0</v>
      </c>
      <c r="BH2233">
        <v>2423</v>
      </c>
    </row>
    <row r="2234" spans="5:60">
      <c r="E2234" t="e">
        <f>#REF!</f>
        <v>#REF!</v>
      </c>
      <c r="F2234">
        <v>114266</v>
      </c>
      <c r="Q2234" t="e">
        <f>#REF!</f>
        <v>#REF!</v>
      </c>
      <c r="R2234">
        <v>175115</v>
      </c>
      <c r="BA2234">
        <f>'[1]D.3 Trial Balance - FY25'!$H$351</f>
        <v>3758.1</v>
      </c>
      <c r="BB2234">
        <v>2683</v>
      </c>
      <c r="BG2234">
        <f>'[1]D.4 Revenue - FY25'!$J$163</f>
        <v>0</v>
      </c>
      <c r="BH2234">
        <v>2424</v>
      </c>
    </row>
    <row r="2235" spans="5:60">
      <c r="E2235" t="e">
        <f>#REF!</f>
        <v>#REF!</v>
      </c>
      <c r="F2235">
        <v>114271</v>
      </c>
      <c r="Q2235" t="e">
        <f>#REF!</f>
        <v>#REF!</v>
      </c>
      <c r="R2235">
        <v>175116</v>
      </c>
      <c r="BA2235">
        <f>'[1]D.3 Trial Balance - FY25'!$E$352</f>
        <v>0</v>
      </c>
      <c r="BB2235">
        <v>2684</v>
      </c>
      <c r="BG2235">
        <f>'[1]D.4 Revenue - FY25'!$K$163</f>
        <v>0</v>
      </c>
      <c r="BH2235">
        <v>2425</v>
      </c>
    </row>
    <row r="2236" spans="5:60">
      <c r="E2236" t="e">
        <f>#REF!</f>
        <v>#REF!</v>
      </c>
      <c r="F2236">
        <v>114277</v>
      </c>
      <c r="Q2236" t="e">
        <f>#REF!</f>
        <v>#REF!</v>
      </c>
      <c r="R2236">
        <v>175117</v>
      </c>
      <c r="BA2236">
        <f>'[1]D.3 Trial Balance - FY25'!$F$352</f>
        <v>0</v>
      </c>
      <c r="BB2236">
        <v>2685</v>
      </c>
      <c r="BG2236">
        <f>'[1]D.4 Revenue - FY25'!$L$163</f>
        <v>0</v>
      </c>
      <c r="BH2236">
        <v>2426</v>
      </c>
    </row>
    <row r="2237" spans="5:60">
      <c r="E2237" t="e">
        <f>#REF!</f>
        <v>#REF!</v>
      </c>
      <c r="F2237">
        <v>114278</v>
      </c>
      <c r="Q2237" t="e">
        <f>#REF!</f>
        <v>#REF!</v>
      </c>
      <c r="R2237">
        <v>175118</v>
      </c>
      <c r="BA2237">
        <f>'[1]D.3 Trial Balance - FY25'!$G$352</f>
        <v>0</v>
      </c>
      <c r="BB2237">
        <v>2686</v>
      </c>
      <c r="BG2237">
        <f>'[1]D.4 Revenue - FY25'!$M$163</f>
        <v>0</v>
      </c>
      <c r="BH2237">
        <v>2427</v>
      </c>
    </row>
    <row r="2238" spans="5:60">
      <c r="E2238" t="e">
        <f>#REF!</f>
        <v>#REF!</v>
      </c>
      <c r="F2238">
        <v>114279</v>
      </c>
      <c r="Q2238" t="e">
        <f>#REF!</f>
        <v>#REF!</v>
      </c>
      <c r="R2238">
        <v>175119</v>
      </c>
      <c r="BA2238">
        <f>'[1]D.3 Trial Balance - FY25'!$H$352</f>
        <v>-16155.13</v>
      </c>
      <c r="BB2238">
        <v>2687</v>
      </c>
      <c r="BG2238">
        <f>'[1]D.4 Revenue - FY25'!$N$163</f>
        <v>0</v>
      </c>
      <c r="BH2238">
        <v>2428</v>
      </c>
    </row>
    <row r="2239" spans="5:60">
      <c r="E2239" t="e">
        <f>#REF!</f>
        <v>#REF!</v>
      </c>
      <c r="F2239">
        <v>114284</v>
      </c>
      <c r="Q2239" t="e">
        <f>#REF!</f>
        <v>#REF!</v>
      </c>
      <c r="R2239">
        <v>175120</v>
      </c>
      <c r="BA2239">
        <f>'[1]D.3 Trial Balance - FY25'!$E$353</f>
        <v>0</v>
      </c>
      <c r="BB2239">
        <v>2688</v>
      </c>
      <c r="BG2239">
        <f>'[1]D.4 Revenue - FY25'!$O$163</f>
        <v>0</v>
      </c>
      <c r="BH2239">
        <v>2429</v>
      </c>
    </row>
    <row r="2240" spans="5:60">
      <c r="E2240" t="e">
        <f>#REF!</f>
        <v>#REF!</v>
      </c>
      <c r="F2240">
        <v>114290</v>
      </c>
      <c r="Q2240" t="e">
        <f>#REF!</f>
        <v>#REF!</v>
      </c>
      <c r="R2240">
        <v>175121</v>
      </c>
      <c r="BA2240">
        <f>'[1]D.3 Trial Balance - FY25'!$F$353</f>
        <v>0</v>
      </c>
      <c r="BB2240">
        <v>2689</v>
      </c>
      <c r="BG2240">
        <f>'[1]D.4 Revenue - FY25'!$P$163</f>
        <v>0</v>
      </c>
      <c r="BH2240">
        <v>2430</v>
      </c>
    </row>
    <row r="2241" spans="5:60">
      <c r="E2241" t="e">
        <f>#REF!</f>
        <v>#REF!</v>
      </c>
      <c r="F2241">
        <v>114291</v>
      </c>
      <c r="Q2241" t="e">
        <f>#REF!</f>
        <v>#REF!</v>
      </c>
      <c r="R2241">
        <v>175122</v>
      </c>
      <c r="BA2241">
        <f>'[1]D.3 Trial Balance - FY25'!$G$353</f>
        <v>0</v>
      </c>
      <c r="BB2241">
        <v>2690</v>
      </c>
      <c r="BG2241">
        <f>'[1]D.4 Revenue - FY25'!$Q$163</f>
        <v>0</v>
      </c>
      <c r="BH2241">
        <v>2431</v>
      </c>
    </row>
    <row r="2242" spans="5:60">
      <c r="E2242" t="e">
        <f>#REF!</f>
        <v>#REF!</v>
      </c>
      <c r="F2242">
        <v>114292</v>
      </c>
      <c r="Q2242" t="e">
        <f>#REF!</f>
        <v>#REF!</v>
      </c>
      <c r="R2242">
        <v>175123</v>
      </c>
      <c r="BA2242">
        <f>'[1]D.3 Trial Balance - FY25'!$H$353</f>
        <v>0</v>
      </c>
      <c r="BB2242">
        <v>2691</v>
      </c>
      <c r="BG2242">
        <f>'[1]D.4 Revenue - FY25'!$R$163</f>
        <v>0</v>
      </c>
      <c r="BH2242">
        <v>2432</v>
      </c>
    </row>
    <row r="2243" spans="5:60">
      <c r="E2243" t="e">
        <f>#REF!</f>
        <v>#REF!</v>
      </c>
      <c r="F2243">
        <v>114297</v>
      </c>
      <c r="Q2243" t="e">
        <f>#REF!</f>
        <v>#REF!</v>
      </c>
      <c r="R2243">
        <v>175124</v>
      </c>
      <c r="BA2243">
        <f>'[1]D.3 Trial Balance - FY25'!$E$354</f>
        <v>0</v>
      </c>
      <c r="BB2243">
        <v>2692</v>
      </c>
      <c r="BG2243">
        <f>'[1]D.4 Revenue - FY25'!$S$163</f>
        <v>0</v>
      </c>
      <c r="BH2243">
        <v>2433</v>
      </c>
    </row>
    <row r="2244" spans="5:60">
      <c r="E2244" t="e">
        <f>#REF!</f>
        <v>#REF!</v>
      </c>
      <c r="F2244">
        <v>114303</v>
      </c>
      <c r="Q2244" t="e">
        <f>#REF!</f>
        <v>#REF!</v>
      </c>
      <c r="R2244">
        <v>175125</v>
      </c>
      <c r="BA2244">
        <f>'[1]D.3 Trial Balance - FY25'!$F$354</f>
        <v>0</v>
      </c>
      <c r="BB2244">
        <v>2693</v>
      </c>
      <c r="BG2244">
        <f>'[1]D.4 Revenue - FY25'!$T$163</f>
        <v>0</v>
      </c>
      <c r="BH2244">
        <v>2434</v>
      </c>
    </row>
    <row r="2245" spans="5:60">
      <c r="E2245" t="e">
        <f>#REF!</f>
        <v>#REF!</v>
      </c>
      <c r="F2245">
        <v>114304</v>
      </c>
      <c r="Q2245" t="e">
        <f>#REF!</f>
        <v>#REF!</v>
      </c>
      <c r="R2245">
        <v>175126</v>
      </c>
      <c r="BA2245">
        <f>'[1]D.3 Trial Balance - FY25'!$G$354</f>
        <v>0</v>
      </c>
      <c r="BB2245">
        <v>2694</v>
      </c>
      <c r="BG2245">
        <f>'[1]D.4 Revenue - FY25'!$U$163</f>
        <v>0</v>
      </c>
      <c r="BH2245">
        <v>2435</v>
      </c>
    </row>
    <row r="2246" spans="5:60">
      <c r="E2246" t="e">
        <f>#REF!</f>
        <v>#REF!</v>
      </c>
      <c r="F2246">
        <v>114305</v>
      </c>
      <c r="Q2246" t="e">
        <f>#REF!</f>
        <v>#REF!</v>
      </c>
      <c r="R2246">
        <v>175127</v>
      </c>
      <c r="BA2246">
        <f>'[1]D.3 Trial Balance - FY25'!$H$354</f>
        <v>282.52</v>
      </c>
      <c r="BB2246">
        <v>2695</v>
      </c>
      <c r="BG2246">
        <f>'[1]D.4 Revenue - FY25'!$V$163</f>
        <v>0</v>
      </c>
      <c r="BH2246">
        <v>2436</v>
      </c>
    </row>
    <row r="2247" spans="5:60">
      <c r="E2247" t="e">
        <f>#REF!</f>
        <v>#REF!</v>
      </c>
      <c r="F2247">
        <v>114310</v>
      </c>
      <c r="Q2247" t="e">
        <f>#REF!</f>
        <v>#REF!</v>
      </c>
      <c r="R2247">
        <v>175128</v>
      </c>
      <c r="BA2247">
        <f>'[1]D.3 Trial Balance - FY25'!$E$355</f>
        <v>0</v>
      </c>
      <c r="BB2247">
        <v>2696</v>
      </c>
      <c r="BG2247">
        <f>'[1]D.4 Revenue - FY25'!$I$164</f>
        <v>0</v>
      </c>
      <c r="BH2247">
        <v>2437</v>
      </c>
    </row>
    <row r="2248" spans="5:60">
      <c r="E2248" t="e">
        <f>#REF!</f>
        <v>#REF!</v>
      </c>
      <c r="F2248">
        <v>114316</v>
      </c>
      <c r="Q2248" t="e">
        <f>#REF!</f>
        <v>#REF!</v>
      </c>
      <c r="R2248">
        <v>175129</v>
      </c>
      <c r="BA2248">
        <f>'[1]D.3 Trial Balance - FY25'!$F$355</f>
        <v>0</v>
      </c>
      <c r="BB2248">
        <v>2697</v>
      </c>
      <c r="BG2248">
        <f>'[1]D.4 Revenue - FY25'!$J$164</f>
        <v>0</v>
      </c>
      <c r="BH2248">
        <v>2438</v>
      </c>
    </row>
    <row r="2249" spans="5:60">
      <c r="E2249" t="e">
        <f>#REF!</f>
        <v>#REF!</v>
      </c>
      <c r="F2249">
        <v>114317</v>
      </c>
      <c r="Q2249" t="e">
        <f>#REF!</f>
        <v>#REF!</v>
      </c>
      <c r="R2249">
        <v>175130</v>
      </c>
      <c r="BA2249">
        <f>'[1]D.3 Trial Balance - FY25'!$G$355</f>
        <v>0</v>
      </c>
      <c r="BB2249">
        <v>2698</v>
      </c>
      <c r="BG2249">
        <f>'[1]D.4 Revenue - FY25'!$K$164</f>
        <v>0</v>
      </c>
      <c r="BH2249">
        <v>2439</v>
      </c>
    </row>
    <row r="2250" spans="5:60">
      <c r="E2250" t="e">
        <f>#REF!</f>
        <v>#REF!</v>
      </c>
      <c r="F2250">
        <v>114318</v>
      </c>
      <c r="Q2250" t="e">
        <f>#REF!</f>
        <v>#REF!</v>
      </c>
      <c r="R2250">
        <v>175131</v>
      </c>
      <c r="BA2250">
        <f>'[1]D.3 Trial Balance - FY25'!$H$355</f>
        <v>191456.14</v>
      </c>
      <c r="BB2250">
        <v>2699</v>
      </c>
      <c r="BG2250">
        <f>'[1]D.4 Revenue - FY25'!$L$164</f>
        <v>0</v>
      </c>
      <c r="BH2250">
        <v>2440</v>
      </c>
    </row>
    <row r="2251" spans="5:60">
      <c r="E2251" t="e">
        <f>#REF!</f>
        <v>#REF!</v>
      </c>
      <c r="F2251">
        <v>114323</v>
      </c>
      <c r="Q2251" t="e">
        <f>#REF!</f>
        <v>#REF!</v>
      </c>
      <c r="R2251">
        <v>175132</v>
      </c>
      <c r="BA2251">
        <f>'[1]D.3 Trial Balance - FY25'!$E$356</f>
        <v>0</v>
      </c>
      <c r="BB2251">
        <v>2700</v>
      </c>
      <c r="BG2251">
        <f>'[1]D.4 Revenue - FY25'!$M$164</f>
        <v>0</v>
      </c>
      <c r="BH2251">
        <v>2441</v>
      </c>
    </row>
    <row r="2252" spans="5:60">
      <c r="E2252" t="e">
        <f>#REF!</f>
        <v>#REF!</v>
      </c>
      <c r="F2252">
        <v>114329</v>
      </c>
      <c r="Q2252" t="e">
        <f>#REF!</f>
        <v>#REF!</v>
      </c>
      <c r="R2252">
        <v>175133</v>
      </c>
      <c r="BA2252">
        <f>'[1]D.3 Trial Balance - FY25'!$F$356</f>
        <v>0</v>
      </c>
      <c r="BB2252">
        <v>2701</v>
      </c>
      <c r="BG2252">
        <f>'[1]D.4 Revenue - FY25'!$N$164</f>
        <v>0</v>
      </c>
      <c r="BH2252">
        <v>2442</v>
      </c>
    </row>
    <row r="2253" spans="5:60">
      <c r="E2253" t="e">
        <f>#REF!</f>
        <v>#REF!</v>
      </c>
      <c r="F2253">
        <v>114330</v>
      </c>
      <c r="Q2253" t="e">
        <f>#REF!</f>
        <v>#REF!</v>
      </c>
      <c r="R2253">
        <v>175134</v>
      </c>
      <c r="BA2253">
        <f>'[1]D.3 Trial Balance - FY25'!$G$356</f>
        <v>0</v>
      </c>
      <c r="BB2253">
        <v>2702</v>
      </c>
      <c r="BG2253">
        <f>'[1]D.4 Revenue - FY25'!$O$164</f>
        <v>0</v>
      </c>
      <c r="BH2253">
        <v>2443</v>
      </c>
    </row>
    <row r="2254" spans="5:60">
      <c r="E2254" t="e">
        <f>#REF!</f>
        <v>#REF!</v>
      </c>
      <c r="F2254">
        <v>114331</v>
      </c>
      <c r="Q2254" t="e">
        <f>#REF!</f>
        <v>#REF!</v>
      </c>
      <c r="R2254">
        <v>175135</v>
      </c>
      <c r="BA2254">
        <f>'[1]D.3 Trial Balance - FY25'!$H$356</f>
        <v>749.76</v>
      </c>
      <c r="BB2254">
        <v>2703</v>
      </c>
      <c r="BG2254">
        <f>'[1]D.4 Revenue - FY25'!$P$164</f>
        <v>0</v>
      </c>
      <c r="BH2254">
        <v>2444</v>
      </c>
    </row>
    <row r="2255" spans="5:60">
      <c r="E2255" t="e">
        <f>#REF!</f>
        <v>#REF!</v>
      </c>
      <c r="F2255">
        <v>114336</v>
      </c>
      <c r="Q2255" t="e">
        <f>#REF!</f>
        <v>#REF!</v>
      </c>
      <c r="R2255">
        <v>175136</v>
      </c>
      <c r="BA2255">
        <f>'[1]D.3 Trial Balance - FY25'!$E$357</f>
        <v>0</v>
      </c>
      <c r="BB2255">
        <v>2704</v>
      </c>
      <c r="BG2255">
        <f>'[1]D.4 Revenue - FY25'!$Q$164</f>
        <v>0</v>
      </c>
      <c r="BH2255">
        <v>2445</v>
      </c>
    </row>
    <row r="2256" spans="5:60">
      <c r="E2256" t="e">
        <f>#REF!</f>
        <v>#REF!</v>
      </c>
      <c r="F2256">
        <v>114342</v>
      </c>
      <c r="Q2256" t="e">
        <f>#REF!</f>
        <v>#REF!</v>
      </c>
      <c r="R2256">
        <v>175137</v>
      </c>
      <c r="BA2256">
        <f>'[1]D.3 Trial Balance - FY25'!$F$357</f>
        <v>0</v>
      </c>
      <c r="BB2256">
        <v>2705</v>
      </c>
      <c r="BG2256">
        <f>'[1]D.4 Revenue - FY25'!$R$164</f>
        <v>0</v>
      </c>
      <c r="BH2256">
        <v>2446</v>
      </c>
    </row>
    <row r="2257" spans="5:60">
      <c r="E2257" t="e">
        <f>#REF!</f>
        <v>#REF!</v>
      </c>
      <c r="F2257">
        <v>114343</v>
      </c>
      <c r="Q2257" t="e">
        <f>#REF!</f>
        <v>#REF!</v>
      </c>
      <c r="R2257">
        <v>175138</v>
      </c>
      <c r="BA2257">
        <f>'[1]D.3 Trial Balance - FY25'!$G$357</f>
        <v>0</v>
      </c>
      <c r="BB2257">
        <v>2706</v>
      </c>
      <c r="BG2257">
        <f>'[1]D.4 Revenue - FY25'!$S$164</f>
        <v>0</v>
      </c>
      <c r="BH2257">
        <v>2447</v>
      </c>
    </row>
    <row r="2258" spans="5:60">
      <c r="E2258" t="e">
        <f>#REF!</f>
        <v>#REF!</v>
      </c>
      <c r="F2258">
        <v>114344</v>
      </c>
      <c r="Q2258" t="e">
        <f>#REF!</f>
        <v>#REF!</v>
      </c>
      <c r="R2258">
        <v>175139</v>
      </c>
      <c r="BA2258">
        <f>'[1]D.3 Trial Balance - FY25'!$H$357</f>
        <v>0</v>
      </c>
      <c r="BB2258">
        <v>2707</v>
      </c>
      <c r="BG2258">
        <f>'[1]D.4 Revenue - FY25'!$T$164</f>
        <v>0</v>
      </c>
      <c r="BH2258">
        <v>2448</v>
      </c>
    </row>
    <row r="2259" spans="5:60">
      <c r="E2259" t="e">
        <f>#REF!</f>
        <v>#REF!</v>
      </c>
      <c r="F2259">
        <v>114349</v>
      </c>
      <c r="Q2259" t="e">
        <f>#REF!</f>
        <v>#REF!</v>
      </c>
      <c r="R2259">
        <v>175140</v>
      </c>
      <c r="BA2259">
        <f>'[1]D.3 Trial Balance - FY25'!$E$358</f>
        <v>0</v>
      </c>
      <c r="BB2259">
        <v>2708</v>
      </c>
      <c r="BG2259">
        <f>'[1]D.4 Revenue - FY25'!$U$164</f>
        <v>0</v>
      </c>
      <c r="BH2259">
        <v>2449</v>
      </c>
    </row>
    <row r="2260" spans="5:60">
      <c r="E2260" t="e">
        <f>#REF!</f>
        <v>#REF!</v>
      </c>
      <c r="F2260">
        <v>114355</v>
      </c>
      <c r="Q2260" t="e">
        <f>#REF!</f>
        <v>#REF!</v>
      </c>
      <c r="R2260">
        <v>175141</v>
      </c>
      <c r="BA2260">
        <f>'[1]D.3 Trial Balance - FY25'!$F$358</f>
        <v>0</v>
      </c>
      <c r="BB2260">
        <v>2709</v>
      </c>
      <c r="BG2260">
        <f>'[1]D.4 Revenue - FY25'!$V$164</f>
        <v>0</v>
      </c>
      <c r="BH2260">
        <v>2450</v>
      </c>
    </row>
    <row r="2261" spans="5:60">
      <c r="E2261" t="e">
        <f>#REF!</f>
        <v>#REF!</v>
      </c>
      <c r="F2261">
        <v>114356</v>
      </c>
      <c r="Q2261" t="e">
        <f>#REF!</f>
        <v>#REF!</v>
      </c>
      <c r="R2261">
        <v>175142</v>
      </c>
      <c r="BA2261">
        <f>'[1]D.3 Trial Balance - FY25'!$G$358</f>
        <v>0</v>
      </c>
      <c r="BB2261">
        <v>2710</v>
      </c>
      <c r="BG2261">
        <f>'[1]D.4 Revenue - FY25'!$I$165</f>
        <v>0</v>
      </c>
      <c r="BH2261">
        <v>2451</v>
      </c>
    </row>
    <row r="2262" spans="5:60">
      <c r="E2262" t="e">
        <f>#REF!</f>
        <v>#REF!</v>
      </c>
      <c r="F2262">
        <v>114357</v>
      </c>
      <c r="Q2262" t="e">
        <f>#REF!</f>
        <v>#REF!</v>
      </c>
      <c r="R2262">
        <v>175143</v>
      </c>
      <c r="BA2262">
        <f>'[1]D.3 Trial Balance - FY25'!$H$358</f>
        <v>0</v>
      </c>
      <c r="BB2262">
        <v>2711</v>
      </c>
      <c r="BG2262">
        <f>'[1]D.4 Revenue - FY25'!$J$165</f>
        <v>0</v>
      </c>
      <c r="BH2262">
        <v>2452</v>
      </c>
    </row>
    <row r="2263" spans="5:60">
      <c r="E2263" t="e">
        <f>#REF!</f>
        <v>#REF!</v>
      </c>
      <c r="F2263">
        <v>114362</v>
      </c>
      <c r="Q2263" t="e">
        <f>#REF!</f>
        <v>#REF!</v>
      </c>
      <c r="R2263">
        <v>175144</v>
      </c>
      <c r="BA2263">
        <f>'[1]D.3 Trial Balance - FY25'!$E$359</f>
        <v>0</v>
      </c>
      <c r="BB2263">
        <v>2712</v>
      </c>
      <c r="BG2263">
        <f>'[1]D.4 Revenue - FY25'!$K$165</f>
        <v>0</v>
      </c>
      <c r="BH2263">
        <v>2453</v>
      </c>
    </row>
    <row r="2264" spans="5:60">
      <c r="E2264" t="e">
        <f>#REF!</f>
        <v>#REF!</v>
      </c>
      <c r="F2264">
        <v>114368</v>
      </c>
      <c r="Q2264" t="e">
        <f>#REF!</f>
        <v>#REF!</v>
      </c>
      <c r="R2264">
        <v>175145</v>
      </c>
      <c r="BA2264">
        <f>'[1]D.3 Trial Balance - FY25'!$F$359</f>
        <v>0</v>
      </c>
      <c r="BB2264">
        <v>2713</v>
      </c>
      <c r="BG2264">
        <f>'[1]D.4 Revenue - FY25'!$L$165</f>
        <v>0</v>
      </c>
      <c r="BH2264">
        <v>2454</v>
      </c>
    </row>
    <row r="2265" spans="5:60">
      <c r="E2265" t="e">
        <f>#REF!</f>
        <v>#REF!</v>
      </c>
      <c r="F2265">
        <v>114369</v>
      </c>
      <c r="Q2265" t="e">
        <f>#REF!</f>
        <v>#REF!</v>
      </c>
      <c r="R2265">
        <v>175146</v>
      </c>
      <c r="BA2265">
        <f>'[1]D.3 Trial Balance - FY25'!$G$359</f>
        <v>0</v>
      </c>
      <c r="BB2265">
        <v>2714</v>
      </c>
      <c r="BG2265">
        <f>'[1]D.4 Revenue - FY25'!$M$165</f>
        <v>0</v>
      </c>
      <c r="BH2265">
        <v>2455</v>
      </c>
    </row>
    <row r="2266" spans="5:60">
      <c r="E2266" t="e">
        <f>#REF!</f>
        <v>#REF!</v>
      </c>
      <c r="F2266">
        <v>114370</v>
      </c>
      <c r="Q2266" t="e">
        <f>#REF!</f>
        <v>#REF!</v>
      </c>
      <c r="R2266">
        <v>175147</v>
      </c>
      <c r="BA2266">
        <f>'[1]D.3 Trial Balance - FY25'!$H$359</f>
        <v>85951.1</v>
      </c>
      <c r="BB2266">
        <v>2715</v>
      </c>
      <c r="BG2266">
        <f>'[1]D.4 Revenue - FY25'!$N$165</f>
        <v>0</v>
      </c>
      <c r="BH2266">
        <v>2456</v>
      </c>
    </row>
    <row r="2267" spans="5:60">
      <c r="E2267" t="e">
        <f>#REF!</f>
        <v>#REF!</v>
      </c>
      <c r="F2267">
        <v>114375</v>
      </c>
      <c r="Q2267" t="e">
        <f>#REF!</f>
        <v>#REF!</v>
      </c>
      <c r="R2267">
        <v>175148</v>
      </c>
      <c r="BA2267">
        <f>'[1]D.3 Trial Balance - FY25'!$E$360</f>
        <v>0</v>
      </c>
      <c r="BB2267">
        <v>2716</v>
      </c>
      <c r="BG2267">
        <f>'[1]D.4 Revenue - FY25'!$O$165</f>
        <v>0</v>
      </c>
      <c r="BH2267">
        <v>2457</v>
      </c>
    </row>
    <row r="2268" spans="5:60">
      <c r="E2268" t="e">
        <f>#REF!</f>
        <v>#REF!</v>
      </c>
      <c r="F2268">
        <v>114381</v>
      </c>
      <c r="Q2268" t="e">
        <f>#REF!</f>
        <v>#REF!</v>
      </c>
      <c r="R2268">
        <v>175149</v>
      </c>
      <c r="BA2268">
        <f>'[1]D.3 Trial Balance - FY25'!$F$360</f>
        <v>0</v>
      </c>
      <c r="BB2268">
        <v>2717</v>
      </c>
      <c r="BG2268">
        <f>'[1]D.4 Revenue - FY25'!$P$165</f>
        <v>0</v>
      </c>
      <c r="BH2268">
        <v>2458</v>
      </c>
    </row>
    <row r="2269" spans="5:60">
      <c r="E2269" t="e">
        <f>#REF!</f>
        <v>#REF!</v>
      </c>
      <c r="F2269">
        <v>114382</v>
      </c>
      <c r="Q2269" t="e">
        <f>#REF!</f>
        <v>#REF!</v>
      </c>
      <c r="R2269">
        <v>175150</v>
      </c>
      <c r="BA2269">
        <f>'[1]D.3 Trial Balance - FY25'!$G$360</f>
        <v>0</v>
      </c>
      <c r="BB2269">
        <v>2718</v>
      </c>
      <c r="BG2269">
        <f>'[1]D.4 Revenue - FY25'!$Q$165</f>
        <v>0</v>
      </c>
      <c r="BH2269">
        <v>2459</v>
      </c>
    </row>
    <row r="2270" spans="5:60">
      <c r="E2270" t="e">
        <f>#REF!</f>
        <v>#REF!</v>
      </c>
      <c r="F2270">
        <v>114383</v>
      </c>
      <c r="Q2270" t="e">
        <f>#REF!</f>
        <v>#REF!</v>
      </c>
      <c r="R2270">
        <v>175151</v>
      </c>
      <c r="BA2270">
        <f>'[1]D.3 Trial Balance - FY25'!$H$360</f>
        <v>2882023.95</v>
      </c>
      <c r="BB2270">
        <v>2719</v>
      </c>
      <c r="BG2270">
        <f>'[1]D.4 Revenue - FY25'!$R$165</f>
        <v>0</v>
      </c>
      <c r="BH2270">
        <v>2460</v>
      </c>
    </row>
    <row r="2271" spans="5:60">
      <c r="E2271" t="e">
        <f>#REF!</f>
        <v>#REF!</v>
      </c>
      <c r="F2271">
        <v>114388</v>
      </c>
      <c r="Q2271" t="e">
        <f>#REF!</f>
        <v>#REF!</v>
      </c>
      <c r="R2271">
        <v>175152</v>
      </c>
      <c r="BA2271">
        <f>'[1]D.3 Trial Balance - FY25'!$E$361</f>
        <v>0</v>
      </c>
      <c r="BB2271">
        <v>2720</v>
      </c>
      <c r="BG2271">
        <f>'[1]D.4 Revenue - FY25'!$S$165</f>
        <v>0</v>
      </c>
      <c r="BH2271">
        <v>2461</v>
      </c>
    </row>
    <row r="2272" spans="5:60">
      <c r="E2272" t="e">
        <f>#REF!</f>
        <v>#REF!</v>
      </c>
      <c r="F2272">
        <v>114394</v>
      </c>
      <c r="Q2272" t="e">
        <f>#REF!</f>
        <v>#REF!</v>
      </c>
      <c r="R2272">
        <v>175153</v>
      </c>
      <c r="BA2272">
        <f>'[1]D.3 Trial Balance - FY25'!$F$361</f>
        <v>0</v>
      </c>
      <c r="BB2272">
        <v>2721</v>
      </c>
      <c r="BG2272">
        <f>'[1]D.4 Revenue - FY25'!$T$165</f>
        <v>0</v>
      </c>
      <c r="BH2272">
        <v>2462</v>
      </c>
    </row>
    <row r="2273" spans="5:60">
      <c r="E2273" t="e">
        <f>#REF!</f>
        <v>#REF!</v>
      </c>
      <c r="F2273">
        <v>114395</v>
      </c>
      <c r="Q2273" t="e">
        <f>#REF!</f>
        <v>#REF!</v>
      </c>
      <c r="R2273">
        <v>175154</v>
      </c>
      <c r="BA2273">
        <f>'[1]D.3 Trial Balance - FY25'!$G$361</f>
        <v>0</v>
      </c>
      <c r="BB2273">
        <v>2722</v>
      </c>
      <c r="BG2273">
        <f>'[1]D.4 Revenue - FY25'!$U$165</f>
        <v>0</v>
      </c>
      <c r="BH2273">
        <v>2463</v>
      </c>
    </row>
    <row r="2274" spans="5:60">
      <c r="E2274" t="e">
        <f>#REF!</f>
        <v>#REF!</v>
      </c>
      <c r="F2274">
        <v>114396</v>
      </c>
      <c r="Q2274" t="e">
        <f>#REF!</f>
        <v>#REF!</v>
      </c>
      <c r="R2274">
        <v>175155</v>
      </c>
      <c r="BA2274">
        <f>'[1]D.3 Trial Balance - FY25'!$H$361</f>
        <v>0</v>
      </c>
      <c r="BB2274">
        <v>2723</v>
      </c>
      <c r="BG2274">
        <f>'[1]D.4 Revenue - FY25'!$V$165</f>
        <v>0</v>
      </c>
      <c r="BH2274">
        <v>2464</v>
      </c>
    </row>
    <row r="2275" spans="5:60">
      <c r="E2275" t="e">
        <f>#REF!</f>
        <v>#REF!</v>
      </c>
      <c r="F2275">
        <v>114401</v>
      </c>
      <c r="Q2275" t="e">
        <f>#REF!</f>
        <v>#REF!</v>
      </c>
      <c r="R2275">
        <v>175156</v>
      </c>
      <c r="BA2275">
        <f>'[1]D.3 Trial Balance - FY25'!$E$362</f>
        <v>0</v>
      </c>
      <c r="BB2275">
        <v>2724</v>
      </c>
      <c r="BG2275">
        <f>'[1]D.4 Revenue - FY25'!$I$166</f>
        <v>0</v>
      </c>
      <c r="BH2275">
        <v>2465</v>
      </c>
    </row>
    <row r="2276" spans="5:60">
      <c r="E2276" t="e">
        <f>#REF!</f>
        <v>#REF!</v>
      </c>
      <c r="F2276">
        <v>114407</v>
      </c>
      <c r="Q2276" t="e">
        <f>#REF!</f>
        <v>#REF!</v>
      </c>
      <c r="R2276">
        <v>175157</v>
      </c>
      <c r="BA2276">
        <f>'[1]D.3 Trial Balance - FY25'!$F$362</f>
        <v>0</v>
      </c>
      <c r="BB2276">
        <v>2725</v>
      </c>
      <c r="BG2276">
        <f>'[1]D.4 Revenue - FY25'!$J$166</f>
        <v>0</v>
      </c>
      <c r="BH2276">
        <v>2466</v>
      </c>
    </row>
    <row r="2277" spans="5:60">
      <c r="E2277" t="e">
        <f>#REF!</f>
        <v>#REF!</v>
      </c>
      <c r="F2277">
        <v>114408</v>
      </c>
      <c r="Q2277" t="e">
        <f>#REF!</f>
        <v>#REF!</v>
      </c>
      <c r="R2277">
        <v>175158</v>
      </c>
      <c r="BA2277">
        <f>'[1]D.3 Trial Balance - FY25'!$G$362</f>
        <v>0</v>
      </c>
      <c r="BB2277">
        <v>2726</v>
      </c>
      <c r="BG2277">
        <f>'[1]D.4 Revenue - FY25'!$K$166</f>
        <v>0</v>
      </c>
      <c r="BH2277">
        <v>2467</v>
      </c>
    </row>
    <row r="2278" spans="5:60">
      <c r="E2278" t="e">
        <f>#REF!</f>
        <v>#REF!</v>
      </c>
      <c r="F2278">
        <v>114409</v>
      </c>
      <c r="Q2278" t="e">
        <f>#REF!</f>
        <v>#REF!</v>
      </c>
      <c r="R2278">
        <v>175159</v>
      </c>
      <c r="BA2278">
        <f>'[1]D.3 Trial Balance - FY25'!$H$362</f>
        <v>15948</v>
      </c>
      <c r="BB2278">
        <v>2727</v>
      </c>
      <c r="BG2278">
        <f>'[1]D.4 Revenue - FY25'!$L$166</f>
        <v>0</v>
      </c>
      <c r="BH2278">
        <v>2468</v>
      </c>
    </row>
    <row r="2279" spans="5:60">
      <c r="E2279" t="e">
        <f>#REF!</f>
        <v>#REF!</v>
      </c>
      <c r="F2279">
        <v>114414</v>
      </c>
      <c r="Q2279" t="e">
        <f>#REF!</f>
        <v>#REF!</v>
      </c>
      <c r="R2279">
        <v>175160</v>
      </c>
      <c r="BA2279">
        <f>'[1]D.3 Trial Balance - FY25'!$E$364</f>
        <v>0</v>
      </c>
      <c r="BB2279">
        <v>2728</v>
      </c>
      <c r="BG2279">
        <f>'[1]D.4 Revenue - FY25'!$M$166</f>
        <v>0</v>
      </c>
      <c r="BH2279">
        <v>2469</v>
      </c>
    </row>
    <row r="2280" spans="5:60">
      <c r="E2280" t="e">
        <f>#REF!</f>
        <v>#REF!</v>
      </c>
      <c r="F2280">
        <v>114420</v>
      </c>
      <c r="Q2280" t="e">
        <f>#REF!</f>
        <v>#REF!</v>
      </c>
      <c r="R2280">
        <v>175161</v>
      </c>
      <c r="BA2280">
        <f>'[1]D.3 Trial Balance - FY25'!$F$364</f>
        <v>0</v>
      </c>
      <c r="BB2280">
        <v>2729</v>
      </c>
      <c r="BG2280">
        <f>'[1]D.4 Revenue - FY25'!$N$166</f>
        <v>0</v>
      </c>
      <c r="BH2280">
        <v>2470</v>
      </c>
    </row>
    <row r="2281" spans="5:60">
      <c r="E2281" t="e">
        <f>#REF!</f>
        <v>#REF!</v>
      </c>
      <c r="F2281">
        <v>114421</v>
      </c>
      <c r="Q2281" t="e">
        <f>#REF!</f>
        <v>#REF!</v>
      </c>
      <c r="R2281">
        <v>175162</v>
      </c>
      <c r="BA2281">
        <f>'[1]D.3 Trial Balance - FY25'!$G$364</f>
        <v>0</v>
      </c>
      <c r="BB2281">
        <v>2730</v>
      </c>
      <c r="BG2281">
        <f>'[1]D.4 Revenue - FY25'!$O$166</f>
        <v>0</v>
      </c>
      <c r="BH2281">
        <v>2471</v>
      </c>
    </row>
    <row r="2282" spans="5:60">
      <c r="E2282" t="e">
        <f>#REF!</f>
        <v>#REF!</v>
      </c>
      <c r="F2282">
        <v>114422</v>
      </c>
      <c r="Q2282" t="e">
        <f>#REF!</f>
        <v>#REF!</v>
      </c>
      <c r="R2282">
        <v>175163</v>
      </c>
      <c r="BA2282">
        <f>'[1]D.3 Trial Balance - FY25'!$H$364</f>
        <v>132468</v>
      </c>
      <c r="BB2282">
        <v>2731</v>
      </c>
      <c r="BG2282">
        <f>'[1]D.4 Revenue - FY25'!$P$166</f>
        <v>0</v>
      </c>
      <c r="BH2282">
        <v>2472</v>
      </c>
    </row>
    <row r="2283" spans="5:60">
      <c r="E2283" t="e">
        <f>#REF!</f>
        <v>#REF!</v>
      </c>
      <c r="F2283">
        <v>114427</v>
      </c>
      <c r="Q2283" t="e">
        <f>#REF!</f>
        <v>#REF!</v>
      </c>
      <c r="R2283">
        <v>175164</v>
      </c>
      <c r="BA2283">
        <f>'[1]D.3 Trial Balance - FY25'!$E$365</f>
        <v>0</v>
      </c>
      <c r="BB2283">
        <v>2732</v>
      </c>
      <c r="BG2283">
        <f>'[1]D.4 Revenue - FY25'!$Q$166</f>
        <v>0</v>
      </c>
      <c r="BH2283">
        <v>2473</v>
      </c>
    </row>
    <row r="2284" spans="5:60">
      <c r="E2284" t="e">
        <f>#REF!</f>
        <v>#REF!</v>
      </c>
      <c r="F2284">
        <v>114433</v>
      </c>
      <c r="Q2284" t="e">
        <f>#REF!</f>
        <v>#REF!</v>
      </c>
      <c r="R2284">
        <v>175165</v>
      </c>
      <c r="BA2284">
        <f>'[1]D.3 Trial Balance - FY25'!$F$365</f>
        <v>0</v>
      </c>
      <c r="BB2284">
        <v>2733</v>
      </c>
      <c r="BG2284">
        <f>'[1]D.4 Revenue - FY25'!$R$166</f>
        <v>0</v>
      </c>
      <c r="BH2284">
        <v>2474</v>
      </c>
    </row>
    <row r="2285" spans="5:60">
      <c r="E2285" t="e">
        <f>#REF!</f>
        <v>#REF!</v>
      </c>
      <c r="F2285">
        <v>114434</v>
      </c>
      <c r="Q2285" t="e">
        <f>#REF!</f>
        <v>#REF!</v>
      </c>
      <c r="R2285">
        <v>175166</v>
      </c>
      <c r="BA2285">
        <f>'[1]D.3 Trial Balance - FY25'!$G$365</f>
        <v>0</v>
      </c>
      <c r="BB2285">
        <v>2734</v>
      </c>
      <c r="BG2285">
        <f>'[1]D.4 Revenue - FY25'!$S$166</f>
        <v>0</v>
      </c>
      <c r="BH2285">
        <v>2475</v>
      </c>
    </row>
    <row r="2286" spans="5:60">
      <c r="E2286" t="e">
        <f>#REF!</f>
        <v>#REF!</v>
      </c>
      <c r="F2286">
        <v>114435</v>
      </c>
      <c r="Q2286" t="e">
        <f>#REF!</f>
        <v>#REF!</v>
      </c>
      <c r="R2286">
        <v>175167</v>
      </c>
      <c r="BA2286">
        <f>'[1]D.3 Trial Balance - FY25'!$H$365</f>
        <v>122247.1</v>
      </c>
      <c r="BB2286">
        <v>2735</v>
      </c>
      <c r="BG2286">
        <f>'[1]D.4 Revenue - FY25'!$T$166</f>
        <v>0</v>
      </c>
      <c r="BH2286">
        <v>2476</v>
      </c>
    </row>
    <row r="2287" spans="5:60">
      <c r="E2287" t="e">
        <f>#REF!</f>
        <v>#REF!</v>
      </c>
      <c r="F2287">
        <v>114440</v>
      </c>
      <c r="Q2287" t="e">
        <f>#REF!</f>
        <v>#REF!</v>
      </c>
      <c r="R2287">
        <v>175168</v>
      </c>
      <c r="BA2287">
        <f>'[1]D.3 Trial Balance - FY25'!$E$366</f>
        <v>0</v>
      </c>
      <c r="BB2287">
        <v>2736</v>
      </c>
      <c r="BG2287">
        <f>'[1]D.4 Revenue - FY25'!$U$166</f>
        <v>0</v>
      </c>
      <c r="BH2287">
        <v>2477</v>
      </c>
    </row>
    <row r="2288" spans="5:60">
      <c r="E2288" t="e">
        <f>#REF!</f>
        <v>#REF!</v>
      </c>
      <c r="F2288">
        <v>114446</v>
      </c>
      <c r="Q2288" t="e">
        <f>#REF!</f>
        <v>#REF!</v>
      </c>
      <c r="R2288">
        <v>175169</v>
      </c>
      <c r="BA2288">
        <f>'[1]D.3 Trial Balance - FY25'!$F$366</f>
        <v>0</v>
      </c>
      <c r="BB2288">
        <v>2737</v>
      </c>
      <c r="BG2288">
        <f>'[1]D.4 Revenue - FY25'!$V$166</f>
        <v>0</v>
      </c>
      <c r="BH2288">
        <v>2478</v>
      </c>
    </row>
    <row r="2289" spans="5:60">
      <c r="E2289" t="e">
        <f>#REF!</f>
        <v>#REF!</v>
      </c>
      <c r="F2289">
        <v>114447</v>
      </c>
      <c r="Q2289" t="e">
        <f>#REF!</f>
        <v>#REF!</v>
      </c>
      <c r="R2289">
        <v>175170</v>
      </c>
      <c r="BA2289">
        <f>'[1]D.3 Trial Balance - FY25'!$G$366</f>
        <v>0</v>
      </c>
      <c r="BB2289">
        <v>2738</v>
      </c>
      <c r="BG2289">
        <f>'[1]D.4 Revenue - FY25'!$I$167</f>
        <v>0</v>
      </c>
      <c r="BH2289">
        <v>2479</v>
      </c>
    </row>
    <row r="2290" spans="5:60">
      <c r="E2290" t="e">
        <f>#REF!</f>
        <v>#REF!</v>
      </c>
      <c r="F2290">
        <v>114448</v>
      </c>
      <c r="Q2290" t="e">
        <f>#REF!</f>
        <v>#REF!</v>
      </c>
      <c r="R2290">
        <v>175171</v>
      </c>
      <c r="BA2290">
        <f>'[1]D.3 Trial Balance - FY25'!$H$366</f>
        <v>167664.39000000001</v>
      </c>
      <c r="BB2290">
        <v>2739</v>
      </c>
      <c r="BG2290">
        <f>'[1]D.4 Revenue - FY25'!$J$167</f>
        <v>0</v>
      </c>
      <c r="BH2290">
        <v>2480</v>
      </c>
    </row>
    <row r="2291" spans="5:60">
      <c r="E2291" t="e">
        <f>#REF!</f>
        <v>#REF!</v>
      </c>
      <c r="F2291">
        <v>114453</v>
      </c>
      <c r="Q2291" t="e">
        <f>#REF!</f>
        <v>#REF!</v>
      </c>
      <c r="R2291">
        <v>175172</v>
      </c>
      <c r="BA2291">
        <f>'[1]D.3 Trial Balance - FY25'!$E$367</f>
        <v>0</v>
      </c>
      <c r="BB2291">
        <v>2740</v>
      </c>
      <c r="BG2291">
        <f>'[1]D.4 Revenue - FY25'!$K$167</f>
        <v>0</v>
      </c>
      <c r="BH2291">
        <v>2481</v>
      </c>
    </row>
    <row r="2292" spans="5:60">
      <c r="E2292" t="e">
        <f>#REF!</f>
        <v>#REF!</v>
      </c>
      <c r="F2292">
        <v>114459</v>
      </c>
      <c r="Q2292" t="e">
        <f>#REF!</f>
        <v>#REF!</v>
      </c>
      <c r="R2292">
        <v>175173</v>
      </c>
      <c r="BA2292">
        <f>'[1]D.3 Trial Balance - FY25'!$F$367</f>
        <v>0</v>
      </c>
      <c r="BB2292">
        <v>2741</v>
      </c>
      <c r="BG2292">
        <f>'[1]D.4 Revenue - FY25'!$L$167</f>
        <v>0</v>
      </c>
      <c r="BH2292">
        <v>2482</v>
      </c>
    </row>
    <row r="2293" spans="5:60">
      <c r="E2293" t="e">
        <f>#REF!</f>
        <v>#REF!</v>
      </c>
      <c r="F2293">
        <v>114460</v>
      </c>
      <c r="Q2293" t="e">
        <f>#REF!</f>
        <v>#REF!</v>
      </c>
      <c r="R2293">
        <v>175174</v>
      </c>
      <c r="BA2293">
        <f>'[1]D.3 Trial Balance - FY25'!$G$367</f>
        <v>0</v>
      </c>
      <c r="BB2293">
        <v>2742</v>
      </c>
      <c r="BG2293">
        <f>'[1]D.4 Revenue - FY25'!$M$167</f>
        <v>0</v>
      </c>
      <c r="BH2293">
        <v>2483</v>
      </c>
    </row>
    <row r="2294" spans="5:60">
      <c r="E2294" t="e">
        <f>#REF!</f>
        <v>#REF!</v>
      </c>
      <c r="F2294">
        <v>114461</v>
      </c>
      <c r="Q2294" t="e">
        <f>#REF!</f>
        <v>#REF!</v>
      </c>
      <c r="R2294">
        <v>175175</v>
      </c>
      <c r="BA2294">
        <f>'[1]D.3 Trial Balance - FY25'!$H$367</f>
        <v>0</v>
      </c>
      <c r="BB2294">
        <v>2743</v>
      </c>
      <c r="BG2294">
        <f>'[1]D.4 Revenue - FY25'!$N$167</f>
        <v>0</v>
      </c>
      <c r="BH2294">
        <v>2484</v>
      </c>
    </row>
    <row r="2295" spans="5:60">
      <c r="E2295" t="e">
        <f>#REF!</f>
        <v>#REF!</v>
      </c>
      <c r="F2295">
        <v>114466</v>
      </c>
      <c r="Q2295" t="e">
        <f>#REF!</f>
        <v>#REF!</v>
      </c>
      <c r="R2295">
        <v>175176</v>
      </c>
      <c r="BA2295">
        <f>'[1]D.3 Trial Balance - FY25'!$E$368</f>
        <v>0</v>
      </c>
      <c r="BB2295">
        <v>2744</v>
      </c>
      <c r="BG2295">
        <f>'[1]D.4 Revenue - FY25'!$O$167</f>
        <v>0</v>
      </c>
      <c r="BH2295">
        <v>2485</v>
      </c>
    </row>
    <row r="2296" spans="5:60">
      <c r="E2296" t="e">
        <f>#REF!</f>
        <v>#REF!</v>
      </c>
      <c r="F2296">
        <v>114472</v>
      </c>
      <c r="Q2296" t="e">
        <f>#REF!</f>
        <v>#REF!</v>
      </c>
      <c r="R2296">
        <v>175177</v>
      </c>
      <c r="BA2296">
        <f>'[1]D.3 Trial Balance - FY25'!$F$368</f>
        <v>0</v>
      </c>
      <c r="BB2296">
        <v>2745</v>
      </c>
      <c r="BG2296">
        <f>'[1]D.4 Revenue - FY25'!$P$167</f>
        <v>0</v>
      </c>
      <c r="BH2296">
        <v>2486</v>
      </c>
    </row>
    <row r="2297" spans="5:60">
      <c r="E2297" t="e">
        <f>#REF!</f>
        <v>#REF!</v>
      </c>
      <c r="F2297">
        <v>114473</v>
      </c>
      <c r="Q2297" t="e">
        <f>#REF!</f>
        <v>#REF!</v>
      </c>
      <c r="R2297">
        <v>175178</v>
      </c>
      <c r="BA2297">
        <f>'[1]D.3 Trial Balance - FY25'!$G$368</f>
        <v>0</v>
      </c>
      <c r="BB2297">
        <v>2746</v>
      </c>
      <c r="BG2297">
        <f>'[1]D.4 Revenue - FY25'!$Q$167</f>
        <v>0</v>
      </c>
      <c r="BH2297">
        <v>2487</v>
      </c>
    </row>
    <row r="2298" spans="5:60">
      <c r="E2298" t="e">
        <f>#REF!</f>
        <v>#REF!</v>
      </c>
      <c r="F2298">
        <v>114474</v>
      </c>
      <c r="Q2298" t="e">
        <f>#REF!</f>
        <v>#REF!</v>
      </c>
      <c r="R2298">
        <v>175179</v>
      </c>
      <c r="BA2298">
        <f>'[1]D.3 Trial Balance - FY25'!$H$368</f>
        <v>0</v>
      </c>
      <c r="BB2298">
        <v>2747</v>
      </c>
      <c r="BG2298">
        <f>'[1]D.4 Revenue - FY25'!$R$167</f>
        <v>0</v>
      </c>
      <c r="BH2298">
        <v>2488</v>
      </c>
    </row>
    <row r="2299" spans="5:60">
      <c r="E2299" t="e">
        <f>#REF!</f>
        <v>#REF!</v>
      </c>
      <c r="F2299">
        <v>114479</v>
      </c>
      <c r="Q2299" t="e">
        <f>#REF!</f>
        <v>#REF!</v>
      </c>
      <c r="R2299">
        <v>175180</v>
      </c>
      <c r="BA2299">
        <f>'[1]D.3 Trial Balance - FY25'!$E$369</f>
        <v>0</v>
      </c>
      <c r="BB2299">
        <v>2748</v>
      </c>
      <c r="BG2299">
        <f>'[1]D.4 Revenue - FY25'!$S$167</f>
        <v>0</v>
      </c>
      <c r="BH2299">
        <v>2489</v>
      </c>
    </row>
    <row r="2300" spans="5:60">
      <c r="E2300" t="e">
        <f>#REF!</f>
        <v>#REF!</v>
      </c>
      <c r="F2300">
        <v>114485</v>
      </c>
      <c r="Q2300" t="e">
        <f>#REF!</f>
        <v>#REF!</v>
      </c>
      <c r="R2300">
        <v>175181</v>
      </c>
      <c r="BA2300">
        <f>'[1]D.3 Trial Balance - FY25'!$F$369</f>
        <v>0</v>
      </c>
      <c r="BB2300">
        <v>2749</v>
      </c>
      <c r="BG2300">
        <f>'[1]D.4 Revenue - FY25'!$T$167</f>
        <v>0</v>
      </c>
      <c r="BH2300">
        <v>2490</v>
      </c>
    </row>
    <row r="2301" spans="5:60">
      <c r="E2301" t="e">
        <f>#REF!</f>
        <v>#REF!</v>
      </c>
      <c r="F2301">
        <v>114486</v>
      </c>
      <c r="Q2301" t="e">
        <f>#REF!</f>
        <v>#REF!</v>
      </c>
      <c r="R2301">
        <v>175182</v>
      </c>
      <c r="BA2301">
        <f>'[1]D.3 Trial Balance - FY25'!$G$369</f>
        <v>0</v>
      </c>
      <c r="BB2301">
        <v>2750</v>
      </c>
      <c r="BG2301">
        <f>'[1]D.4 Revenue - FY25'!$U$167</f>
        <v>0</v>
      </c>
      <c r="BH2301">
        <v>2491</v>
      </c>
    </row>
    <row r="2302" spans="5:60">
      <c r="E2302" t="e">
        <f>#REF!</f>
        <v>#REF!</v>
      </c>
      <c r="F2302">
        <v>114487</v>
      </c>
      <c r="Q2302" t="e">
        <f>#REF!</f>
        <v>#REF!</v>
      </c>
      <c r="R2302">
        <v>175183</v>
      </c>
      <c r="BA2302">
        <f>'[1]D.3 Trial Balance - FY25'!$H$369</f>
        <v>0</v>
      </c>
      <c r="BB2302">
        <v>2751</v>
      </c>
      <c r="BG2302">
        <f>'[1]D.4 Revenue - FY25'!$V$167</f>
        <v>0</v>
      </c>
      <c r="BH2302">
        <v>2492</v>
      </c>
    </row>
    <row r="2303" spans="5:60">
      <c r="E2303" t="e">
        <f>#REF!</f>
        <v>#REF!</v>
      </c>
      <c r="F2303">
        <v>114492</v>
      </c>
      <c r="Q2303" t="e">
        <f>#REF!</f>
        <v>#REF!</v>
      </c>
      <c r="R2303">
        <v>175184</v>
      </c>
      <c r="BA2303">
        <f>'[1]D.3 Trial Balance - FY25'!$E$370</f>
        <v>0</v>
      </c>
      <c r="BB2303">
        <v>2752</v>
      </c>
      <c r="BG2303">
        <f>'[1]D.4 Revenue - FY25'!$I$168</f>
        <v>0</v>
      </c>
      <c r="BH2303">
        <v>2493</v>
      </c>
    </row>
    <row r="2304" spans="5:60">
      <c r="E2304" t="e">
        <f>#REF!</f>
        <v>#REF!</v>
      </c>
      <c r="F2304">
        <v>114498</v>
      </c>
      <c r="Q2304" t="e">
        <f>#REF!</f>
        <v>#REF!</v>
      </c>
      <c r="R2304">
        <v>175185</v>
      </c>
      <c r="BA2304">
        <f>'[1]D.3 Trial Balance - FY25'!$F$370</f>
        <v>0</v>
      </c>
      <c r="BB2304">
        <v>2753</v>
      </c>
      <c r="BG2304">
        <f>'[1]D.4 Revenue - FY25'!$J$168</f>
        <v>0</v>
      </c>
      <c r="BH2304">
        <v>2494</v>
      </c>
    </row>
    <row r="2305" spans="5:60">
      <c r="E2305" t="e">
        <f>#REF!</f>
        <v>#REF!</v>
      </c>
      <c r="F2305">
        <v>114499</v>
      </c>
      <c r="Q2305" t="e">
        <f>#REF!</f>
        <v>#REF!</v>
      </c>
      <c r="R2305">
        <v>175186</v>
      </c>
      <c r="BA2305">
        <f>'[1]D.3 Trial Balance - FY25'!$G$370</f>
        <v>0</v>
      </c>
      <c r="BB2305">
        <v>2754</v>
      </c>
      <c r="BG2305">
        <f>'[1]D.4 Revenue - FY25'!$K$168</f>
        <v>0</v>
      </c>
      <c r="BH2305">
        <v>2495</v>
      </c>
    </row>
    <row r="2306" spans="5:60">
      <c r="E2306" t="e">
        <f>#REF!</f>
        <v>#REF!</v>
      </c>
      <c r="F2306">
        <v>114500</v>
      </c>
      <c r="Q2306" t="e">
        <f>#REF!</f>
        <v>#REF!</v>
      </c>
      <c r="R2306">
        <v>175187</v>
      </c>
      <c r="BA2306">
        <f>'[1]D.3 Trial Balance - FY25'!$H$370</f>
        <v>0</v>
      </c>
      <c r="BB2306">
        <v>2755</v>
      </c>
      <c r="BG2306">
        <f>'[1]D.4 Revenue - FY25'!$L$168</f>
        <v>0</v>
      </c>
      <c r="BH2306">
        <v>2496</v>
      </c>
    </row>
    <row r="2307" spans="5:60">
      <c r="E2307" t="e">
        <f>#REF!</f>
        <v>#REF!</v>
      </c>
      <c r="F2307">
        <v>114505</v>
      </c>
      <c r="Q2307" t="e">
        <f>#REF!</f>
        <v>#REF!</v>
      </c>
      <c r="R2307">
        <v>175188</v>
      </c>
      <c r="BA2307">
        <f>'[1]D.3 Trial Balance - FY25'!$E$371</f>
        <v>0</v>
      </c>
      <c r="BB2307">
        <v>2756</v>
      </c>
      <c r="BG2307">
        <f>'[1]D.4 Revenue - FY25'!$M$168</f>
        <v>0</v>
      </c>
      <c r="BH2307">
        <v>2497</v>
      </c>
    </row>
    <row r="2308" spans="5:60">
      <c r="E2308" t="e">
        <f>#REF!</f>
        <v>#REF!</v>
      </c>
      <c r="F2308">
        <v>114511</v>
      </c>
      <c r="Q2308" t="e">
        <f>#REF!</f>
        <v>#REF!</v>
      </c>
      <c r="R2308">
        <v>175189</v>
      </c>
      <c r="BA2308">
        <f>'[1]D.3 Trial Balance - FY25'!$F$371</f>
        <v>0</v>
      </c>
      <c r="BB2308">
        <v>2757</v>
      </c>
      <c r="BG2308">
        <f>'[1]D.4 Revenue - FY25'!$N$168</f>
        <v>0</v>
      </c>
      <c r="BH2308">
        <v>2498</v>
      </c>
    </row>
    <row r="2309" spans="5:60">
      <c r="E2309" t="e">
        <f>#REF!</f>
        <v>#REF!</v>
      </c>
      <c r="F2309">
        <v>114512</v>
      </c>
      <c r="Q2309" t="e">
        <f>#REF!</f>
        <v>#REF!</v>
      </c>
      <c r="R2309">
        <v>175190</v>
      </c>
      <c r="BA2309">
        <f>'[1]D.3 Trial Balance - FY25'!$G$371</f>
        <v>0</v>
      </c>
      <c r="BB2309">
        <v>2758</v>
      </c>
      <c r="BG2309">
        <f>'[1]D.4 Revenue - FY25'!$O$168</f>
        <v>0</v>
      </c>
      <c r="BH2309">
        <v>2499</v>
      </c>
    </row>
    <row r="2310" spans="5:60">
      <c r="E2310" t="e">
        <f>#REF!</f>
        <v>#REF!</v>
      </c>
      <c r="F2310">
        <v>114513</v>
      </c>
      <c r="Q2310" t="e">
        <f>#REF!</f>
        <v>#REF!</v>
      </c>
      <c r="R2310">
        <v>175191</v>
      </c>
      <c r="BA2310">
        <f>'[1]D.3 Trial Balance - FY25'!$H$371</f>
        <v>0</v>
      </c>
      <c r="BB2310">
        <v>2759</v>
      </c>
      <c r="BG2310">
        <f>'[1]D.4 Revenue - FY25'!$P$168</f>
        <v>0</v>
      </c>
      <c r="BH2310">
        <v>2500</v>
      </c>
    </row>
    <row r="2311" spans="5:60">
      <c r="E2311" t="e">
        <f>#REF!</f>
        <v>#REF!</v>
      </c>
      <c r="F2311">
        <v>114518</v>
      </c>
      <c r="Q2311" t="e">
        <f>#REF!</f>
        <v>#REF!</v>
      </c>
      <c r="R2311">
        <v>175192</v>
      </c>
      <c r="BA2311">
        <f>'[1]D.3 Trial Balance - FY25'!$E$372</f>
        <v>0</v>
      </c>
      <c r="BB2311">
        <v>2760</v>
      </c>
      <c r="BG2311">
        <f>'[1]D.4 Revenue - FY25'!$Q$168</f>
        <v>0</v>
      </c>
      <c r="BH2311">
        <v>2501</v>
      </c>
    </row>
    <row r="2312" spans="5:60">
      <c r="E2312" t="e">
        <f>#REF!</f>
        <v>#REF!</v>
      </c>
      <c r="F2312">
        <v>114524</v>
      </c>
      <c r="Q2312" t="e">
        <f>#REF!</f>
        <v>#REF!</v>
      </c>
      <c r="R2312">
        <v>175193</v>
      </c>
      <c r="BA2312">
        <f>'[1]D.3 Trial Balance - FY25'!$F$372</f>
        <v>0</v>
      </c>
      <c r="BB2312">
        <v>2761</v>
      </c>
      <c r="BG2312">
        <f>'[1]D.4 Revenue - FY25'!$R$168</f>
        <v>0</v>
      </c>
      <c r="BH2312">
        <v>2502</v>
      </c>
    </row>
    <row r="2313" spans="5:60">
      <c r="E2313" t="e">
        <f>#REF!</f>
        <v>#REF!</v>
      </c>
      <c r="F2313">
        <v>114525</v>
      </c>
      <c r="Q2313" t="e">
        <f>#REF!</f>
        <v>#REF!</v>
      </c>
      <c r="R2313">
        <v>175194</v>
      </c>
      <c r="BA2313">
        <f>'[1]D.3 Trial Balance - FY25'!$G$372</f>
        <v>0</v>
      </c>
      <c r="BB2313">
        <v>2762</v>
      </c>
      <c r="BG2313">
        <f>'[1]D.4 Revenue - FY25'!$S$168</f>
        <v>0</v>
      </c>
      <c r="BH2313">
        <v>2503</v>
      </c>
    </row>
    <row r="2314" spans="5:60">
      <c r="E2314" t="e">
        <f>#REF!</f>
        <v>#REF!</v>
      </c>
      <c r="F2314">
        <v>114526</v>
      </c>
      <c r="Q2314" t="e">
        <f>#REF!</f>
        <v>#REF!</v>
      </c>
      <c r="R2314">
        <v>175195</v>
      </c>
      <c r="BA2314">
        <f>'[1]D.3 Trial Balance - FY25'!$H$372</f>
        <v>0</v>
      </c>
      <c r="BB2314">
        <v>2763</v>
      </c>
      <c r="BG2314">
        <f>'[1]D.4 Revenue - FY25'!$T$168</f>
        <v>0</v>
      </c>
      <c r="BH2314">
        <v>2504</v>
      </c>
    </row>
    <row r="2315" spans="5:60">
      <c r="E2315" t="e">
        <f>#REF!</f>
        <v>#REF!</v>
      </c>
      <c r="F2315">
        <v>114531</v>
      </c>
      <c r="Q2315" t="e">
        <f>#REF!</f>
        <v>#REF!</v>
      </c>
      <c r="R2315">
        <v>175196</v>
      </c>
      <c r="BA2315">
        <f>'[1]D.3 Trial Balance - FY25'!$E$373</f>
        <v>0</v>
      </c>
      <c r="BB2315">
        <v>2764</v>
      </c>
      <c r="BG2315">
        <f>'[1]D.4 Revenue - FY25'!$U$168</f>
        <v>0</v>
      </c>
      <c r="BH2315">
        <v>2505</v>
      </c>
    </row>
    <row r="2316" spans="5:60">
      <c r="E2316" t="e">
        <f>#REF!</f>
        <v>#REF!</v>
      </c>
      <c r="F2316">
        <v>114537</v>
      </c>
      <c r="Q2316" t="e">
        <f>#REF!</f>
        <v>#REF!</v>
      </c>
      <c r="R2316">
        <v>175197</v>
      </c>
      <c r="BA2316">
        <f>'[1]D.3 Trial Balance - FY25'!$F$373</f>
        <v>0</v>
      </c>
      <c r="BB2316">
        <v>2765</v>
      </c>
      <c r="BG2316">
        <f>'[1]D.4 Revenue - FY25'!$V$168</f>
        <v>0</v>
      </c>
      <c r="BH2316">
        <v>2506</v>
      </c>
    </row>
    <row r="2317" spans="5:60">
      <c r="E2317" t="e">
        <f>#REF!</f>
        <v>#REF!</v>
      </c>
      <c r="F2317">
        <v>114538</v>
      </c>
      <c r="Q2317" t="e">
        <f>#REF!</f>
        <v>#REF!</v>
      </c>
      <c r="R2317">
        <v>175198</v>
      </c>
      <c r="BA2317">
        <f>'[1]D.3 Trial Balance - FY25'!$G$373</f>
        <v>0</v>
      </c>
      <c r="BB2317">
        <v>2766</v>
      </c>
      <c r="BG2317">
        <f>'[1]D.4 Revenue - FY25'!$I$169</f>
        <v>0</v>
      </c>
      <c r="BH2317">
        <v>2507</v>
      </c>
    </row>
    <row r="2318" spans="5:60">
      <c r="E2318" t="e">
        <f>#REF!</f>
        <v>#REF!</v>
      </c>
      <c r="F2318">
        <v>114539</v>
      </c>
      <c r="Q2318" t="e">
        <f>#REF!</f>
        <v>#REF!</v>
      </c>
      <c r="R2318">
        <v>175199</v>
      </c>
      <c r="BA2318">
        <f>'[1]D.3 Trial Balance - FY25'!$H$373</f>
        <v>0</v>
      </c>
      <c r="BB2318">
        <v>2767</v>
      </c>
      <c r="BG2318">
        <f>'[1]D.4 Revenue - FY25'!$J$169</f>
        <v>0</v>
      </c>
      <c r="BH2318">
        <v>2508</v>
      </c>
    </row>
    <row r="2319" spans="5:60">
      <c r="E2319" t="e">
        <f>#REF!</f>
        <v>#REF!</v>
      </c>
      <c r="F2319">
        <v>114544</v>
      </c>
      <c r="Q2319" t="e">
        <f>#REF!</f>
        <v>#REF!</v>
      </c>
      <c r="R2319">
        <v>175200</v>
      </c>
      <c r="BA2319">
        <f>'[1]D.3 Trial Balance - FY25'!$E$374</f>
        <v>0</v>
      </c>
      <c r="BB2319">
        <v>2768</v>
      </c>
      <c r="BG2319">
        <f>'[1]D.4 Revenue - FY25'!$K$169</f>
        <v>0</v>
      </c>
      <c r="BH2319">
        <v>2509</v>
      </c>
    </row>
    <row r="2320" spans="5:60">
      <c r="E2320" t="e">
        <f>#REF!</f>
        <v>#REF!</v>
      </c>
      <c r="F2320">
        <v>114550</v>
      </c>
      <c r="Q2320" t="e">
        <f>#REF!</f>
        <v>#REF!</v>
      </c>
      <c r="R2320">
        <v>175201</v>
      </c>
      <c r="BA2320">
        <f>'[1]D.3 Trial Balance - FY25'!$F$374</f>
        <v>0</v>
      </c>
      <c r="BB2320">
        <v>2769</v>
      </c>
      <c r="BG2320">
        <f>'[1]D.4 Revenue - FY25'!$L$169</f>
        <v>0</v>
      </c>
      <c r="BH2320">
        <v>2510</v>
      </c>
    </row>
    <row r="2321" spans="5:60">
      <c r="E2321" t="e">
        <f>#REF!</f>
        <v>#REF!</v>
      </c>
      <c r="F2321">
        <v>114551</v>
      </c>
      <c r="Q2321" t="e">
        <f>#REF!</f>
        <v>#REF!</v>
      </c>
      <c r="R2321">
        <v>175202</v>
      </c>
      <c r="BA2321">
        <f>'[1]D.3 Trial Balance - FY25'!$G$374</f>
        <v>0</v>
      </c>
      <c r="BB2321">
        <v>2770</v>
      </c>
      <c r="BG2321">
        <f>'[1]D.4 Revenue - FY25'!$M$169</f>
        <v>0</v>
      </c>
      <c r="BH2321">
        <v>2511</v>
      </c>
    </row>
    <row r="2322" spans="5:60">
      <c r="E2322" t="e">
        <f>#REF!</f>
        <v>#REF!</v>
      </c>
      <c r="F2322">
        <v>114552</v>
      </c>
      <c r="Q2322" t="e">
        <f>#REF!</f>
        <v>#REF!</v>
      </c>
      <c r="R2322">
        <v>175203</v>
      </c>
      <c r="BA2322">
        <f>'[1]D.3 Trial Balance - FY25'!$H$374</f>
        <v>0</v>
      </c>
      <c r="BB2322">
        <v>2771</v>
      </c>
      <c r="BG2322">
        <f>'[1]D.4 Revenue - FY25'!$N$169</f>
        <v>0</v>
      </c>
      <c r="BH2322">
        <v>2512</v>
      </c>
    </row>
    <row r="2323" spans="5:60">
      <c r="E2323" t="e">
        <f>#REF!</f>
        <v>#REF!</v>
      </c>
      <c r="F2323">
        <v>114557</v>
      </c>
      <c r="Q2323" t="e">
        <f>#REF!</f>
        <v>#REF!</v>
      </c>
      <c r="R2323">
        <v>175204</v>
      </c>
      <c r="BA2323">
        <f>'[1]D.3 Trial Balance - FY25'!$E$375</f>
        <v>0</v>
      </c>
      <c r="BB2323">
        <v>2772</v>
      </c>
      <c r="BG2323">
        <f>'[1]D.4 Revenue - FY25'!$O$169</f>
        <v>0</v>
      </c>
      <c r="BH2323">
        <v>2513</v>
      </c>
    </row>
    <row r="2324" spans="5:60">
      <c r="E2324" t="e">
        <f>#REF!</f>
        <v>#REF!</v>
      </c>
      <c r="F2324">
        <v>114563</v>
      </c>
      <c r="Q2324" t="e">
        <f>#REF!</f>
        <v>#REF!</v>
      </c>
      <c r="R2324">
        <v>175205</v>
      </c>
      <c r="BA2324">
        <f>'[1]D.3 Trial Balance - FY25'!$F$375</f>
        <v>0</v>
      </c>
      <c r="BB2324">
        <v>2773</v>
      </c>
      <c r="BG2324">
        <f>'[1]D.4 Revenue - FY25'!$P$169</f>
        <v>0</v>
      </c>
      <c r="BH2324">
        <v>2514</v>
      </c>
    </row>
    <row r="2325" spans="5:60">
      <c r="E2325" t="e">
        <f>#REF!</f>
        <v>#REF!</v>
      </c>
      <c r="F2325">
        <v>114564</v>
      </c>
      <c r="Q2325" t="e">
        <f>#REF!</f>
        <v>#REF!</v>
      </c>
      <c r="R2325">
        <v>175206</v>
      </c>
      <c r="BA2325">
        <f>'[1]D.3 Trial Balance - FY25'!$G$375</f>
        <v>0</v>
      </c>
      <c r="BB2325">
        <v>2774</v>
      </c>
      <c r="BG2325">
        <f>'[1]D.4 Revenue - FY25'!$Q$169</f>
        <v>0</v>
      </c>
      <c r="BH2325">
        <v>2515</v>
      </c>
    </row>
    <row r="2326" spans="5:60">
      <c r="E2326" t="e">
        <f>#REF!</f>
        <v>#REF!</v>
      </c>
      <c r="F2326">
        <v>114565</v>
      </c>
      <c r="Q2326" t="e">
        <f>#REF!</f>
        <v>#REF!</v>
      </c>
      <c r="R2326">
        <v>175207</v>
      </c>
      <c r="BA2326">
        <f>'[1]D.3 Trial Balance - FY25'!$H$375</f>
        <v>0</v>
      </c>
      <c r="BB2326">
        <v>2775</v>
      </c>
      <c r="BG2326">
        <f>'[1]D.4 Revenue - FY25'!$R$169</f>
        <v>0</v>
      </c>
      <c r="BH2326">
        <v>2516</v>
      </c>
    </row>
    <row r="2327" spans="5:60">
      <c r="E2327" t="e">
        <f>#REF!</f>
        <v>#REF!</v>
      </c>
      <c r="F2327">
        <v>114570</v>
      </c>
      <c r="Q2327" t="e">
        <f>#REF!</f>
        <v>#REF!</v>
      </c>
      <c r="R2327">
        <v>175208</v>
      </c>
      <c r="BA2327">
        <f>'[1]D.3 Trial Balance - FY25'!$E$376</f>
        <v>0</v>
      </c>
      <c r="BB2327">
        <v>2776</v>
      </c>
      <c r="BG2327">
        <f>'[1]D.4 Revenue - FY25'!$S$169</f>
        <v>0</v>
      </c>
      <c r="BH2327">
        <v>2517</v>
      </c>
    </row>
    <row r="2328" spans="5:60">
      <c r="E2328" t="e">
        <f>#REF!</f>
        <v>#REF!</v>
      </c>
      <c r="F2328">
        <v>114576</v>
      </c>
      <c r="Q2328" t="e">
        <f>#REF!</f>
        <v>#REF!</v>
      </c>
      <c r="R2328">
        <v>175209</v>
      </c>
      <c r="BA2328">
        <f>'[1]D.3 Trial Balance - FY25'!$F$376</f>
        <v>0</v>
      </c>
      <c r="BB2328">
        <v>2777</v>
      </c>
      <c r="BG2328">
        <f>'[1]D.4 Revenue - FY25'!$T$169</f>
        <v>0</v>
      </c>
      <c r="BH2328">
        <v>2518</v>
      </c>
    </row>
    <row r="2329" spans="5:60">
      <c r="E2329" t="e">
        <f>#REF!</f>
        <v>#REF!</v>
      </c>
      <c r="F2329">
        <v>114577</v>
      </c>
      <c r="Q2329" t="e">
        <f>#REF!</f>
        <v>#REF!</v>
      </c>
      <c r="R2329">
        <v>175210</v>
      </c>
      <c r="BA2329">
        <f>'[1]D.3 Trial Balance - FY25'!$G$376</f>
        <v>0</v>
      </c>
      <c r="BB2329">
        <v>2778</v>
      </c>
      <c r="BG2329">
        <f>'[1]D.4 Revenue - FY25'!$U$169</f>
        <v>0</v>
      </c>
      <c r="BH2329">
        <v>2519</v>
      </c>
    </row>
    <row r="2330" spans="5:60">
      <c r="E2330" t="e">
        <f>#REF!</f>
        <v>#REF!</v>
      </c>
      <c r="F2330">
        <v>114578</v>
      </c>
      <c r="Q2330" t="e">
        <f>#REF!</f>
        <v>#REF!</v>
      </c>
      <c r="R2330">
        <v>175211</v>
      </c>
      <c r="BA2330">
        <f>'[1]D.3 Trial Balance - FY25'!$H$376</f>
        <v>0</v>
      </c>
      <c r="BB2330">
        <v>2779</v>
      </c>
      <c r="BG2330">
        <f>'[1]D.4 Revenue - FY25'!$V$169</f>
        <v>0</v>
      </c>
      <c r="BH2330">
        <v>2520</v>
      </c>
    </row>
    <row r="2331" spans="5:60">
      <c r="E2331" t="e">
        <f>#REF!</f>
        <v>#REF!</v>
      </c>
      <c r="F2331">
        <v>114583</v>
      </c>
      <c r="Q2331" t="e">
        <f>#REF!</f>
        <v>#REF!</v>
      </c>
      <c r="R2331">
        <v>175212</v>
      </c>
      <c r="BA2331">
        <f>'[1]D.3 Trial Balance - FY25'!$E$377</f>
        <v>0</v>
      </c>
      <c r="BB2331">
        <v>2780</v>
      </c>
      <c r="BG2331">
        <f>'[1]D.4 Revenue - FY25'!$I$170</f>
        <v>0</v>
      </c>
      <c r="BH2331">
        <v>2521</v>
      </c>
    </row>
    <row r="2332" spans="5:60">
      <c r="E2332" t="e">
        <f>#REF!</f>
        <v>#REF!</v>
      </c>
      <c r="F2332">
        <v>114589</v>
      </c>
      <c r="Q2332" t="e">
        <f>#REF!</f>
        <v>#REF!</v>
      </c>
      <c r="R2332">
        <v>175213</v>
      </c>
      <c r="BA2332">
        <f>'[1]D.3 Trial Balance - FY25'!$F$377</f>
        <v>0</v>
      </c>
      <c r="BB2332">
        <v>2781</v>
      </c>
      <c r="BG2332">
        <f>'[1]D.4 Revenue - FY25'!$J$170</f>
        <v>0</v>
      </c>
      <c r="BH2332">
        <v>2522</v>
      </c>
    </row>
    <row r="2333" spans="5:60">
      <c r="E2333" t="e">
        <f>#REF!</f>
        <v>#REF!</v>
      </c>
      <c r="F2333">
        <v>114590</v>
      </c>
      <c r="Q2333" t="e">
        <f>#REF!</f>
        <v>#REF!</v>
      </c>
      <c r="R2333">
        <v>175214</v>
      </c>
      <c r="BA2333">
        <f>'[1]D.3 Trial Balance - FY25'!$G$377</f>
        <v>0</v>
      </c>
      <c r="BB2333">
        <v>2782</v>
      </c>
      <c r="BG2333">
        <f>'[1]D.4 Revenue - FY25'!$K$170</f>
        <v>0</v>
      </c>
      <c r="BH2333">
        <v>2523</v>
      </c>
    </row>
    <row r="2334" spans="5:60">
      <c r="E2334" t="e">
        <f>#REF!</f>
        <v>#REF!</v>
      </c>
      <c r="F2334">
        <v>114591</v>
      </c>
      <c r="Q2334" t="e">
        <f>#REF!</f>
        <v>#REF!</v>
      </c>
      <c r="R2334">
        <v>175215</v>
      </c>
      <c r="BA2334">
        <f>'[1]D.3 Trial Balance - FY25'!$H$377</f>
        <v>0</v>
      </c>
      <c r="BB2334">
        <v>2783</v>
      </c>
      <c r="BG2334">
        <f>'[1]D.4 Revenue - FY25'!$L$170</f>
        <v>0</v>
      </c>
      <c r="BH2334">
        <v>2524</v>
      </c>
    </row>
    <row r="2335" spans="5:60">
      <c r="E2335" t="e">
        <f>#REF!</f>
        <v>#REF!</v>
      </c>
      <c r="F2335">
        <v>114596</v>
      </c>
      <c r="Q2335" t="e">
        <f>#REF!</f>
        <v>#REF!</v>
      </c>
      <c r="R2335">
        <v>175216</v>
      </c>
      <c r="BA2335">
        <f>'[1]D.3 Trial Balance - FY25'!$E$378</f>
        <v>0</v>
      </c>
      <c r="BB2335">
        <v>2784</v>
      </c>
      <c r="BG2335">
        <f>'[1]D.4 Revenue - FY25'!$M$170</f>
        <v>0</v>
      </c>
      <c r="BH2335">
        <v>2525</v>
      </c>
    </row>
    <row r="2336" spans="5:60">
      <c r="E2336" t="e">
        <f>#REF!</f>
        <v>#REF!</v>
      </c>
      <c r="F2336">
        <v>114602</v>
      </c>
      <c r="Q2336" t="e">
        <f>#REF!</f>
        <v>#REF!</v>
      </c>
      <c r="R2336">
        <v>175217</v>
      </c>
      <c r="BA2336">
        <f>'[1]D.3 Trial Balance - FY25'!$F$378</f>
        <v>0</v>
      </c>
      <c r="BB2336">
        <v>2785</v>
      </c>
      <c r="BG2336">
        <f>'[1]D.4 Revenue - FY25'!$N$170</f>
        <v>0</v>
      </c>
      <c r="BH2336">
        <v>2526</v>
      </c>
    </row>
    <row r="2337" spans="5:60">
      <c r="E2337" t="e">
        <f>#REF!</f>
        <v>#REF!</v>
      </c>
      <c r="F2337">
        <v>114603</v>
      </c>
      <c r="Q2337" t="e">
        <f>#REF!</f>
        <v>#REF!</v>
      </c>
      <c r="R2337">
        <v>175218</v>
      </c>
      <c r="BA2337">
        <f>'[1]D.3 Trial Balance - FY25'!$G$378</f>
        <v>0</v>
      </c>
      <c r="BB2337">
        <v>2786</v>
      </c>
      <c r="BG2337">
        <f>'[1]D.4 Revenue - FY25'!$O$170</f>
        <v>0</v>
      </c>
      <c r="BH2337">
        <v>2527</v>
      </c>
    </row>
    <row r="2338" spans="5:60">
      <c r="E2338" t="e">
        <f>#REF!</f>
        <v>#REF!</v>
      </c>
      <c r="F2338">
        <v>114604</v>
      </c>
      <c r="Q2338" t="e">
        <f>#REF!</f>
        <v>#REF!</v>
      </c>
      <c r="R2338">
        <v>175219</v>
      </c>
      <c r="BA2338">
        <f>'[1]D.3 Trial Balance - FY25'!$H$378</f>
        <v>0</v>
      </c>
      <c r="BB2338">
        <v>2787</v>
      </c>
      <c r="BG2338">
        <f>'[1]D.4 Revenue - FY25'!$P$170</f>
        <v>0</v>
      </c>
      <c r="BH2338">
        <v>2528</v>
      </c>
    </row>
    <row r="2339" spans="5:60">
      <c r="E2339" t="e">
        <f>#REF!</f>
        <v>#REF!</v>
      </c>
      <c r="F2339">
        <v>114609</v>
      </c>
      <c r="Q2339" t="e">
        <f>#REF!</f>
        <v>#REF!</v>
      </c>
      <c r="R2339">
        <v>175220</v>
      </c>
      <c r="BA2339">
        <f>'[1]D.3 Trial Balance - FY25'!$E$379</f>
        <v>0</v>
      </c>
      <c r="BB2339">
        <v>2788</v>
      </c>
      <c r="BG2339">
        <f>'[1]D.4 Revenue - FY25'!$Q$170</f>
        <v>0</v>
      </c>
      <c r="BH2339">
        <v>2529</v>
      </c>
    </row>
    <row r="2340" spans="5:60">
      <c r="E2340" t="e">
        <f>#REF!</f>
        <v>#REF!</v>
      </c>
      <c r="F2340">
        <v>114615</v>
      </c>
      <c r="Q2340" t="e">
        <f>#REF!</f>
        <v>#REF!</v>
      </c>
      <c r="R2340">
        <v>175221</v>
      </c>
      <c r="BA2340">
        <f>'[1]D.3 Trial Balance - FY25'!$F$379</f>
        <v>0</v>
      </c>
      <c r="BB2340">
        <v>2789</v>
      </c>
      <c r="BG2340">
        <f>'[1]D.4 Revenue - FY25'!$R$170</f>
        <v>0</v>
      </c>
      <c r="BH2340">
        <v>2530</v>
      </c>
    </row>
    <row r="2341" spans="5:60">
      <c r="E2341" t="e">
        <f>#REF!</f>
        <v>#REF!</v>
      </c>
      <c r="F2341">
        <v>114616</v>
      </c>
      <c r="Q2341" t="e">
        <f>#REF!</f>
        <v>#REF!</v>
      </c>
      <c r="R2341">
        <v>175222</v>
      </c>
      <c r="BA2341">
        <f>'[1]D.3 Trial Balance - FY25'!$G$379</f>
        <v>0</v>
      </c>
      <c r="BB2341">
        <v>2790</v>
      </c>
      <c r="BG2341">
        <f>'[1]D.4 Revenue - FY25'!$S$170</f>
        <v>0</v>
      </c>
      <c r="BH2341">
        <v>2531</v>
      </c>
    </row>
    <row r="2342" spans="5:60">
      <c r="E2342" t="e">
        <f>#REF!</f>
        <v>#REF!</v>
      </c>
      <c r="F2342">
        <v>114617</v>
      </c>
      <c r="Q2342" t="e">
        <f>#REF!</f>
        <v>#REF!</v>
      </c>
      <c r="R2342">
        <v>175223</v>
      </c>
      <c r="BA2342">
        <f>'[1]D.3 Trial Balance - FY25'!$H$379</f>
        <v>0</v>
      </c>
      <c r="BB2342">
        <v>2791</v>
      </c>
      <c r="BG2342">
        <f>'[1]D.4 Revenue - FY25'!$T$170</f>
        <v>0</v>
      </c>
      <c r="BH2342">
        <v>2532</v>
      </c>
    </row>
    <row r="2343" spans="5:60">
      <c r="E2343" t="e">
        <f>#REF!</f>
        <v>#REF!</v>
      </c>
      <c r="F2343">
        <v>114622</v>
      </c>
      <c r="Q2343" t="e">
        <f>#REF!</f>
        <v>#REF!</v>
      </c>
      <c r="R2343">
        <v>175224</v>
      </c>
      <c r="BA2343">
        <f>'[1]D.3 Trial Balance - FY25'!$E$380</f>
        <v>0</v>
      </c>
      <c r="BB2343">
        <v>2792</v>
      </c>
      <c r="BG2343">
        <f>'[1]D.4 Revenue - FY25'!$U$170</f>
        <v>0</v>
      </c>
      <c r="BH2343">
        <v>2533</v>
      </c>
    </row>
    <row r="2344" spans="5:60">
      <c r="E2344" t="e">
        <f>#REF!</f>
        <v>#REF!</v>
      </c>
      <c r="F2344">
        <v>114628</v>
      </c>
      <c r="Q2344" t="e">
        <f>#REF!</f>
        <v>#REF!</v>
      </c>
      <c r="R2344">
        <v>175225</v>
      </c>
      <c r="BA2344">
        <f>'[1]D.3 Trial Balance - FY25'!$F$380</f>
        <v>0</v>
      </c>
      <c r="BB2344">
        <v>2793</v>
      </c>
      <c r="BG2344">
        <f>'[1]D.4 Revenue - FY25'!$V$170</f>
        <v>0</v>
      </c>
      <c r="BH2344">
        <v>2534</v>
      </c>
    </row>
    <row r="2345" spans="5:60">
      <c r="E2345" t="e">
        <f>#REF!</f>
        <v>#REF!</v>
      </c>
      <c r="F2345">
        <v>114629</v>
      </c>
      <c r="Q2345" t="e">
        <f>#REF!</f>
        <v>#REF!</v>
      </c>
      <c r="R2345">
        <v>175226</v>
      </c>
      <c r="BA2345">
        <f>'[1]D.3 Trial Balance - FY25'!$G$380</f>
        <v>0</v>
      </c>
      <c r="BB2345">
        <v>2794</v>
      </c>
      <c r="BG2345">
        <f>'[1]D.4 Revenue - FY25'!$I$171</f>
        <v>0</v>
      </c>
      <c r="BH2345">
        <v>2535</v>
      </c>
    </row>
    <row r="2346" spans="5:60">
      <c r="E2346" t="e">
        <f>#REF!</f>
        <v>#REF!</v>
      </c>
      <c r="F2346">
        <v>114630</v>
      </c>
      <c r="Q2346" t="e">
        <f>#REF!</f>
        <v>#REF!</v>
      </c>
      <c r="R2346">
        <v>175227</v>
      </c>
      <c r="BA2346">
        <f>'[1]D.3 Trial Balance - FY25'!$H$380</f>
        <v>0</v>
      </c>
      <c r="BB2346">
        <v>2795</v>
      </c>
      <c r="BG2346">
        <f>'[1]D.4 Revenue - FY25'!$J$171</f>
        <v>0</v>
      </c>
      <c r="BH2346">
        <v>2536</v>
      </c>
    </row>
    <row r="2347" spans="5:60">
      <c r="E2347" t="e">
        <f>#REF!</f>
        <v>#REF!</v>
      </c>
      <c r="F2347">
        <v>114635</v>
      </c>
      <c r="Q2347" t="e">
        <f>#REF!</f>
        <v>#REF!</v>
      </c>
      <c r="R2347">
        <v>175228</v>
      </c>
      <c r="BA2347">
        <f>'[1]D.3 Trial Balance - FY25'!$E$381</f>
        <v>0</v>
      </c>
      <c r="BB2347">
        <v>2796</v>
      </c>
      <c r="BG2347">
        <f>'[1]D.4 Revenue - FY25'!$K$171</f>
        <v>0</v>
      </c>
      <c r="BH2347">
        <v>2537</v>
      </c>
    </row>
    <row r="2348" spans="5:60">
      <c r="E2348" t="e">
        <f>#REF!</f>
        <v>#REF!</v>
      </c>
      <c r="F2348">
        <v>114641</v>
      </c>
      <c r="Q2348" t="e">
        <f>#REF!</f>
        <v>#REF!</v>
      </c>
      <c r="R2348">
        <v>175229</v>
      </c>
      <c r="BA2348">
        <f>'[1]D.3 Trial Balance - FY25'!$F$381</f>
        <v>0</v>
      </c>
      <c r="BB2348">
        <v>2797</v>
      </c>
      <c r="BG2348">
        <f>'[1]D.4 Revenue - FY25'!$L$171</f>
        <v>0</v>
      </c>
      <c r="BH2348">
        <v>2538</v>
      </c>
    </row>
    <row r="2349" spans="5:60">
      <c r="E2349" t="e">
        <f>#REF!</f>
        <v>#REF!</v>
      </c>
      <c r="F2349">
        <v>114642</v>
      </c>
      <c r="Q2349" t="e">
        <f>#REF!</f>
        <v>#REF!</v>
      </c>
      <c r="R2349">
        <v>175230</v>
      </c>
      <c r="BA2349">
        <f>'[1]D.3 Trial Balance - FY25'!$G$381</f>
        <v>0</v>
      </c>
      <c r="BB2349">
        <v>2798</v>
      </c>
      <c r="BG2349">
        <f>'[1]D.4 Revenue - FY25'!$M$171</f>
        <v>0</v>
      </c>
      <c r="BH2349">
        <v>2539</v>
      </c>
    </row>
    <row r="2350" spans="5:60">
      <c r="E2350" t="e">
        <f>#REF!</f>
        <v>#REF!</v>
      </c>
      <c r="F2350">
        <v>114643</v>
      </c>
      <c r="Q2350" t="e">
        <f>#REF!</f>
        <v>#REF!</v>
      </c>
      <c r="R2350">
        <v>175231</v>
      </c>
      <c r="BA2350">
        <f>'[1]D.3 Trial Balance - FY25'!$H$381</f>
        <v>0</v>
      </c>
      <c r="BB2350">
        <v>2799</v>
      </c>
      <c r="BG2350">
        <f>'[1]D.4 Revenue - FY25'!$N$171</f>
        <v>0</v>
      </c>
      <c r="BH2350">
        <v>2540</v>
      </c>
    </row>
    <row r="2351" spans="5:60">
      <c r="E2351" t="e">
        <f>#REF!</f>
        <v>#REF!</v>
      </c>
      <c r="F2351">
        <v>114648</v>
      </c>
      <c r="Q2351" t="e">
        <f>#REF!</f>
        <v>#REF!</v>
      </c>
      <c r="R2351">
        <v>175232</v>
      </c>
      <c r="BA2351">
        <f>'[1]D.3 Trial Balance - FY25'!$E$382</f>
        <v>0</v>
      </c>
      <c r="BB2351">
        <v>2800</v>
      </c>
      <c r="BG2351">
        <f>'[1]D.4 Revenue - FY25'!$O$171</f>
        <v>0</v>
      </c>
      <c r="BH2351">
        <v>2541</v>
      </c>
    </row>
    <row r="2352" spans="5:60">
      <c r="E2352" t="e">
        <f>#REF!</f>
        <v>#REF!</v>
      </c>
      <c r="F2352">
        <v>114654</v>
      </c>
      <c r="Q2352" t="e">
        <f>#REF!</f>
        <v>#REF!</v>
      </c>
      <c r="R2352">
        <v>175233</v>
      </c>
      <c r="BA2352">
        <f>'[1]D.3 Trial Balance - FY25'!$F$382</f>
        <v>0</v>
      </c>
      <c r="BB2352">
        <v>2801</v>
      </c>
      <c r="BG2352">
        <f>'[1]D.4 Revenue - FY25'!$P$171</f>
        <v>0</v>
      </c>
      <c r="BH2352">
        <v>2542</v>
      </c>
    </row>
    <row r="2353" spans="5:60">
      <c r="E2353" t="e">
        <f>#REF!</f>
        <v>#REF!</v>
      </c>
      <c r="F2353">
        <v>114655</v>
      </c>
      <c r="Q2353" t="e">
        <f>#REF!</f>
        <v>#REF!</v>
      </c>
      <c r="R2353">
        <v>175234</v>
      </c>
      <c r="BA2353">
        <f>'[1]D.3 Trial Balance - FY25'!$G$382</f>
        <v>0</v>
      </c>
      <c r="BB2353">
        <v>2802</v>
      </c>
      <c r="BG2353">
        <f>'[1]D.4 Revenue - FY25'!$Q$171</f>
        <v>0</v>
      </c>
      <c r="BH2353">
        <v>2543</v>
      </c>
    </row>
    <row r="2354" spans="5:60">
      <c r="E2354" t="e">
        <f>#REF!</f>
        <v>#REF!</v>
      </c>
      <c r="F2354">
        <v>114656</v>
      </c>
      <c r="Q2354" t="e">
        <f>#REF!</f>
        <v>#REF!</v>
      </c>
      <c r="R2354">
        <v>175235</v>
      </c>
      <c r="BA2354">
        <f>'[1]D.3 Trial Balance - FY25'!$H$382</f>
        <v>0</v>
      </c>
      <c r="BB2354">
        <v>2803</v>
      </c>
      <c r="BG2354">
        <f>'[1]D.4 Revenue - FY25'!$R$171</f>
        <v>0</v>
      </c>
      <c r="BH2354">
        <v>2544</v>
      </c>
    </row>
    <row r="2355" spans="5:60">
      <c r="E2355" t="e">
        <f>#REF!</f>
        <v>#REF!</v>
      </c>
      <c r="F2355">
        <v>114661</v>
      </c>
      <c r="Q2355" t="e">
        <f>#REF!</f>
        <v>#REF!</v>
      </c>
      <c r="R2355">
        <v>175236</v>
      </c>
      <c r="BA2355">
        <f>'[1]D.3 Trial Balance - FY25'!$E$383</f>
        <v>0</v>
      </c>
      <c r="BB2355">
        <v>2804</v>
      </c>
      <c r="BG2355">
        <f>'[1]D.4 Revenue - FY25'!$S$171</f>
        <v>0</v>
      </c>
      <c r="BH2355">
        <v>2545</v>
      </c>
    </row>
    <row r="2356" spans="5:60">
      <c r="E2356" t="e">
        <f>#REF!</f>
        <v>#REF!</v>
      </c>
      <c r="F2356">
        <v>114667</v>
      </c>
      <c r="Q2356" t="e">
        <f>#REF!</f>
        <v>#REF!</v>
      </c>
      <c r="R2356">
        <v>175237</v>
      </c>
      <c r="BA2356">
        <f>'[1]D.3 Trial Balance - FY25'!$F$383</f>
        <v>0</v>
      </c>
      <c r="BB2356">
        <v>2805</v>
      </c>
      <c r="BG2356">
        <f>'[1]D.4 Revenue - FY25'!$T$171</f>
        <v>0</v>
      </c>
      <c r="BH2356">
        <v>2546</v>
      </c>
    </row>
    <row r="2357" spans="5:60">
      <c r="E2357" t="e">
        <f>#REF!</f>
        <v>#REF!</v>
      </c>
      <c r="F2357">
        <v>114668</v>
      </c>
      <c r="Q2357" t="e">
        <f>#REF!</f>
        <v>#REF!</v>
      </c>
      <c r="R2357">
        <v>175238</v>
      </c>
      <c r="BA2357">
        <f>'[1]D.3 Trial Balance - FY25'!$G$383</f>
        <v>0</v>
      </c>
      <c r="BB2357">
        <v>2806</v>
      </c>
      <c r="BG2357">
        <f>'[1]D.4 Revenue - FY25'!$U$171</f>
        <v>0</v>
      </c>
      <c r="BH2357">
        <v>2547</v>
      </c>
    </row>
    <row r="2358" spans="5:60">
      <c r="E2358" t="e">
        <f>#REF!</f>
        <v>#REF!</v>
      </c>
      <c r="F2358">
        <v>114669</v>
      </c>
      <c r="Q2358" t="e">
        <f>#REF!</f>
        <v>#REF!</v>
      </c>
      <c r="R2358">
        <v>175239</v>
      </c>
      <c r="BA2358">
        <f>'[1]D.3 Trial Balance - FY25'!$H$383</f>
        <v>0</v>
      </c>
      <c r="BB2358">
        <v>2807</v>
      </c>
      <c r="BG2358">
        <f>'[1]D.4 Revenue - FY25'!$V$171</f>
        <v>0</v>
      </c>
      <c r="BH2358">
        <v>2548</v>
      </c>
    </row>
    <row r="2359" spans="5:60">
      <c r="E2359" t="e">
        <f>#REF!</f>
        <v>#REF!</v>
      </c>
      <c r="F2359">
        <v>114674</v>
      </c>
      <c r="Q2359" t="e">
        <f>#REF!</f>
        <v>#REF!</v>
      </c>
      <c r="R2359">
        <v>175240</v>
      </c>
      <c r="BA2359">
        <f>'[1]D.3 Trial Balance - FY25'!$E$384</f>
        <v>0</v>
      </c>
      <c r="BB2359">
        <v>2808</v>
      </c>
      <c r="BG2359">
        <f>'[1]D.4 Revenue - FY25'!$I$172</f>
        <v>0</v>
      </c>
      <c r="BH2359">
        <v>2549</v>
      </c>
    </row>
    <row r="2360" spans="5:60">
      <c r="E2360" t="e">
        <f>#REF!</f>
        <v>#REF!</v>
      </c>
      <c r="F2360">
        <v>114680</v>
      </c>
      <c r="Q2360" t="e">
        <f>#REF!</f>
        <v>#REF!</v>
      </c>
      <c r="R2360">
        <v>175241</v>
      </c>
      <c r="BA2360">
        <f>'[1]D.3 Trial Balance - FY25'!$F$384</f>
        <v>0</v>
      </c>
      <c r="BB2360">
        <v>2809</v>
      </c>
      <c r="BG2360">
        <f>'[1]D.4 Revenue - FY25'!$J$172</f>
        <v>0</v>
      </c>
      <c r="BH2360">
        <v>2550</v>
      </c>
    </row>
    <row r="2361" spans="5:60">
      <c r="E2361" t="e">
        <f>#REF!</f>
        <v>#REF!</v>
      </c>
      <c r="F2361">
        <v>114681</v>
      </c>
      <c r="Q2361" t="e">
        <f>#REF!</f>
        <v>#REF!</v>
      </c>
      <c r="R2361">
        <v>175242</v>
      </c>
      <c r="BA2361">
        <f>'[1]D.3 Trial Balance - FY25'!$G$384</f>
        <v>0</v>
      </c>
      <c r="BB2361">
        <v>2810</v>
      </c>
      <c r="BG2361">
        <f>'[1]D.4 Revenue - FY25'!$K$172</f>
        <v>0</v>
      </c>
      <c r="BH2361">
        <v>2551</v>
      </c>
    </row>
    <row r="2362" spans="5:60">
      <c r="E2362" t="e">
        <f>#REF!</f>
        <v>#REF!</v>
      </c>
      <c r="F2362">
        <v>114682</v>
      </c>
      <c r="Q2362" t="e">
        <f>#REF!</f>
        <v>#REF!</v>
      </c>
      <c r="R2362">
        <v>175243</v>
      </c>
      <c r="BA2362">
        <f>'[1]D.3 Trial Balance - FY25'!$H$384</f>
        <v>0</v>
      </c>
      <c r="BB2362">
        <v>2811</v>
      </c>
      <c r="BG2362">
        <f>'[1]D.4 Revenue - FY25'!$L$172</f>
        <v>0</v>
      </c>
      <c r="BH2362">
        <v>2552</v>
      </c>
    </row>
    <row r="2363" spans="5:60">
      <c r="E2363" t="e">
        <f>#REF!</f>
        <v>#REF!</v>
      </c>
      <c r="F2363">
        <v>114687</v>
      </c>
      <c r="Q2363" t="e">
        <f>#REF!</f>
        <v>#REF!</v>
      </c>
      <c r="R2363">
        <v>175244</v>
      </c>
      <c r="BA2363">
        <f>'[1]D.3 Trial Balance - FY25'!$E$385</f>
        <v>0</v>
      </c>
      <c r="BB2363">
        <v>2812</v>
      </c>
      <c r="BG2363">
        <f>'[1]D.4 Revenue - FY25'!$M$172</f>
        <v>0</v>
      </c>
      <c r="BH2363">
        <v>2553</v>
      </c>
    </row>
    <row r="2364" spans="5:60">
      <c r="E2364" t="e">
        <f>#REF!</f>
        <v>#REF!</v>
      </c>
      <c r="F2364">
        <v>114693</v>
      </c>
      <c r="Q2364" t="e">
        <f>#REF!</f>
        <v>#REF!</v>
      </c>
      <c r="R2364">
        <v>175245</v>
      </c>
      <c r="BA2364">
        <f>'[1]D.3 Trial Balance - FY25'!$F$385</f>
        <v>0</v>
      </c>
      <c r="BB2364">
        <v>2813</v>
      </c>
      <c r="BG2364">
        <f>'[1]D.4 Revenue - FY25'!$N$172</f>
        <v>0</v>
      </c>
      <c r="BH2364">
        <v>2554</v>
      </c>
    </row>
    <row r="2365" spans="5:60">
      <c r="E2365" t="e">
        <f>#REF!</f>
        <v>#REF!</v>
      </c>
      <c r="F2365">
        <v>114694</v>
      </c>
      <c r="Q2365" t="e">
        <f>#REF!</f>
        <v>#REF!</v>
      </c>
      <c r="R2365">
        <v>175246</v>
      </c>
      <c r="BA2365">
        <f>'[1]D.3 Trial Balance - FY25'!$G$385</f>
        <v>0</v>
      </c>
      <c r="BB2365">
        <v>2814</v>
      </c>
      <c r="BG2365">
        <f>'[1]D.4 Revenue - FY25'!$O$172</f>
        <v>0</v>
      </c>
      <c r="BH2365">
        <v>2555</v>
      </c>
    </row>
    <row r="2366" spans="5:60">
      <c r="E2366" t="e">
        <f>#REF!</f>
        <v>#REF!</v>
      </c>
      <c r="F2366">
        <v>114695</v>
      </c>
      <c r="Q2366" t="e">
        <f>#REF!</f>
        <v>#REF!</v>
      </c>
      <c r="R2366">
        <v>175247</v>
      </c>
      <c r="BA2366">
        <f>'[1]D.3 Trial Balance - FY25'!$H$385</f>
        <v>0</v>
      </c>
      <c r="BB2366">
        <v>2815</v>
      </c>
      <c r="BG2366">
        <f>'[1]D.4 Revenue - FY25'!$P$172</f>
        <v>0</v>
      </c>
      <c r="BH2366">
        <v>2556</v>
      </c>
    </row>
    <row r="2367" spans="5:60">
      <c r="E2367" t="e">
        <f>#REF!</f>
        <v>#REF!</v>
      </c>
      <c r="F2367">
        <v>114700</v>
      </c>
      <c r="Q2367" t="e">
        <f>#REF!</f>
        <v>#REF!</v>
      </c>
      <c r="R2367">
        <v>175248</v>
      </c>
      <c r="BA2367">
        <f>'[1]D.3 Trial Balance - FY25'!$E$386</f>
        <v>0</v>
      </c>
      <c r="BB2367">
        <v>2816</v>
      </c>
      <c r="BG2367">
        <f>'[1]D.4 Revenue - FY25'!$Q$172</f>
        <v>0</v>
      </c>
      <c r="BH2367">
        <v>2557</v>
      </c>
    </row>
    <row r="2368" spans="5:60">
      <c r="E2368" t="e">
        <f>#REF!</f>
        <v>#REF!</v>
      </c>
      <c r="F2368">
        <v>114706</v>
      </c>
      <c r="Q2368" t="e">
        <f>#REF!</f>
        <v>#REF!</v>
      </c>
      <c r="R2368">
        <v>175249</v>
      </c>
      <c r="BA2368">
        <f>'[1]D.3 Trial Balance - FY25'!$F$386</f>
        <v>0</v>
      </c>
      <c r="BB2368">
        <v>2817</v>
      </c>
      <c r="BG2368">
        <f>'[1]D.4 Revenue - FY25'!$R$172</f>
        <v>0</v>
      </c>
      <c r="BH2368">
        <v>2558</v>
      </c>
    </row>
    <row r="2369" spans="5:60">
      <c r="E2369" t="e">
        <f>#REF!</f>
        <v>#REF!</v>
      </c>
      <c r="F2369">
        <v>114707</v>
      </c>
      <c r="Q2369" t="e">
        <f>#REF!</f>
        <v>#REF!</v>
      </c>
      <c r="R2369">
        <v>175250</v>
      </c>
      <c r="BA2369">
        <f>'[1]D.3 Trial Balance - FY25'!$G$386</f>
        <v>0</v>
      </c>
      <c r="BB2369">
        <v>2818</v>
      </c>
      <c r="BG2369">
        <f>'[1]D.4 Revenue - FY25'!$S$172</f>
        <v>0</v>
      </c>
      <c r="BH2369">
        <v>2559</v>
      </c>
    </row>
    <row r="2370" spans="5:60">
      <c r="E2370" t="e">
        <f>#REF!</f>
        <v>#REF!</v>
      </c>
      <c r="F2370">
        <v>114708</v>
      </c>
      <c r="Q2370" t="e">
        <f>#REF!</f>
        <v>#REF!</v>
      </c>
      <c r="R2370">
        <v>175251</v>
      </c>
      <c r="BA2370">
        <f>'[1]D.3 Trial Balance - FY25'!$H$386</f>
        <v>0</v>
      </c>
      <c r="BB2370">
        <v>2819</v>
      </c>
      <c r="BG2370">
        <f>'[1]D.4 Revenue - FY25'!$T$172</f>
        <v>0</v>
      </c>
      <c r="BH2370">
        <v>2560</v>
      </c>
    </row>
    <row r="2371" spans="5:60">
      <c r="E2371" t="e">
        <f>#REF!</f>
        <v>#REF!</v>
      </c>
      <c r="F2371">
        <v>114713</v>
      </c>
      <c r="Q2371" t="e">
        <f>#REF!</f>
        <v>#REF!</v>
      </c>
      <c r="R2371">
        <v>175252</v>
      </c>
      <c r="BA2371">
        <f>'[1]D.3 Trial Balance - FY25'!$E$387</f>
        <v>0</v>
      </c>
      <c r="BB2371">
        <v>2820</v>
      </c>
      <c r="BG2371">
        <f>'[1]D.4 Revenue - FY25'!$U$172</f>
        <v>0</v>
      </c>
      <c r="BH2371">
        <v>2561</v>
      </c>
    </row>
    <row r="2372" spans="5:60">
      <c r="E2372" t="e">
        <f>#REF!</f>
        <v>#REF!</v>
      </c>
      <c r="F2372">
        <v>114719</v>
      </c>
      <c r="Q2372" t="e">
        <f>#REF!</f>
        <v>#REF!</v>
      </c>
      <c r="R2372">
        <v>175253</v>
      </c>
      <c r="BA2372">
        <f>'[1]D.3 Trial Balance - FY25'!$F$387</f>
        <v>0</v>
      </c>
      <c r="BB2372">
        <v>2821</v>
      </c>
      <c r="BG2372">
        <f>'[1]D.4 Revenue - FY25'!$V$172</f>
        <v>0</v>
      </c>
      <c r="BH2372">
        <v>2562</v>
      </c>
    </row>
    <row r="2373" spans="5:60">
      <c r="E2373" t="e">
        <f>#REF!</f>
        <v>#REF!</v>
      </c>
      <c r="F2373">
        <v>114720</v>
      </c>
      <c r="Q2373" t="e">
        <f>#REF!</f>
        <v>#REF!</v>
      </c>
      <c r="R2373">
        <v>175254</v>
      </c>
      <c r="BA2373">
        <f>'[1]D.3 Trial Balance - FY25'!$G$387</f>
        <v>0</v>
      </c>
      <c r="BB2373">
        <v>2822</v>
      </c>
      <c r="BG2373">
        <f>'[1]D.4 Revenue - FY25'!$I$173</f>
        <v>0</v>
      </c>
      <c r="BH2373">
        <v>2563</v>
      </c>
    </row>
    <row r="2374" spans="5:60">
      <c r="E2374" t="e">
        <f>#REF!</f>
        <v>#REF!</v>
      </c>
      <c r="F2374">
        <v>114721</v>
      </c>
      <c r="Q2374" t="e">
        <f>#REF!</f>
        <v>#REF!</v>
      </c>
      <c r="R2374">
        <v>175255</v>
      </c>
      <c r="BA2374">
        <f>'[1]D.3 Trial Balance - FY25'!$H$387</f>
        <v>0</v>
      </c>
      <c r="BB2374">
        <v>2823</v>
      </c>
      <c r="BG2374">
        <f>'[1]D.4 Revenue - FY25'!$J$173</f>
        <v>0</v>
      </c>
      <c r="BH2374">
        <v>2564</v>
      </c>
    </row>
    <row r="2375" spans="5:60">
      <c r="E2375" t="e">
        <f>#REF!</f>
        <v>#REF!</v>
      </c>
      <c r="F2375">
        <v>114726</v>
      </c>
      <c r="Q2375" t="e">
        <f>#REF!</f>
        <v>#REF!</v>
      </c>
      <c r="R2375">
        <v>175256</v>
      </c>
      <c r="BA2375">
        <f>'[1]D.3 Trial Balance - FY25'!$E$388</f>
        <v>0</v>
      </c>
      <c r="BB2375">
        <v>2824</v>
      </c>
      <c r="BG2375">
        <f>'[1]D.4 Revenue - FY25'!$K$173</f>
        <v>0</v>
      </c>
      <c r="BH2375">
        <v>2565</v>
      </c>
    </row>
    <row r="2376" spans="5:60">
      <c r="E2376" t="e">
        <f>#REF!</f>
        <v>#REF!</v>
      </c>
      <c r="F2376">
        <v>114732</v>
      </c>
      <c r="Q2376" t="e">
        <f>#REF!</f>
        <v>#REF!</v>
      </c>
      <c r="R2376">
        <v>175257</v>
      </c>
      <c r="BA2376">
        <f>'[1]D.3 Trial Balance - FY25'!$F$388</f>
        <v>0</v>
      </c>
      <c r="BB2376">
        <v>2825</v>
      </c>
      <c r="BG2376">
        <f>'[1]D.4 Revenue - FY25'!$L$173</f>
        <v>0</v>
      </c>
      <c r="BH2376">
        <v>2566</v>
      </c>
    </row>
    <row r="2377" spans="5:60">
      <c r="E2377" t="e">
        <f>#REF!</f>
        <v>#REF!</v>
      </c>
      <c r="F2377">
        <v>114733</v>
      </c>
      <c r="Q2377" t="e">
        <f>#REF!</f>
        <v>#REF!</v>
      </c>
      <c r="R2377">
        <v>175258</v>
      </c>
      <c r="BA2377">
        <f>'[1]D.3 Trial Balance - FY25'!$G$388</f>
        <v>0</v>
      </c>
      <c r="BB2377">
        <v>2826</v>
      </c>
      <c r="BG2377">
        <f>'[1]D.4 Revenue - FY25'!$M$173</f>
        <v>0</v>
      </c>
      <c r="BH2377">
        <v>2567</v>
      </c>
    </row>
    <row r="2378" spans="5:60">
      <c r="E2378" t="e">
        <f>#REF!</f>
        <v>#REF!</v>
      </c>
      <c r="F2378">
        <v>114734</v>
      </c>
      <c r="Q2378" t="e">
        <f>#REF!</f>
        <v>#REF!</v>
      </c>
      <c r="R2378">
        <v>175259</v>
      </c>
      <c r="BA2378">
        <f>'[1]D.3 Trial Balance - FY25'!$H$388</f>
        <v>0</v>
      </c>
      <c r="BB2378">
        <v>2827</v>
      </c>
      <c r="BG2378">
        <f>'[1]D.4 Revenue - FY25'!$N$173</f>
        <v>0</v>
      </c>
      <c r="BH2378">
        <v>2568</v>
      </c>
    </row>
    <row r="2379" spans="5:60">
      <c r="E2379" t="e">
        <f>#REF!</f>
        <v>#REF!</v>
      </c>
      <c r="F2379">
        <v>114739</v>
      </c>
      <c r="Q2379" t="e">
        <f>#REF!</f>
        <v>#REF!</v>
      </c>
      <c r="R2379">
        <v>175260</v>
      </c>
      <c r="BA2379">
        <f>'[1]D.3 Trial Balance - FY25'!$E$389</f>
        <v>0</v>
      </c>
      <c r="BB2379">
        <v>2828</v>
      </c>
      <c r="BG2379">
        <f>'[1]D.4 Revenue - FY25'!$O$173</f>
        <v>0</v>
      </c>
      <c r="BH2379">
        <v>2569</v>
      </c>
    </row>
    <row r="2380" spans="5:60">
      <c r="E2380" t="e">
        <f>#REF!</f>
        <v>#REF!</v>
      </c>
      <c r="F2380">
        <v>114745</v>
      </c>
      <c r="Q2380" t="e">
        <f>#REF!</f>
        <v>#REF!</v>
      </c>
      <c r="R2380">
        <v>175261</v>
      </c>
      <c r="BA2380">
        <f>'[1]D.3 Trial Balance - FY25'!$F$389</f>
        <v>0</v>
      </c>
      <c r="BB2380">
        <v>2829</v>
      </c>
      <c r="BG2380">
        <f>'[1]D.4 Revenue - FY25'!$P$173</f>
        <v>0</v>
      </c>
      <c r="BH2380">
        <v>2570</v>
      </c>
    </row>
    <row r="2381" spans="5:60">
      <c r="E2381" t="e">
        <f>#REF!</f>
        <v>#REF!</v>
      </c>
      <c r="F2381">
        <v>114746</v>
      </c>
      <c r="Q2381" t="e">
        <f>#REF!</f>
        <v>#REF!</v>
      </c>
      <c r="R2381">
        <v>175262</v>
      </c>
      <c r="BA2381">
        <f>'[1]D.3 Trial Balance - FY25'!$G$389</f>
        <v>0</v>
      </c>
      <c r="BB2381">
        <v>2830</v>
      </c>
      <c r="BG2381">
        <f>'[1]D.4 Revenue - FY25'!$Q$173</f>
        <v>0</v>
      </c>
      <c r="BH2381">
        <v>2571</v>
      </c>
    </row>
    <row r="2382" spans="5:60">
      <c r="E2382" t="e">
        <f>#REF!</f>
        <v>#REF!</v>
      </c>
      <c r="F2382">
        <v>114747</v>
      </c>
      <c r="Q2382" t="e">
        <f>#REF!</f>
        <v>#REF!</v>
      </c>
      <c r="R2382">
        <v>175263</v>
      </c>
      <c r="BA2382">
        <f>'[1]D.3 Trial Balance - FY25'!$H$389</f>
        <v>0</v>
      </c>
      <c r="BB2382">
        <v>2831</v>
      </c>
      <c r="BG2382">
        <f>'[1]D.4 Revenue - FY25'!$R$173</f>
        <v>0</v>
      </c>
      <c r="BH2382">
        <v>2572</v>
      </c>
    </row>
    <row r="2383" spans="5:60">
      <c r="E2383" t="e">
        <f>#REF!</f>
        <v>#REF!</v>
      </c>
      <c r="F2383">
        <v>114752</v>
      </c>
      <c r="Q2383" t="e">
        <f>#REF!</f>
        <v>#REF!</v>
      </c>
      <c r="R2383">
        <v>175264</v>
      </c>
      <c r="BA2383">
        <f>'[1]D.3 Trial Balance - FY25'!$E$390</f>
        <v>0</v>
      </c>
      <c r="BB2383">
        <v>2832</v>
      </c>
      <c r="BG2383">
        <f>'[1]D.4 Revenue - FY25'!$S$173</f>
        <v>0</v>
      </c>
      <c r="BH2383">
        <v>2573</v>
      </c>
    </row>
    <row r="2384" spans="5:60">
      <c r="E2384" t="e">
        <f>#REF!</f>
        <v>#REF!</v>
      </c>
      <c r="F2384">
        <v>114758</v>
      </c>
      <c r="Q2384" t="e">
        <f>#REF!</f>
        <v>#REF!</v>
      </c>
      <c r="R2384">
        <v>175265</v>
      </c>
      <c r="BA2384">
        <f>'[1]D.3 Trial Balance - FY25'!$F$390</f>
        <v>0</v>
      </c>
      <c r="BB2384">
        <v>2833</v>
      </c>
      <c r="BG2384">
        <f>'[1]D.4 Revenue - FY25'!$T$173</f>
        <v>0</v>
      </c>
      <c r="BH2384">
        <v>2574</v>
      </c>
    </row>
    <row r="2385" spans="5:60">
      <c r="E2385" t="e">
        <f>#REF!</f>
        <v>#REF!</v>
      </c>
      <c r="F2385">
        <v>114759</v>
      </c>
      <c r="Q2385" t="e">
        <f>#REF!</f>
        <v>#REF!</v>
      </c>
      <c r="R2385">
        <v>175266</v>
      </c>
      <c r="BA2385">
        <f>'[1]D.3 Trial Balance - FY25'!$G$390</f>
        <v>0</v>
      </c>
      <c r="BB2385">
        <v>2834</v>
      </c>
      <c r="BG2385">
        <f>'[1]D.4 Revenue - FY25'!$U$173</f>
        <v>0</v>
      </c>
      <c r="BH2385">
        <v>2575</v>
      </c>
    </row>
    <row r="2386" spans="5:60">
      <c r="E2386" t="e">
        <f>#REF!</f>
        <v>#REF!</v>
      </c>
      <c r="F2386">
        <v>114760</v>
      </c>
      <c r="Q2386" t="e">
        <f>#REF!</f>
        <v>#REF!</v>
      </c>
      <c r="R2386">
        <v>175267</v>
      </c>
      <c r="BA2386">
        <f>'[1]D.3 Trial Balance - FY25'!$H$390</f>
        <v>0</v>
      </c>
      <c r="BB2386">
        <v>2835</v>
      </c>
      <c r="BG2386">
        <f>'[1]D.4 Revenue - FY25'!$V$173</f>
        <v>0</v>
      </c>
      <c r="BH2386">
        <v>2576</v>
      </c>
    </row>
    <row r="2387" spans="5:60">
      <c r="E2387" t="e">
        <f>#REF!</f>
        <v>#REF!</v>
      </c>
      <c r="F2387">
        <v>114765</v>
      </c>
      <c r="Q2387" t="e">
        <f>#REF!</f>
        <v>#REF!</v>
      </c>
      <c r="R2387">
        <v>175268</v>
      </c>
      <c r="BA2387">
        <f>'[1]D.3 Trial Balance - FY25'!$E$391</f>
        <v>0</v>
      </c>
      <c r="BB2387">
        <v>2836</v>
      </c>
      <c r="BG2387">
        <f>'[1]D.4 Revenue - FY25'!$I$174</f>
        <v>0</v>
      </c>
      <c r="BH2387">
        <v>2577</v>
      </c>
    </row>
    <row r="2388" spans="5:60">
      <c r="E2388" t="e">
        <f>#REF!</f>
        <v>#REF!</v>
      </c>
      <c r="F2388">
        <v>114771</v>
      </c>
      <c r="Q2388" t="e">
        <f>#REF!</f>
        <v>#REF!</v>
      </c>
      <c r="R2388">
        <v>175269</v>
      </c>
      <c r="BA2388">
        <f>'[1]D.3 Trial Balance - FY25'!$F$391</f>
        <v>0</v>
      </c>
      <c r="BB2388">
        <v>2837</v>
      </c>
      <c r="BG2388">
        <f>'[1]D.4 Revenue - FY25'!$J$174</f>
        <v>0</v>
      </c>
      <c r="BH2388">
        <v>2578</v>
      </c>
    </row>
    <row r="2389" spans="5:60">
      <c r="E2389" t="e">
        <f>#REF!</f>
        <v>#REF!</v>
      </c>
      <c r="F2389">
        <v>114772</v>
      </c>
      <c r="Q2389" t="e">
        <f>#REF!</f>
        <v>#REF!</v>
      </c>
      <c r="R2389">
        <v>175270</v>
      </c>
      <c r="BA2389">
        <f>'[1]D.3 Trial Balance - FY25'!$G$391</f>
        <v>0</v>
      </c>
      <c r="BB2389">
        <v>2838</v>
      </c>
      <c r="BG2389">
        <f>'[1]D.4 Revenue - FY25'!$K$174</f>
        <v>0</v>
      </c>
      <c r="BH2389">
        <v>2579</v>
      </c>
    </row>
    <row r="2390" spans="5:60">
      <c r="E2390" t="e">
        <f>#REF!</f>
        <v>#REF!</v>
      </c>
      <c r="F2390">
        <v>114773</v>
      </c>
      <c r="Q2390" t="e">
        <f>#REF!</f>
        <v>#REF!</v>
      </c>
      <c r="R2390">
        <v>175271</v>
      </c>
      <c r="BA2390">
        <f>'[1]D.3 Trial Balance - FY25'!$H$391</f>
        <v>0</v>
      </c>
      <c r="BB2390">
        <v>2839</v>
      </c>
      <c r="BG2390">
        <f>'[1]D.4 Revenue - FY25'!$L$174</f>
        <v>0</v>
      </c>
      <c r="BH2390">
        <v>2580</v>
      </c>
    </row>
    <row r="2391" spans="5:60">
      <c r="E2391" t="e">
        <f>#REF!</f>
        <v>#REF!</v>
      </c>
      <c r="F2391">
        <v>114778</v>
      </c>
      <c r="Q2391" t="e">
        <f>#REF!</f>
        <v>#REF!</v>
      </c>
      <c r="R2391">
        <v>175272</v>
      </c>
      <c r="BA2391">
        <f>'[1]D.3 Trial Balance - FY25'!$E$392</f>
        <v>0</v>
      </c>
      <c r="BB2391">
        <v>2840</v>
      </c>
      <c r="BG2391">
        <f>'[1]D.4 Revenue - FY25'!$M$174</f>
        <v>0</v>
      </c>
      <c r="BH2391">
        <v>2581</v>
      </c>
    </row>
    <row r="2392" spans="5:60">
      <c r="E2392" t="e">
        <f>#REF!</f>
        <v>#REF!</v>
      </c>
      <c r="F2392">
        <v>114784</v>
      </c>
      <c r="Q2392" t="e">
        <f>#REF!</f>
        <v>#REF!</v>
      </c>
      <c r="R2392">
        <v>175273</v>
      </c>
      <c r="BA2392">
        <f>'[1]D.3 Trial Balance - FY25'!$F$392</f>
        <v>0</v>
      </c>
      <c r="BB2392">
        <v>2841</v>
      </c>
      <c r="BG2392">
        <f>'[1]D.4 Revenue - FY25'!$N$174</f>
        <v>0</v>
      </c>
      <c r="BH2392">
        <v>2582</v>
      </c>
    </row>
    <row r="2393" spans="5:60">
      <c r="E2393" t="e">
        <f>#REF!</f>
        <v>#REF!</v>
      </c>
      <c r="F2393">
        <v>114785</v>
      </c>
      <c r="Q2393" t="e">
        <f>#REF!</f>
        <v>#REF!</v>
      </c>
      <c r="R2393">
        <v>175274</v>
      </c>
      <c r="BA2393">
        <f>'[1]D.3 Trial Balance - FY25'!$G$392</f>
        <v>0</v>
      </c>
      <c r="BB2393">
        <v>2842</v>
      </c>
      <c r="BG2393">
        <f>'[1]D.4 Revenue - FY25'!$O$174</f>
        <v>0</v>
      </c>
      <c r="BH2393">
        <v>2583</v>
      </c>
    </row>
    <row r="2394" spans="5:60">
      <c r="E2394" t="e">
        <f>#REF!</f>
        <v>#REF!</v>
      </c>
      <c r="F2394">
        <v>114786</v>
      </c>
      <c r="Q2394" t="e">
        <f>#REF!</f>
        <v>#REF!</v>
      </c>
      <c r="R2394">
        <v>175275</v>
      </c>
      <c r="BA2394">
        <f>'[1]D.3 Trial Balance - FY25'!$H$392</f>
        <v>0</v>
      </c>
      <c r="BB2394">
        <v>2843</v>
      </c>
      <c r="BG2394">
        <f>'[1]D.4 Revenue - FY25'!$P$174</f>
        <v>0</v>
      </c>
      <c r="BH2394">
        <v>2584</v>
      </c>
    </row>
    <row r="2395" spans="5:60">
      <c r="E2395" t="e">
        <f>#REF!</f>
        <v>#REF!</v>
      </c>
      <c r="F2395">
        <v>114791</v>
      </c>
      <c r="Q2395" t="e">
        <f>#REF!</f>
        <v>#REF!</v>
      </c>
      <c r="R2395">
        <v>175276</v>
      </c>
      <c r="BA2395">
        <f>'[1]D.3 Trial Balance - FY25'!$E$393</f>
        <v>0</v>
      </c>
      <c r="BB2395">
        <v>2844</v>
      </c>
      <c r="BG2395">
        <f>'[1]D.4 Revenue - FY25'!$Q$174</f>
        <v>0</v>
      </c>
      <c r="BH2395">
        <v>2585</v>
      </c>
    </row>
    <row r="2396" spans="5:60">
      <c r="E2396" t="e">
        <f>#REF!</f>
        <v>#REF!</v>
      </c>
      <c r="F2396">
        <v>114797</v>
      </c>
      <c r="Q2396" t="e">
        <f>#REF!</f>
        <v>#REF!</v>
      </c>
      <c r="R2396">
        <v>175277</v>
      </c>
      <c r="BA2396">
        <f>'[1]D.3 Trial Balance - FY25'!$F$393</f>
        <v>0</v>
      </c>
      <c r="BB2396">
        <v>2845</v>
      </c>
      <c r="BG2396">
        <f>'[1]D.4 Revenue - FY25'!$R$174</f>
        <v>0</v>
      </c>
      <c r="BH2396">
        <v>2586</v>
      </c>
    </row>
    <row r="2397" spans="5:60">
      <c r="E2397" t="e">
        <f>#REF!</f>
        <v>#REF!</v>
      </c>
      <c r="F2397">
        <v>114798</v>
      </c>
      <c r="Q2397" t="e">
        <f>#REF!</f>
        <v>#REF!</v>
      </c>
      <c r="R2397">
        <v>175278</v>
      </c>
      <c r="BA2397">
        <f>'[1]D.3 Trial Balance - FY25'!$G$393</f>
        <v>0</v>
      </c>
      <c r="BB2397">
        <v>2846</v>
      </c>
      <c r="BG2397">
        <f>'[1]D.4 Revenue - FY25'!$S$174</f>
        <v>0</v>
      </c>
      <c r="BH2397">
        <v>2587</v>
      </c>
    </row>
    <row r="2398" spans="5:60">
      <c r="E2398" t="e">
        <f>#REF!</f>
        <v>#REF!</v>
      </c>
      <c r="F2398">
        <v>114799</v>
      </c>
      <c r="Q2398" t="e">
        <f>#REF!</f>
        <v>#REF!</v>
      </c>
      <c r="R2398">
        <v>175279</v>
      </c>
      <c r="BA2398">
        <f>'[1]D.3 Trial Balance - FY25'!$H$393</f>
        <v>0</v>
      </c>
      <c r="BB2398">
        <v>2847</v>
      </c>
      <c r="BG2398">
        <f>'[1]D.4 Revenue - FY25'!$T$174</f>
        <v>0</v>
      </c>
      <c r="BH2398">
        <v>2588</v>
      </c>
    </row>
    <row r="2399" spans="5:60">
      <c r="E2399" t="e">
        <f>#REF!</f>
        <v>#REF!</v>
      </c>
      <c r="F2399">
        <v>114804</v>
      </c>
      <c r="Q2399" t="e">
        <f>#REF!</f>
        <v>#REF!</v>
      </c>
      <c r="R2399">
        <v>175280</v>
      </c>
      <c r="BA2399">
        <f>'[1]D.3 Trial Balance - FY25'!$E$394</f>
        <v>0</v>
      </c>
      <c r="BB2399">
        <v>2848</v>
      </c>
      <c r="BG2399">
        <f>'[1]D.4 Revenue - FY25'!$U$174</f>
        <v>0</v>
      </c>
      <c r="BH2399">
        <v>2589</v>
      </c>
    </row>
    <row r="2400" spans="5:60">
      <c r="E2400" t="e">
        <f>#REF!</f>
        <v>#REF!</v>
      </c>
      <c r="F2400">
        <v>114810</v>
      </c>
      <c r="Q2400" t="e">
        <f>#REF!</f>
        <v>#REF!</v>
      </c>
      <c r="R2400">
        <v>175281</v>
      </c>
      <c r="BA2400">
        <f>'[1]D.3 Trial Balance - FY25'!$F$394</f>
        <v>0</v>
      </c>
      <c r="BB2400">
        <v>2849</v>
      </c>
      <c r="BG2400">
        <f>'[1]D.4 Revenue - FY25'!$V$174</f>
        <v>0</v>
      </c>
      <c r="BH2400">
        <v>2590</v>
      </c>
    </row>
    <row r="2401" spans="5:60">
      <c r="E2401" t="e">
        <f>#REF!</f>
        <v>#REF!</v>
      </c>
      <c r="F2401">
        <v>114811</v>
      </c>
      <c r="Q2401" t="e">
        <f>#REF!</f>
        <v>#REF!</v>
      </c>
      <c r="R2401">
        <v>175282</v>
      </c>
      <c r="BA2401">
        <f>'[1]D.3 Trial Balance - FY25'!$G$394</f>
        <v>0</v>
      </c>
      <c r="BB2401">
        <v>2850</v>
      </c>
      <c r="BG2401">
        <f>'[1]D.4 Revenue - FY25'!$I$175</f>
        <v>0</v>
      </c>
      <c r="BH2401">
        <v>2591</v>
      </c>
    </row>
    <row r="2402" spans="5:60">
      <c r="E2402" t="e">
        <f>#REF!</f>
        <v>#REF!</v>
      </c>
      <c r="F2402">
        <v>114812</v>
      </c>
      <c r="Q2402" t="e">
        <f>#REF!</f>
        <v>#REF!</v>
      </c>
      <c r="R2402">
        <v>175283</v>
      </c>
      <c r="BA2402">
        <f>'[1]D.3 Trial Balance - FY25'!$H$394</f>
        <v>0</v>
      </c>
      <c r="BB2402">
        <v>2851</v>
      </c>
      <c r="BG2402">
        <f>'[1]D.4 Revenue - FY25'!$J$175</f>
        <v>0</v>
      </c>
      <c r="BH2402">
        <v>2592</v>
      </c>
    </row>
    <row r="2403" spans="5:60">
      <c r="E2403" t="e">
        <f>#REF!</f>
        <v>#REF!</v>
      </c>
      <c r="F2403">
        <v>114817</v>
      </c>
      <c r="Q2403" t="e">
        <f>#REF!</f>
        <v>#REF!</v>
      </c>
      <c r="R2403">
        <v>175284</v>
      </c>
      <c r="BA2403">
        <f>'[1]D.3 Trial Balance - FY25'!$E$395</f>
        <v>0</v>
      </c>
      <c r="BB2403">
        <v>2852</v>
      </c>
      <c r="BG2403">
        <f>'[1]D.4 Revenue - FY25'!$K$175</f>
        <v>0</v>
      </c>
      <c r="BH2403">
        <v>2593</v>
      </c>
    </row>
    <row r="2404" spans="5:60">
      <c r="E2404" t="e">
        <f>#REF!</f>
        <v>#REF!</v>
      </c>
      <c r="F2404">
        <v>114823</v>
      </c>
      <c r="Q2404" t="e">
        <f>#REF!</f>
        <v>#REF!</v>
      </c>
      <c r="R2404">
        <v>175285</v>
      </c>
      <c r="BA2404">
        <f>'[1]D.3 Trial Balance - FY25'!$F$395</f>
        <v>0</v>
      </c>
      <c r="BB2404">
        <v>2853</v>
      </c>
      <c r="BG2404">
        <f>'[1]D.4 Revenue - FY25'!$L$175</f>
        <v>0</v>
      </c>
      <c r="BH2404">
        <v>2594</v>
      </c>
    </row>
    <row r="2405" spans="5:60">
      <c r="E2405" t="e">
        <f>#REF!</f>
        <v>#REF!</v>
      </c>
      <c r="F2405">
        <v>114824</v>
      </c>
      <c r="Q2405" t="e">
        <f>#REF!</f>
        <v>#REF!</v>
      </c>
      <c r="R2405">
        <v>175286</v>
      </c>
      <c r="BA2405">
        <f>'[1]D.3 Trial Balance - FY25'!$G$395</f>
        <v>0</v>
      </c>
      <c r="BB2405">
        <v>2854</v>
      </c>
      <c r="BG2405">
        <f>'[1]D.4 Revenue - FY25'!$M$175</f>
        <v>0</v>
      </c>
      <c r="BH2405">
        <v>2595</v>
      </c>
    </row>
    <row r="2406" spans="5:60">
      <c r="E2406" t="e">
        <f>#REF!</f>
        <v>#REF!</v>
      </c>
      <c r="F2406">
        <v>114825</v>
      </c>
      <c r="Q2406" t="e">
        <f>#REF!</f>
        <v>#REF!</v>
      </c>
      <c r="R2406">
        <v>175287</v>
      </c>
      <c r="BA2406">
        <f>'[1]D.3 Trial Balance - FY25'!$H$395</f>
        <v>0</v>
      </c>
      <c r="BB2406">
        <v>2855</v>
      </c>
      <c r="BG2406">
        <f>'[1]D.4 Revenue - FY25'!$N$175</f>
        <v>0</v>
      </c>
      <c r="BH2406">
        <v>2596</v>
      </c>
    </row>
    <row r="2407" spans="5:60">
      <c r="E2407" t="e">
        <f>#REF!</f>
        <v>#REF!</v>
      </c>
      <c r="F2407">
        <v>114830</v>
      </c>
      <c r="Q2407" t="e">
        <f>#REF!</f>
        <v>#REF!</v>
      </c>
      <c r="R2407">
        <v>175288</v>
      </c>
      <c r="BA2407">
        <f>'[1]D.3 Trial Balance - FY25'!$E$396</f>
        <v>0</v>
      </c>
      <c r="BB2407">
        <v>2856</v>
      </c>
      <c r="BG2407">
        <f>'[1]D.4 Revenue - FY25'!$O$175</f>
        <v>0</v>
      </c>
      <c r="BH2407">
        <v>2597</v>
      </c>
    </row>
    <row r="2408" spans="5:60">
      <c r="E2408" t="e">
        <f>#REF!</f>
        <v>#REF!</v>
      </c>
      <c r="F2408">
        <v>114836</v>
      </c>
      <c r="Q2408" t="e">
        <f>#REF!</f>
        <v>#REF!</v>
      </c>
      <c r="R2408">
        <v>175289</v>
      </c>
      <c r="BA2408">
        <f>'[1]D.3 Trial Balance - FY25'!$F$396</f>
        <v>0</v>
      </c>
      <c r="BB2408">
        <v>2857</v>
      </c>
      <c r="BG2408">
        <f>'[1]D.4 Revenue - FY25'!$P$175</f>
        <v>0</v>
      </c>
      <c r="BH2408">
        <v>2598</v>
      </c>
    </row>
    <row r="2409" spans="5:60">
      <c r="E2409" t="e">
        <f>#REF!</f>
        <v>#REF!</v>
      </c>
      <c r="F2409">
        <v>114837</v>
      </c>
      <c r="Q2409" t="e">
        <f>#REF!</f>
        <v>#REF!</v>
      </c>
      <c r="R2409">
        <v>175290</v>
      </c>
      <c r="BA2409">
        <f>'[1]D.3 Trial Balance - FY25'!$G$396</f>
        <v>0</v>
      </c>
      <c r="BB2409">
        <v>2858</v>
      </c>
      <c r="BG2409">
        <f>'[1]D.4 Revenue - FY25'!$Q$175</f>
        <v>0</v>
      </c>
      <c r="BH2409">
        <v>2599</v>
      </c>
    </row>
    <row r="2410" spans="5:60">
      <c r="E2410" t="e">
        <f>#REF!</f>
        <v>#REF!</v>
      </c>
      <c r="F2410">
        <v>114838</v>
      </c>
      <c r="Q2410" t="e">
        <f>#REF!</f>
        <v>#REF!</v>
      </c>
      <c r="R2410">
        <v>175291</v>
      </c>
      <c r="BA2410">
        <f>'[1]D.3 Trial Balance - FY25'!$H$396</f>
        <v>0</v>
      </c>
      <c r="BB2410">
        <v>2859</v>
      </c>
      <c r="BG2410">
        <f>'[1]D.4 Revenue - FY25'!$R$175</f>
        <v>0</v>
      </c>
      <c r="BH2410">
        <v>2600</v>
      </c>
    </row>
    <row r="2411" spans="5:60">
      <c r="E2411" t="e">
        <f>#REF!</f>
        <v>#REF!</v>
      </c>
      <c r="F2411">
        <v>114843</v>
      </c>
      <c r="Q2411" t="e">
        <f>#REF!</f>
        <v>#REF!</v>
      </c>
      <c r="R2411">
        <v>175292</v>
      </c>
      <c r="BA2411">
        <f>'[1]D.3 Trial Balance - FY25'!$E$397</f>
        <v>0</v>
      </c>
      <c r="BB2411">
        <v>2860</v>
      </c>
      <c r="BG2411">
        <f>'[1]D.4 Revenue - FY25'!$S$175</f>
        <v>0</v>
      </c>
      <c r="BH2411">
        <v>2601</v>
      </c>
    </row>
    <row r="2412" spans="5:60">
      <c r="E2412" t="e">
        <f>#REF!</f>
        <v>#REF!</v>
      </c>
      <c r="F2412">
        <v>114849</v>
      </c>
      <c r="Q2412" t="e">
        <f>#REF!</f>
        <v>#REF!</v>
      </c>
      <c r="R2412">
        <v>175293</v>
      </c>
      <c r="BA2412">
        <f>'[1]D.3 Trial Balance - FY25'!$F$397</f>
        <v>0</v>
      </c>
      <c r="BB2412">
        <v>2861</v>
      </c>
      <c r="BG2412">
        <f>'[1]D.4 Revenue - FY25'!$T$175</f>
        <v>0</v>
      </c>
      <c r="BH2412">
        <v>2602</v>
      </c>
    </row>
    <row r="2413" spans="5:60">
      <c r="E2413" t="e">
        <f>#REF!</f>
        <v>#REF!</v>
      </c>
      <c r="F2413">
        <v>114850</v>
      </c>
      <c r="Q2413" t="e">
        <f>#REF!</f>
        <v>#REF!</v>
      </c>
      <c r="R2413">
        <v>175294</v>
      </c>
      <c r="BA2413">
        <f>'[1]D.3 Trial Balance - FY25'!$G$397</f>
        <v>0</v>
      </c>
      <c r="BB2413">
        <v>2862</v>
      </c>
      <c r="BG2413">
        <f>'[1]D.4 Revenue - FY25'!$U$175</f>
        <v>0</v>
      </c>
      <c r="BH2413">
        <v>2603</v>
      </c>
    </row>
    <row r="2414" spans="5:60">
      <c r="E2414" t="e">
        <f>#REF!</f>
        <v>#REF!</v>
      </c>
      <c r="F2414">
        <v>114851</v>
      </c>
      <c r="Q2414" t="e">
        <f>#REF!</f>
        <v>#REF!</v>
      </c>
      <c r="R2414">
        <v>175295</v>
      </c>
      <c r="BA2414">
        <f>'[1]D.3 Trial Balance - FY25'!$H$397</f>
        <v>0</v>
      </c>
      <c r="BB2414">
        <v>2863</v>
      </c>
      <c r="BG2414">
        <f>'[1]D.4 Revenue - FY25'!$V$175</f>
        <v>0</v>
      </c>
      <c r="BH2414">
        <v>2604</v>
      </c>
    </row>
    <row r="2415" spans="5:60">
      <c r="E2415" t="e">
        <f>#REF!</f>
        <v>#REF!</v>
      </c>
      <c r="F2415">
        <v>114856</v>
      </c>
      <c r="Q2415" t="e">
        <f>#REF!</f>
        <v>#REF!</v>
      </c>
      <c r="R2415">
        <v>175296</v>
      </c>
      <c r="BA2415">
        <f>'[1]D.3 Trial Balance - FY25'!$E$398</f>
        <v>0</v>
      </c>
      <c r="BB2415">
        <v>2864</v>
      </c>
      <c r="BG2415">
        <f>'[1]D.4 Revenue - FY25'!$I$176</f>
        <v>0</v>
      </c>
      <c r="BH2415">
        <v>2605</v>
      </c>
    </row>
    <row r="2416" spans="5:60">
      <c r="E2416" t="e">
        <f>#REF!</f>
        <v>#REF!</v>
      </c>
      <c r="F2416">
        <v>114862</v>
      </c>
      <c r="Q2416" t="e">
        <f>#REF!</f>
        <v>#REF!</v>
      </c>
      <c r="R2416">
        <v>175297</v>
      </c>
      <c r="BA2416">
        <f>'[1]D.3 Trial Balance - FY25'!$F$398</f>
        <v>0</v>
      </c>
      <c r="BB2416">
        <v>2865</v>
      </c>
      <c r="BG2416">
        <f>'[1]D.4 Revenue - FY25'!$J$176</f>
        <v>0</v>
      </c>
      <c r="BH2416">
        <v>2606</v>
      </c>
    </row>
    <row r="2417" spans="5:60">
      <c r="E2417" t="e">
        <f>#REF!</f>
        <v>#REF!</v>
      </c>
      <c r="F2417">
        <v>114863</v>
      </c>
      <c r="Q2417" t="e">
        <f>#REF!</f>
        <v>#REF!</v>
      </c>
      <c r="R2417">
        <v>175298</v>
      </c>
      <c r="BA2417">
        <f>'[1]D.3 Trial Balance - FY25'!$G$398</f>
        <v>0</v>
      </c>
      <c r="BB2417">
        <v>2866</v>
      </c>
      <c r="BG2417">
        <f>'[1]D.4 Revenue - FY25'!$K$176</f>
        <v>0</v>
      </c>
      <c r="BH2417">
        <v>2607</v>
      </c>
    </row>
    <row r="2418" spans="5:60">
      <c r="E2418" t="e">
        <f>#REF!</f>
        <v>#REF!</v>
      </c>
      <c r="F2418">
        <v>114864</v>
      </c>
      <c r="Q2418" t="e">
        <f>#REF!</f>
        <v>#REF!</v>
      </c>
      <c r="R2418">
        <v>175299</v>
      </c>
      <c r="BA2418">
        <f>'[1]D.3 Trial Balance - FY25'!$H$398</f>
        <v>0</v>
      </c>
      <c r="BB2418">
        <v>2867</v>
      </c>
      <c r="BG2418">
        <f>'[1]D.4 Revenue - FY25'!$L$176</f>
        <v>0</v>
      </c>
      <c r="BH2418">
        <v>2608</v>
      </c>
    </row>
    <row r="2419" spans="5:60">
      <c r="E2419" t="e">
        <f>#REF!</f>
        <v>#REF!</v>
      </c>
      <c r="F2419">
        <v>114869</v>
      </c>
      <c r="Q2419" t="e">
        <f>#REF!</f>
        <v>#REF!</v>
      </c>
      <c r="R2419">
        <v>175300</v>
      </c>
      <c r="BA2419">
        <f>'[1]D.3 Trial Balance - FY25'!$E$399</f>
        <v>0</v>
      </c>
      <c r="BB2419">
        <v>2868</v>
      </c>
      <c r="BG2419">
        <f>'[1]D.4 Revenue - FY25'!$M$176</f>
        <v>0</v>
      </c>
      <c r="BH2419">
        <v>2609</v>
      </c>
    </row>
    <row r="2420" spans="5:60">
      <c r="E2420" t="e">
        <f>#REF!</f>
        <v>#REF!</v>
      </c>
      <c r="F2420">
        <v>114875</v>
      </c>
      <c r="Q2420" t="e">
        <f>#REF!</f>
        <v>#REF!</v>
      </c>
      <c r="R2420">
        <v>175301</v>
      </c>
      <c r="BA2420">
        <f>'[1]D.3 Trial Balance - FY25'!$F$399</f>
        <v>0</v>
      </c>
      <c r="BB2420">
        <v>2869</v>
      </c>
      <c r="BG2420">
        <f>'[1]D.4 Revenue - FY25'!$N$176</f>
        <v>0</v>
      </c>
      <c r="BH2420">
        <v>2610</v>
      </c>
    </row>
    <row r="2421" spans="5:60">
      <c r="E2421" t="e">
        <f>#REF!</f>
        <v>#REF!</v>
      </c>
      <c r="F2421">
        <v>114876</v>
      </c>
      <c r="Q2421" t="e">
        <f>#REF!</f>
        <v>#REF!</v>
      </c>
      <c r="R2421">
        <v>175302</v>
      </c>
      <c r="BA2421">
        <f>'[1]D.3 Trial Balance - FY25'!$G$399</f>
        <v>0</v>
      </c>
      <c r="BB2421">
        <v>2870</v>
      </c>
      <c r="BG2421">
        <f>'[1]D.4 Revenue - FY25'!$O$176</f>
        <v>0</v>
      </c>
      <c r="BH2421">
        <v>2611</v>
      </c>
    </row>
    <row r="2422" spans="5:60">
      <c r="E2422" t="e">
        <f>#REF!</f>
        <v>#REF!</v>
      </c>
      <c r="F2422">
        <v>114877</v>
      </c>
      <c r="Q2422" t="e">
        <f>#REF!</f>
        <v>#REF!</v>
      </c>
      <c r="R2422">
        <v>175303</v>
      </c>
      <c r="BA2422">
        <f>'[1]D.3 Trial Balance - FY25'!$H$399</f>
        <v>0</v>
      </c>
      <c r="BB2422">
        <v>2871</v>
      </c>
      <c r="BG2422">
        <f>'[1]D.4 Revenue - FY25'!$P$176</f>
        <v>0</v>
      </c>
      <c r="BH2422">
        <v>2612</v>
      </c>
    </row>
    <row r="2423" spans="5:60">
      <c r="E2423" t="e">
        <f>#REF!</f>
        <v>#REF!</v>
      </c>
      <c r="F2423">
        <v>114882</v>
      </c>
      <c r="Q2423" t="e">
        <f>#REF!</f>
        <v>#REF!</v>
      </c>
      <c r="R2423">
        <v>175304</v>
      </c>
      <c r="BA2423">
        <f>'[1]D.3 Trial Balance - FY25'!$E$400</f>
        <v>0</v>
      </c>
      <c r="BB2423">
        <v>2872</v>
      </c>
      <c r="BG2423">
        <f>'[1]D.4 Revenue - FY25'!$Q$176</f>
        <v>0</v>
      </c>
      <c r="BH2423">
        <v>2613</v>
      </c>
    </row>
    <row r="2424" spans="5:60">
      <c r="E2424" t="e">
        <f>#REF!</f>
        <v>#REF!</v>
      </c>
      <c r="F2424">
        <v>114888</v>
      </c>
      <c r="Q2424" t="e">
        <f>#REF!</f>
        <v>#REF!</v>
      </c>
      <c r="R2424">
        <v>175305</v>
      </c>
      <c r="BA2424">
        <f>'[1]D.3 Trial Balance - FY25'!$F$400</f>
        <v>0</v>
      </c>
      <c r="BB2424">
        <v>2873</v>
      </c>
      <c r="BG2424">
        <f>'[1]D.4 Revenue - FY25'!$R$176</f>
        <v>0</v>
      </c>
      <c r="BH2424">
        <v>2614</v>
      </c>
    </row>
    <row r="2425" spans="5:60">
      <c r="E2425" t="e">
        <f>#REF!</f>
        <v>#REF!</v>
      </c>
      <c r="F2425">
        <v>114889</v>
      </c>
      <c r="Q2425" t="e">
        <f>#REF!</f>
        <v>#REF!</v>
      </c>
      <c r="R2425">
        <v>175306</v>
      </c>
      <c r="BA2425">
        <f>'[1]D.3 Trial Balance - FY25'!$G$400</f>
        <v>0</v>
      </c>
      <c r="BB2425">
        <v>2874</v>
      </c>
      <c r="BG2425">
        <f>'[1]D.4 Revenue - FY25'!$S$176</f>
        <v>0</v>
      </c>
      <c r="BH2425">
        <v>2615</v>
      </c>
    </row>
    <row r="2426" spans="5:60">
      <c r="E2426" t="e">
        <f>#REF!</f>
        <v>#REF!</v>
      </c>
      <c r="F2426">
        <v>114890</v>
      </c>
      <c r="Q2426" t="e">
        <f>#REF!</f>
        <v>#REF!</v>
      </c>
      <c r="R2426">
        <v>175307</v>
      </c>
      <c r="BA2426">
        <f>'[1]D.3 Trial Balance - FY25'!$H$400</f>
        <v>0</v>
      </c>
      <c r="BB2426">
        <v>2875</v>
      </c>
      <c r="BG2426">
        <f>'[1]D.4 Revenue - FY25'!$T$176</f>
        <v>0</v>
      </c>
      <c r="BH2426">
        <v>2616</v>
      </c>
    </row>
    <row r="2427" spans="5:60">
      <c r="E2427" t="e">
        <f>#REF!</f>
        <v>#REF!</v>
      </c>
      <c r="F2427">
        <v>114895</v>
      </c>
      <c r="Q2427" t="e">
        <f>#REF!</f>
        <v>#REF!</v>
      </c>
      <c r="R2427">
        <v>175308</v>
      </c>
      <c r="BA2427">
        <f>'[1]D.3 Trial Balance - FY25'!$E$401</f>
        <v>0</v>
      </c>
      <c r="BB2427">
        <v>2876</v>
      </c>
      <c r="BG2427">
        <f>'[1]D.4 Revenue - FY25'!$U$176</f>
        <v>0</v>
      </c>
      <c r="BH2427">
        <v>2617</v>
      </c>
    </row>
    <row r="2428" spans="5:60">
      <c r="E2428" t="e">
        <f>#REF!</f>
        <v>#REF!</v>
      </c>
      <c r="F2428">
        <v>114901</v>
      </c>
      <c r="Q2428" t="e">
        <f>#REF!</f>
        <v>#REF!</v>
      </c>
      <c r="R2428">
        <v>175309</v>
      </c>
      <c r="BA2428">
        <f>'[1]D.3 Trial Balance - FY25'!$F$401</f>
        <v>0</v>
      </c>
      <c r="BB2428">
        <v>2877</v>
      </c>
      <c r="BG2428">
        <f>'[1]D.4 Revenue - FY25'!$V$176</f>
        <v>0</v>
      </c>
      <c r="BH2428">
        <v>2618</v>
      </c>
    </row>
    <row r="2429" spans="5:60">
      <c r="E2429" t="e">
        <f>#REF!</f>
        <v>#REF!</v>
      </c>
      <c r="F2429">
        <v>114902</v>
      </c>
      <c r="Q2429" t="e">
        <f>#REF!</f>
        <v>#REF!</v>
      </c>
      <c r="R2429">
        <v>175310</v>
      </c>
      <c r="BA2429">
        <f>'[1]D.3 Trial Balance - FY25'!$G$401</f>
        <v>0</v>
      </c>
      <c r="BB2429">
        <v>2878</v>
      </c>
      <c r="BG2429">
        <f>'[1]D.4 Revenue - FY25'!$I$177</f>
        <v>0</v>
      </c>
      <c r="BH2429">
        <v>2619</v>
      </c>
    </row>
    <row r="2430" spans="5:60">
      <c r="E2430" t="e">
        <f>#REF!</f>
        <v>#REF!</v>
      </c>
      <c r="F2430">
        <v>114903</v>
      </c>
      <c r="Q2430" t="e">
        <f>#REF!</f>
        <v>#REF!</v>
      </c>
      <c r="R2430">
        <v>175311</v>
      </c>
      <c r="BA2430">
        <f>'[1]D.3 Trial Balance - FY25'!$H$401</f>
        <v>0</v>
      </c>
      <c r="BB2430">
        <v>2879</v>
      </c>
      <c r="BG2430">
        <f>'[1]D.4 Revenue - FY25'!$J$177</f>
        <v>0</v>
      </c>
      <c r="BH2430">
        <v>2620</v>
      </c>
    </row>
    <row r="2431" spans="5:60">
      <c r="E2431" t="e">
        <f>#REF!</f>
        <v>#REF!</v>
      </c>
      <c r="F2431">
        <v>114908</v>
      </c>
      <c r="Q2431" t="e">
        <f>#REF!</f>
        <v>#REF!</v>
      </c>
      <c r="R2431">
        <v>175312</v>
      </c>
      <c r="BA2431">
        <f>'[1]D.3 Trial Balance - FY25'!$E$402</f>
        <v>0</v>
      </c>
      <c r="BB2431">
        <v>2880</v>
      </c>
      <c r="BG2431">
        <f>'[1]D.4 Revenue - FY25'!$K$177</f>
        <v>0</v>
      </c>
      <c r="BH2431">
        <v>2621</v>
      </c>
    </row>
    <row r="2432" spans="5:60">
      <c r="E2432" t="e">
        <f>#REF!</f>
        <v>#REF!</v>
      </c>
      <c r="F2432">
        <v>114914</v>
      </c>
      <c r="Q2432" t="e">
        <f>#REF!</f>
        <v>#REF!</v>
      </c>
      <c r="R2432">
        <v>175313</v>
      </c>
      <c r="BA2432">
        <f>'[1]D.3 Trial Balance - FY25'!$F$402</f>
        <v>0</v>
      </c>
      <c r="BB2432">
        <v>2881</v>
      </c>
      <c r="BG2432">
        <f>'[1]D.4 Revenue - FY25'!$L$177</f>
        <v>0</v>
      </c>
      <c r="BH2432">
        <v>2622</v>
      </c>
    </row>
    <row r="2433" spans="5:60">
      <c r="E2433" t="e">
        <f>#REF!</f>
        <v>#REF!</v>
      </c>
      <c r="F2433">
        <v>114915</v>
      </c>
      <c r="Q2433" t="e">
        <f>#REF!</f>
        <v>#REF!</v>
      </c>
      <c r="R2433">
        <v>175314</v>
      </c>
      <c r="BA2433">
        <f>'[1]D.3 Trial Balance - FY25'!$G$402</f>
        <v>0</v>
      </c>
      <c r="BB2433">
        <v>2882</v>
      </c>
      <c r="BG2433">
        <f>'[1]D.4 Revenue - FY25'!$M$177</f>
        <v>0</v>
      </c>
      <c r="BH2433">
        <v>2623</v>
      </c>
    </row>
    <row r="2434" spans="5:60">
      <c r="E2434" t="e">
        <f>#REF!</f>
        <v>#REF!</v>
      </c>
      <c r="F2434">
        <v>114916</v>
      </c>
      <c r="Q2434" t="e">
        <f>#REF!</f>
        <v>#REF!</v>
      </c>
      <c r="R2434">
        <v>175315</v>
      </c>
      <c r="BA2434">
        <f>'[1]D.3 Trial Balance - FY25'!$H$402</f>
        <v>0</v>
      </c>
      <c r="BB2434">
        <v>2883</v>
      </c>
      <c r="BG2434">
        <f>'[1]D.4 Revenue - FY25'!$N$177</f>
        <v>0</v>
      </c>
      <c r="BH2434">
        <v>2624</v>
      </c>
    </row>
    <row r="2435" spans="5:60">
      <c r="E2435" t="e">
        <f>#REF!</f>
        <v>#REF!</v>
      </c>
      <c r="F2435">
        <v>114921</v>
      </c>
      <c r="Q2435" t="e">
        <f>#REF!</f>
        <v>#REF!</v>
      </c>
      <c r="R2435">
        <v>175316</v>
      </c>
      <c r="BA2435">
        <f>'[1]D.3 Trial Balance - FY25'!$E$403</f>
        <v>0</v>
      </c>
      <c r="BB2435">
        <v>2884</v>
      </c>
      <c r="BG2435">
        <f>'[1]D.4 Revenue - FY25'!$O$177</f>
        <v>0</v>
      </c>
      <c r="BH2435">
        <v>2625</v>
      </c>
    </row>
    <row r="2436" spans="5:60">
      <c r="E2436" t="e">
        <f>#REF!</f>
        <v>#REF!</v>
      </c>
      <c r="F2436">
        <v>114927</v>
      </c>
      <c r="Q2436" t="e">
        <f>#REF!</f>
        <v>#REF!</v>
      </c>
      <c r="R2436">
        <v>175317</v>
      </c>
      <c r="BA2436">
        <f>'[1]D.3 Trial Balance - FY25'!$F$403</f>
        <v>0</v>
      </c>
      <c r="BB2436">
        <v>2885</v>
      </c>
      <c r="BG2436">
        <f>'[1]D.4 Revenue - FY25'!$P$177</f>
        <v>0</v>
      </c>
      <c r="BH2436">
        <v>2626</v>
      </c>
    </row>
    <row r="2437" spans="5:60">
      <c r="E2437" t="e">
        <f>#REF!</f>
        <v>#REF!</v>
      </c>
      <c r="F2437">
        <v>114928</v>
      </c>
      <c r="Q2437" t="e">
        <f>#REF!</f>
        <v>#REF!</v>
      </c>
      <c r="R2437">
        <v>175318</v>
      </c>
      <c r="BA2437">
        <f>'[1]D.3 Trial Balance - FY25'!$G$403</f>
        <v>0</v>
      </c>
      <c r="BB2437">
        <v>2886</v>
      </c>
      <c r="BG2437">
        <f>'[1]D.4 Revenue - FY25'!$Q$177</f>
        <v>0</v>
      </c>
      <c r="BH2437">
        <v>2627</v>
      </c>
    </row>
    <row r="2438" spans="5:60">
      <c r="E2438" t="e">
        <f>#REF!</f>
        <v>#REF!</v>
      </c>
      <c r="F2438">
        <v>114929</v>
      </c>
      <c r="Q2438" t="e">
        <f>#REF!</f>
        <v>#REF!</v>
      </c>
      <c r="R2438">
        <v>175319</v>
      </c>
      <c r="BA2438">
        <f>'[1]D.3 Trial Balance - FY25'!$H$403</f>
        <v>0</v>
      </c>
      <c r="BB2438">
        <v>2887</v>
      </c>
      <c r="BG2438">
        <f>'[1]D.4 Revenue - FY25'!$R$177</f>
        <v>0</v>
      </c>
      <c r="BH2438">
        <v>2628</v>
      </c>
    </row>
    <row r="2439" spans="5:60">
      <c r="E2439" t="e">
        <f>#REF!</f>
        <v>#REF!</v>
      </c>
      <c r="F2439">
        <v>114934</v>
      </c>
      <c r="Q2439" t="e">
        <f>#REF!</f>
        <v>#REF!</v>
      </c>
      <c r="R2439">
        <v>175320</v>
      </c>
      <c r="BA2439">
        <f>'[1]D.3 Trial Balance - FY25'!$E$404</f>
        <v>0</v>
      </c>
      <c r="BB2439">
        <v>2888</v>
      </c>
      <c r="BG2439">
        <f>'[1]D.4 Revenue - FY25'!$S$177</f>
        <v>0</v>
      </c>
      <c r="BH2439">
        <v>2629</v>
      </c>
    </row>
    <row r="2440" spans="5:60">
      <c r="E2440" t="e">
        <f>#REF!</f>
        <v>#REF!</v>
      </c>
      <c r="F2440">
        <v>114940</v>
      </c>
      <c r="Q2440" t="e">
        <f>#REF!</f>
        <v>#REF!</v>
      </c>
      <c r="R2440">
        <v>175321</v>
      </c>
      <c r="BA2440">
        <f>'[1]D.3 Trial Balance - FY25'!$F$404</f>
        <v>0</v>
      </c>
      <c r="BB2440">
        <v>2889</v>
      </c>
      <c r="BG2440">
        <f>'[1]D.4 Revenue - FY25'!$T$177</f>
        <v>0</v>
      </c>
      <c r="BH2440">
        <v>2630</v>
      </c>
    </row>
    <row r="2441" spans="5:60">
      <c r="E2441" t="e">
        <f>#REF!</f>
        <v>#REF!</v>
      </c>
      <c r="F2441">
        <v>114941</v>
      </c>
      <c r="Q2441" t="e">
        <f>#REF!</f>
        <v>#REF!</v>
      </c>
      <c r="R2441">
        <v>175322</v>
      </c>
      <c r="BA2441">
        <f>'[1]D.3 Trial Balance - FY25'!$G$404</f>
        <v>0</v>
      </c>
      <c r="BB2441">
        <v>2890</v>
      </c>
      <c r="BG2441">
        <f>'[1]D.4 Revenue - FY25'!$U$177</f>
        <v>0</v>
      </c>
      <c r="BH2441">
        <v>2631</v>
      </c>
    </row>
    <row r="2442" spans="5:60">
      <c r="E2442" t="e">
        <f>#REF!</f>
        <v>#REF!</v>
      </c>
      <c r="F2442">
        <v>114942</v>
      </c>
      <c r="Q2442" t="e">
        <f>#REF!</f>
        <v>#REF!</v>
      </c>
      <c r="R2442">
        <v>175323</v>
      </c>
      <c r="BA2442">
        <f>'[1]D.3 Trial Balance - FY25'!$H$404</f>
        <v>0</v>
      </c>
      <c r="BB2442">
        <v>2891</v>
      </c>
      <c r="BG2442">
        <f>'[1]D.4 Revenue - FY25'!$V$177</f>
        <v>0</v>
      </c>
      <c r="BH2442">
        <v>2632</v>
      </c>
    </row>
    <row r="2443" spans="5:60">
      <c r="E2443" t="e">
        <f>#REF!</f>
        <v>#REF!</v>
      </c>
      <c r="F2443">
        <v>114947</v>
      </c>
      <c r="Q2443" t="e">
        <f>#REF!</f>
        <v>#REF!</v>
      </c>
      <c r="R2443">
        <v>175324</v>
      </c>
      <c r="BA2443">
        <f>'[1]D.3 Trial Balance - FY25'!$E$405</f>
        <v>0</v>
      </c>
      <c r="BB2443">
        <v>2892</v>
      </c>
      <c r="BG2443">
        <f>'[1]D.4 Revenue - FY25'!$I$179</f>
        <v>0</v>
      </c>
      <c r="BH2443">
        <v>2633</v>
      </c>
    </row>
    <row r="2444" spans="5:60">
      <c r="E2444" t="e">
        <f>#REF!</f>
        <v>#REF!</v>
      </c>
      <c r="F2444">
        <v>114953</v>
      </c>
      <c r="Q2444" t="e">
        <f>#REF!</f>
        <v>#REF!</v>
      </c>
      <c r="R2444">
        <v>175325</v>
      </c>
      <c r="BA2444">
        <f>'[1]D.3 Trial Balance - FY25'!$F$405</f>
        <v>0</v>
      </c>
      <c r="BB2444">
        <v>2893</v>
      </c>
      <c r="BG2444">
        <f>'[1]D.4 Revenue - FY25'!$J$179</f>
        <v>0</v>
      </c>
      <c r="BH2444">
        <v>2634</v>
      </c>
    </row>
    <row r="2445" spans="5:60">
      <c r="E2445" t="e">
        <f>#REF!</f>
        <v>#REF!</v>
      </c>
      <c r="F2445">
        <v>114954</v>
      </c>
      <c r="Q2445" t="e">
        <f>#REF!</f>
        <v>#REF!</v>
      </c>
      <c r="R2445">
        <v>175326</v>
      </c>
      <c r="BA2445">
        <f>'[1]D.3 Trial Balance - FY25'!$G$405</f>
        <v>0</v>
      </c>
      <c r="BB2445">
        <v>2894</v>
      </c>
      <c r="BG2445">
        <f>'[1]D.4 Revenue - FY25'!$K$179</f>
        <v>0</v>
      </c>
      <c r="BH2445">
        <v>2635</v>
      </c>
    </row>
    <row r="2446" spans="5:60">
      <c r="E2446" t="e">
        <f>#REF!</f>
        <v>#REF!</v>
      </c>
      <c r="F2446">
        <v>114955</v>
      </c>
      <c r="Q2446" t="e">
        <f>#REF!</f>
        <v>#REF!</v>
      </c>
      <c r="R2446">
        <v>175327</v>
      </c>
      <c r="BA2446">
        <f>'[1]D.3 Trial Balance - FY25'!$H$405</f>
        <v>0</v>
      </c>
      <c r="BB2446">
        <v>2895</v>
      </c>
      <c r="BG2446">
        <f>'[1]D.4 Revenue - FY25'!$L$179</f>
        <v>0</v>
      </c>
      <c r="BH2446">
        <v>2636</v>
      </c>
    </row>
    <row r="2447" spans="5:60">
      <c r="E2447" t="e">
        <f>#REF!</f>
        <v>#REF!</v>
      </c>
      <c r="F2447">
        <v>114960</v>
      </c>
      <c r="Q2447" t="e">
        <f>#REF!</f>
        <v>#REF!</v>
      </c>
      <c r="R2447">
        <v>175328</v>
      </c>
      <c r="BA2447">
        <f>'[1]D.3 Trial Balance - FY25'!$E$406</f>
        <v>0</v>
      </c>
      <c r="BB2447">
        <v>2896</v>
      </c>
      <c r="BG2447">
        <f>'[1]D.4 Revenue - FY25'!$M$179</f>
        <v>0</v>
      </c>
      <c r="BH2447">
        <v>2637</v>
      </c>
    </row>
    <row r="2448" spans="5:60">
      <c r="E2448" t="e">
        <f>#REF!</f>
        <v>#REF!</v>
      </c>
      <c r="F2448">
        <v>114966</v>
      </c>
      <c r="Q2448" t="e">
        <f>#REF!</f>
        <v>#REF!</v>
      </c>
      <c r="R2448">
        <v>175329</v>
      </c>
      <c r="BA2448">
        <f>'[1]D.3 Trial Balance - FY25'!$F$406</f>
        <v>0</v>
      </c>
      <c r="BB2448">
        <v>2897</v>
      </c>
      <c r="BG2448">
        <f>'[1]D.4 Revenue - FY25'!$N$179</f>
        <v>0</v>
      </c>
      <c r="BH2448">
        <v>2638</v>
      </c>
    </row>
    <row r="2449" spans="5:60">
      <c r="E2449" t="e">
        <f>#REF!</f>
        <v>#REF!</v>
      </c>
      <c r="F2449">
        <v>114967</v>
      </c>
      <c r="Q2449" t="e">
        <f>#REF!</f>
        <v>#REF!</v>
      </c>
      <c r="R2449">
        <v>175330</v>
      </c>
      <c r="BA2449">
        <f>'[1]D.3 Trial Balance - FY25'!$G$406</f>
        <v>0</v>
      </c>
      <c r="BB2449">
        <v>2898</v>
      </c>
      <c r="BG2449">
        <f>'[1]D.4 Revenue - FY25'!$O$179</f>
        <v>0</v>
      </c>
      <c r="BH2449">
        <v>2639</v>
      </c>
    </row>
    <row r="2450" spans="5:60">
      <c r="E2450" t="e">
        <f>#REF!</f>
        <v>#REF!</v>
      </c>
      <c r="F2450">
        <v>114968</v>
      </c>
      <c r="Q2450" t="e">
        <f>#REF!</f>
        <v>#REF!</v>
      </c>
      <c r="R2450">
        <v>175331</v>
      </c>
      <c r="BA2450">
        <f>'[1]D.3 Trial Balance - FY25'!$H$406</f>
        <v>0</v>
      </c>
      <c r="BB2450">
        <v>2899</v>
      </c>
      <c r="BG2450">
        <f>'[1]D.4 Revenue - FY25'!$P$179</f>
        <v>0</v>
      </c>
      <c r="BH2450">
        <v>2640</v>
      </c>
    </row>
    <row r="2451" spans="5:60">
      <c r="E2451" t="e">
        <f>#REF!</f>
        <v>#REF!</v>
      </c>
      <c r="F2451">
        <v>114973</v>
      </c>
      <c r="Q2451" t="e">
        <f>#REF!</f>
        <v>#REF!</v>
      </c>
      <c r="R2451">
        <v>175332</v>
      </c>
      <c r="BA2451">
        <f>'[1]D.3 Trial Balance - FY25'!$E$407</f>
        <v>0</v>
      </c>
      <c r="BB2451">
        <v>2900</v>
      </c>
      <c r="BG2451">
        <f>'[1]D.4 Revenue - FY25'!$Q$179</f>
        <v>0</v>
      </c>
      <c r="BH2451">
        <v>2641</v>
      </c>
    </row>
    <row r="2452" spans="5:60">
      <c r="E2452" t="e">
        <f>#REF!</f>
        <v>#REF!</v>
      </c>
      <c r="F2452">
        <v>114979</v>
      </c>
      <c r="Q2452" t="e">
        <f>#REF!</f>
        <v>#REF!</v>
      </c>
      <c r="R2452">
        <v>175333</v>
      </c>
      <c r="BA2452">
        <f>'[1]D.3 Trial Balance - FY25'!$F$407</f>
        <v>0</v>
      </c>
      <c r="BB2452">
        <v>2901</v>
      </c>
      <c r="BG2452">
        <f>'[1]D.4 Revenue - FY25'!$R$179</f>
        <v>0</v>
      </c>
      <c r="BH2452">
        <v>2642</v>
      </c>
    </row>
    <row r="2453" spans="5:60">
      <c r="E2453" t="e">
        <f>#REF!</f>
        <v>#REF!</v>
      </c>
      <c r="F2453">
        <v>114980</v>
      </c>
      <c r="Q2453" t="e">
        <f>#REF!</f>
        <v>#REF!</v>
      </c>
      <c r="R2453">
        <v>175334</v>
      </c>
      <c r="BA2453">
        <f>'[1]D.3 Trial Balance - FY25'!$G$407</f>
        <v>0</v>
      </c>
      <c r="BB2453">
        <v>2902</v>
      </c>
      <c r="BG2453">
        <f>'[1]D.4 Revenue - FY25'!$S$179</f>
        <v>0</v>
      </c>
      <c r="BH2453">
        <v>2643</v>
      </c>
    </row>
    <row r="2454" spans="5:60">
      <c r="E2454" t="e">
        <f>#REF!</f>
        <v>#REF!</v>
      </c>
      <c r="F2454">
        <v>114981</v>
      </c>
      <c r="Q2454" t="e">
        <f>#REF!</f>
        <v>#REF!</v>
      </c>
      <c r="R2454">
        <v>175335</v>
      </c>
      <c r="BA2454">
        <f>'[1]D.3 Trial Balance - FY25'!$H$407</f>
        <v>0</v>
      </c>
      <c r="BB2454">
        <v>2903</v>
      </c>
      <c r="BG2454">
        <f>'[1]D.4 Revenue - FY25'!$T$179</f>
        <v>0</v>
      </c>
      <c r="BH2454">
        <v>2644</v>
      </c>
    </row>
    <row r="2455" spans="5:60">
      <c r="E2455" t="e">
        <f>#REF!</f>
        <v>#REF!</v>
      </c>
      <c r="F2455">
        <v>114986</v>
      </c>
      <c r="Q2455" t="e">
        <f>#REF!</f>
        <v>#REF!</v>
      </c>
      <c r="R2455">
        <v>175336</v>
      </c>
      <c r="BA2455">
        <f>'[1]D.3 Trial Balance - FY25'!$E$408</f>
        <v>0</v>
      </c>
      <c r="BB2455">
        <v>2904</v>
      </c>
      <c r="BG2455">
        <f>'[1]D.4 Revenue - FY25'!$U$179</f>
        <v>0</v>
      </c>
      <c r="BH2455">
        <v>2645</v>
      </c>
    </row>
    <row r="2456" spans="5:60">
      <c r="E2456" t="e">
        <f>#REF!</f>
        <v>#REF!</v>
      </c>
      <c r="F2456">
        <v>114992</v>
      </c>
      <c r="Q2456" t="e">
        <f>#REF!</f>
        <v>#REF!</v>
      </c>
      <c r="R2456">
        <v>175337</v>
      </c>
      <c r="BA2456">
        <f>'[1]D.3 Trial Balance - FY25'!$F$408</f>
        <v>0</v>
      </c>
      <c r="BB2456">
        <v>2905</v>
      </c>
      <c r="BG2456">
        <f>'[1]D.4 Revenue - FY25'!$V$179</f>
        <v>0</v>
      </c>
      <c r="BH2456">
        <v>2646</v>
      </c>
    </row>
    <row r="2457" spans="5:60">
      <c r="E2457" t="e">
        <f>#REF!</f>
        <v>#REF!</v>
      </c>
      <c r="F2457">
        <v>114993</v>
      </c>
      <c r="Q2457" t="e">
        <f>#REF!</f>
        <v>#REF!</v>
      </c>
      <c r="R2457">
        <v>175339</v>
      </c>
      <c r="BA2457">
        <f>'[1]D.3 Trial Balance - FY25'!$G$408</f>
        <v>0</v>
      </c>
      <c r="BB2457">
        <v>2906</v>
      </c>
      <c r="BG2457" t="str">
        <f>'[1]D.4 Revenue - FY25'!$C$178</f>
        <v>RC0178 INTER-ENTITY SALES</v>
      </c>
      <c r="BH2457">
        <v>2647</v>
      </c>
    </row>
    <row r="2458" spans="5:60">
      <c r="E2458" t="e">
        <f>#REF!</f>
        <v>#REF!</v>
      </c>
      <c r="F2458">
        <v>114994</v>
      </c>
      <c r="BA2458">
        <f>'[1]D.3 Trial Balance - FY25'!$H$408</f>
        <v>0</v>
      </c>
      <c r="BB2458">
        <v>2907</v>
      </c>
    </row>
    <row r="2459" spans="5:60">
      <c r="E2459" t="e">
        <f>#REF!</f>
        <v>#REF!</v>
      </c>
      <c r="F2459">
        <v>114999</v>
      </c>
      <c r="BA2459">
        <f>'[1]D.3 Trial Balance - FY25'!$E$409</f>
        <v>0</v>
      </c>
      <c r="BB2459">
        <v>2908</v>
      </c>
    </row>
    <row r="2460" spans="5:60">
      <c r="E2460" t="e">
        <f>#REF!</f>
        <v>#REF!</v>
      </c>
      <c r="F2460">
        <v>115005</v>
      </c>
      <c r="BA2460">
        <f>'[1]D.3 Trial Balance - FY25'!$F$409</f>
        <v>0</v>
      </c>
      <c r="BB2460">
        <v>2909</v>
      </c>
    </row>
    <row r="2461" spans="5:60">
      <c r="E2461" t="e">
        <f>#REF!</f>
        <v>#REF!</v>
      </c>
      <c r="F2461">
        <v>115006</v>
      </c>
      <c r="BA2461">
        <f>'[1]D.3 Trial Balance - FY25'!$G$409</f>
        <v>0</v>
      </c>
      <c r="BB2461">
        <v>2910</v>
      </c>
    </row>
    <row r="2462" spans="5:60">
      <c r="E2462" t="e">
        <f>#REF!</f>
        <v>#REF!</v>
      </c>
      <c r="F2462">
        <v>115007</v>
      </c>
      <c r="BA2462">
        <f>'[1]D.3 Trial Balance - FY25'!$H$409</f>
        <v>0</v>
      </c>
      <c r="BB2462">
        <v>2911</v>
      </c>
    </row>
    <row r="2463" spans="5:60">
      <c r="E2463" t="e">
        <f>#REF!</f>
        <v>#REF!</v>
      </c>
      <c r="F2463">
        <v>115012</v>
      </c>
      <c r="BA2463">
        <f>'[1]D.3 Trial Balance - FY25'!$E$410</f>
        <v>0</v>
      </c>
      <c r="BB2463">
        <v>2912</v>
      </c>
    </row>
    <row r="2464" spans="5:60">
      <c r="E2464" t="e">
        <f>#REF!</f>
        <v>#REF!</v>
      </c>
      <c r="F2464">
        <v>115018</v>
      </c>
      <c r="BA2464">
        <f>'[1]D.3 Trial Balance - FY25'!$F$410</f>
        <v>0</v>
      </c>
      <c r="BB2464">
        <v>2913</v>
      </c>
    </row>
    <row r="2465" spans="5:54">
      <c r="E2465" t="e">
        <f>#REF!</f>
        <v>#REF!</v>
      </c>
      <c r="F2465">
        <v>115019</v>
      </c>
      <c r="BA2465">
        <f>'[1]D.3 Trial Balance - FY25'!$G$410</f>
        <v>0</v>
      </c>
      <c r="BB2465">
        <v>2914</v>
      </c>
    </row>
    <row r="2466" spans="5:54">
      <c r="E2466" t="e">
        <f>#REF!</f>
        <v>#REF!</v>
      </c>
      <c r="F2466">
        <v>115020</v>
      </c>
      <c r="BA2466">
        <f>'[1]D.3 Trial Balance - FY25'!$H$410</f>
        <v>0</v>
      </c>
      <c r="BB2466">
        <v>2915</v>
      </c>
    </row>
    <row r="2467" spans="5:54">
      <c r="E2467" t="e">
        <f>#REF!</f>
        <v>#REF!</v>
      </c>
      <c r="F2467">
        <v>115025</v>
      </c>
      <c r="BA2467">
        <f>'[1]D.3 Trial Balance - FY25'!$E$411</f>
        <v>0</v>
      </c>
      <c r="BB2467">
        <v>2916</v>
      </c>
    </row>
    <row r="2468" spans="5:54">
      <c r="E2468" t="e">
        <f>#REF!</f>
        <v>#REF!</v>
      </c>
      <c r="F2468">
        <v>115031</v>
      </c>
      <c r="BA2468">
        <f>'[1]D.3 Trial Balance - FY25'!$F$411</f>
        <v>0</v>
      </c>
      <c r="BB2468">
        <v>2917</v>
      </c>
    </row>
    <row r="2469" spans="5:54">
      <c r="E2469" t="e">
        <f>#REF!</f>
        <v>#REF!</v>
      </c>
      <c r="F2469">
        <v>115032</v>
      </c>
      <c r="BA2469">
        <f>'[1]D.3 Trial Balance - FY25'!$G$411</f>
        <v>0</v>
      </c>
      <c r="BB2469">
        <v>2918</v>
      </c>
    </row>
    <row r="2470" spans="5:54">
      <c r="E2470" t="e">
        <f>#REF!</f>
        <v>#REF!</v>
      </c>
      <c r="F2470">
        <v>115033</v>
      </c>
      <c r="BA2470">
        <f>'[1]D.3 Trial Balance - FY25'!$H$411</f>
        <v>17985703.82</v>
      </c>
      <c r="BB2470">
        <v>2919</v>
      </c>
    </row>
    <row r="2471" spans="5:54">
      <c r="E2471" t="e">
        <f>#REF!</f>
        <v>#REF!</v>
      </c>
      <c r="F2471">
        <v>115038</v>
      </c>
      <c r="BA2471">
        <f>'[1]D.3 Trial Balance - FY25'!$E$412</f>
        <v>0</v>
      </c>
      <c r="BB2471">
        <v>2920</v>
      </c>
    </row>
    <row r="2472" spans="5:54">
      <c r="E2472" t="e">
        <f>#REF!</f>
        <v>#REF!</v>
      </c>
      <c r="F2472">
        <v>115044</v>
      </c>
      <c r="BA2472">
        <f>'[1]D.3 Trial Balance - FY25'!$F$412</f>
        <v>0</v>
      </c>
      <c r="BB2472">
        <v>2921</v>
      </c>
    </row>
    <row r="2473" spans="5:54">
      <c r="E2473" t="e">
        <f>#REF!</f>
        <v>#REF!</v>
      </c>
      <c r="F2473">
        <v>115045</v>
      </c>
      <c r="BA2473">
        <f>'[1]D.3 Trial Balance - FY25'!$G$412</f>
        <v>0</v>
      </c>
      <c r="BB2473">
        <v>2922</v>
      </c>
    </row>
    <row r="2474" spans="5:54">
      <c r="E2474" t="e">
        <f>#REF!</f>
        <v>#REF!</v>
      </c>
      <c r="F2474">
        <v>115046</v>
      </c>
      <c r="BA2474">
        <f>'[1]D.3 Trial Balance - FY25'!$H$412</f>
        <v>208.02</v>
      </c>
      <c r="BB2474">
        <v>2923</v>
      </c>
    </row>
    <row r="2475" spans="5:54">
      <c r="E2475" t="e">
        <f>#REF!</f>
        <v>#REF!</v>
      </c>
      <c r="F2475">
        <v>115051</v>
      </c>
      <c r="BA2475">
        <f>'[1]D.3 Trial Balance - FY25'!$E$413</f>
        <v>0</v>
      </c>
      <c r="BB2475">
        <v>2924</v>
      </c>
    </row>
    <row r="2476" spans="5:54">
      <c r="E2476" t="e">
        <f>#REF!</f>
        <v>#REF!</v>
      </c>
      <c r="F2476">
        <v>115057</v>
      </c>
      <c r="BA2476">
        <f>'[1]D.3 Trial Balance - FY25'!$F$413</f>
        <v>0</v>
      </c>
      <c r="BB2476">
        <v>2925</v>
      </c>
    </row>
    <row r="2477" spans="5:54">
      <c r="E2477" t="e">
        <f>#REF!</f>
        <v>#REF!</v>
      </c>
      <c r="F2477">
        <v>115058</v>
      </c>
      <c r="BA2477">
        <f>'[1]D.3 Trial Balance - FY25'!$G$413</f>
        <v>0</v>
      </c>
      <c r="BB2477">
        <v>2926</v>
      </c>
    </row>
    <row r="2478" spans="5:54">
      <c r="E2478" t="e">
        <f>#REF!</f>
        <v>#REF!</v>
      </c>
      <c r="F2478">
        <v>115059</v>
      </c>
      <c r="BA2478">
        <f>'[1]D.3 Trial Balance - FY25'!$H$413</f>
        <v>0</v>
      </c>
      <c r="BB2478">
        <v>2927</v>
      </c>
    </row>
    <row r="2479" spans="5:54">
      <c r="E2479" t="e">
        <f>#REF!</f>
        <v>#REF!</v>
      </c>
      <c r="F2479">
        <v>115064</v>
      </c>
      <c r="BA2479">
        <f>'[1]D.3 Trial Balance - FY25'!$E$414</f>
        <v>0</v>
      </c>
      <c r="BB2479">
        <v>2928</v>
      </c>
    </row>
    <row r="2480" spans="5:54">
      <c r="E2480" t="e">
        <f>#REF!</f>
        <v>#REF!</v>
      </c>
      <c r="F2480">
        <v>115070</v>
      </c>
      <c r="BA2480">
        <f>'[1]D.3 Trial Balance - FY25'!$F$414</f>
        <v>0</v>
      </c>
      <c r="BB2480">
        <v>2929</v>
      </c>
    </row>
    <row r="2481" spans="5:54">
      <c r="E2481" t="e">
        <f>#REF!</f>
        <v>#REF!</v>
      </c>
      <c r="F2481">
        <v>115071</v>
      </c>
      <c r="BA2481">
        <f>'[1]D.3 Trial Balance - FY25'!$G$414</f>
        <v>0</v>
      </c>
      <c r="BB2481">
        <v>2930</v>
      </c>
    </row>
    <row r="2482" spans="5:54">
      <c r="E2482" t="e">
        <f>#REF!</f>
        <v>#REF!</v>
      </c>
      <c r="F2482">
        <v>115072</v>
      </c>
      <c r="BA2482">
        <f>'[1]D.3 Trial Balance - FY25'!$H$414</f>
        <v>0</v>
      </c>
      <c r="BB2482">
        <v>2931</v>
      </c>
    </row>
    <row r="2483" spans="5:54">
      <c r="E2483" t="e">
        <f>#REF!</f>
        <v>#REF!</v>
      </c>
      <c r="F2483">
        <v>115077</v>
      </c>
      <c r="BA2483">
        <f>'[1]D.3 Trial Balance - FY25'!$E$415</f>
        <v>0</v>
      </c>
      <c r="BB2483">
        <v>2932</v>
      </c>
    </row>
    <row r="2484" spans="5:54">
      <c r="E2484" t="e">
        <f>#REF!</f>
        <v>#REF!</v>
      </c>
      <c r="F2484">
        <v>115083</v>
      </c>
      <c r="BA2484">
        <f>'[1]D.3 Trial Balance - FY25'!$F$415</f>
        <v>0</v>
      </c>
      <c r="BB2484">
        <v>2933</v>
      </c>
    </row>
    <row r="2485" spans="5:54">
      <c r="E2485" t="e">
        <f>#REF!</f>
        <v>#REF!</v>
      </c>
      <c r="F2485">
        <v>115084</v>
      </c>
      <c r="BA2485">
        <f>'[1]D.3 Trial Balance - FY25'!$G$415</f>
        <v>0</v>
      </c>
      <c r="BB2485">
        <v>2934</v>
      </c>
    </row>
    <row r="2486" spans="5:54">
      <c r="E2486" t="e">
        <f>#REF!</f>
        <v>#REF!</v>
      </c>
      <c r="F2486">
        <v>115085</v>
      </c>
      <c r="BA2486">
        <f>'[1]D.3 Trial Balance - FY25'!$H$415</f>
        <v>0</v>
      </c>
      <c r="BB2486">
        <v>2935</v>
      </c>
    </row>
    <row r="2487" spans="5:54">
      <c r="E2487" t="e">
        <f>#REF!</f>
        <v>#REF!</v>
      </c>
      <c r="F2487">
        <v>115090</v>
      </c>
      <c r="BA2487">
        <f>'[1]D.3 Trial Balance - FY25'!$E$416</f>
        <v>0</v>
      </c>
      <c r="BB2487">
        <v>2936</v>
      </c>
    </row>
    <row r="2488" spans="5:54">
      <c r="E2488" t="e">
        <f>#REF!</f>
        <v>#REF!</v>
      </c>
      <c r="F2488">
        <v>115096</v>
      </c>
      <c r="BA2488">
        <f>'[1]D.3 Trial Balance - FY25'!$F$416</f>
        <v>0</v>
      </c>
      <c r="BB2488">
        <v>2937</v>
      </c>
    </row>
    <row r="2489" spans="5:54">
      <c r="E2489" t="e">
        <f>#REF!</f>
        <v>#REF!</v>
      </c>
      <c r="F2489">
        <v>115097</v>
      </c>
      <c r="BA2489">
        <f>'[1]D.3 Trial Balance - FY25'!$G$416</f>
        <v>0</v>
      </c>
      <c r="BB2489">
        <v>2938</v>
      </c>
    </row>
    <row r="2490" spans="5:54">
      <c r="E2490" t="e">
        <f>#REF!</f>
        <v>#REF!</v>
      </c>
      <c r="F2490">
        <v>115098</v>
      </c>
      <c r="BA2490">
        <f>'[1]D.3 Trial Balance - FY25'!$H$416</f>
        <v>0</v>
      </c>
      <c r="BB2490">
        <v>2939</v>
      </c>
    </row>
    <row r="2491" spans="5:54">
      <c r="E2491" t="e">
        <f>#REF!</f>
        <v>#REF!</v>
      </c>
      <c r="F2491">
        <v>115103</v>
      </c>
      <c r="BA2491">
        <f>'[1]D.3 Trial Balance - FY25'!$E$417</f>
        <v>0</v>
      </c>
      <c r="BB2491">
        <v>2940</v>
      </c>
    </row>
    <row r="2492" spans="5:54">
      <c r="E2492" t="e">
        <f>#REF!</f>
        <v>#REF!</v>
      </c>
      <c r="F2492">
        <v>115109</v>
      </c>
      <c r="BA2492">
        <f>'[1]D.3 Trial Balance - FY25'!$F$417</f>
        <v>0</v>
      </c>
      <c r="BB2492">
        <v>2941</v>
      </c>
    </row>
    <row r="2493" spans="5:54">
      <c r="E2493" t="e">
        <f>#REF!</f>
        <v>#REF!</v>
      </c>
      <c r="F2493">
        <v>115110</v>
      </c>
      <c r="BA2493">
        <f>'[1]D.3 Trial Balance - FY25'!$G$417</f>
        <v>0</v>
      </c>
      <c r="BB2493">
        <v>2942</v>
      </c>
    </row>
    <row r="2494" spans="5:54">
      <c r="E2494" t="e">
        <f>#REF!</f>
        <v>#REF!</v>
      </c>
      <c r="F2494">
        <v>115111</v>
      </c>
      <c r="BA2494">
        <f>'[1]D.3 Trial Balance - FY25'!$H$417</f>
        <v>0</v>
      </c>
      <c r="BB2494">
        <v>2943</v>
      </c>
    </row>
    <row r="2495" spans="5:54">
      <c r="E2495" t="e">
        <f>#REF!</f>
        <v>#REF!</v>
      </c>
      <c r="F2495">
        <v>115116</v>
      </c>
      <c r="BA2495">
        <f>'[1]D.3 Trial Balance - FY25'!$E$418</f>
        <v>0</v>
      </c>
      <c r="BB2495">
        <v>2944</v>
      </c>
    </row>
    <row r="2496" spans="5:54">
      <c r="E2496" t="e">
        <f>#REF!</f>
        <v>#REF!</v>
      </c>
      <c r="F2496">
        <v>115122</v>
      </c>
      <c r="BA2496">
        <f>'[1]D.3 Trial Balance - FY25'!$F$418</f>
        <v>0</v>
      </c>
      <c r="BB2496">
        <v>2945</v>
      </c>
    </row>
    <row r="2497" spans="5:54">
      <c r="E2497" t="e">
        <f>#REF!</f>
        <v>#REF!</v>
      </c>
      <c r="F2497">
        <v>115123</v>
      </c>
      <c r="BA2497">
        <f>'[1]D.3 Trial Balance - FY25'!$G$418</f>
        <v>0</v>
      </c>
      <c r="BB2497">
        <v>2946</v>
      </c>
    </row>
    <row r="2498" spans="5:54">
      <c r="E2498" t="e">
        <f>#REF!</f>
        <v>#REF!</v>
      </c>
      <c r="F2498">
        <v>115124</v>
      </c>
      <c r="BA2498">
        <f>'[1]D.3 Trial Balance - FY25'!$H$418</f>
        <v>6808.4</v>
      </c>
      <c r="BB2498">
        <v>2947</v>
      </c>
    </row>
    <row r="2499" spans="5:54">
      <c r="E2499" t="e">
        <f>#REF!</f>
        <v>#REF!</v>
      </c>
      <c r="F2499">
        <v>115129</v>
      </c>
      <c r="BA2499">
        <f>'[1]D.3 Trial Balance - FY25'!$E$419</f>
        <v>0</v>
      </c>
      <c r="BB2499">
        <v>2948</v>
      </c>
    </row>
    <row r="2500" spans="5:54">
      <c r="E2500" t="e">
        <f>#REF!</f>
        <v>#REF!</v>
      </c>
      <c r="F2500">
        <v>115135</v>
      </c>
      <c r="BA2500">
        <f>'[1]D.3 Trial Balance - FY25'!$F$419</f>
        <v>0</v>
      </c>
      <c r="BB2500">
        <v>2949</v>
      </c>
    </row>
    <row r="2501" spans="5:54">
      <c r="E2501" t="e">
        <f>#REF!</f>
        <v>#REF!</v>
      </c>
      <c r="F2501">
        <v>115136</v>
      </c>
      <c r="BA2501">
        <f>'[1]D.3 Trial Balance - FY25'!$G$419</f>
        <v>0</v>
      </c>
      <c r="BB2501">
        <v>2950</v>
      </c>
    </row>
    <row r="2502" spans="5:54">
      <c r="E2502" t="e">
        <f>#REF!</f>
        <v>#REF!</v>
      </c>
      <c r="F2502">
        <v>115137</v>
      </c>
      <c r="BA2502">
        <f>'[1]D.3 Trial Balance - FY25'!$H$419</f>
        <v>0</v>
      </c>
      <c r="BB2502">
        <v>2951</v>
      </c>
    </row>
    <row r="2503" spans="5:54">
      <c r="E2503" t="e">
        <f>#REF!</f>
        <v>#REF!</v>
      </c>
      <c r="F2503">
        <v>115142</v>
      </c>
      <c r="BA2503">
        <f>'[1]D.3 Trial Balance - FY25'!$E$420</f>
        <v>0</v>
      </c>
      <c r="BB2503">
        <v>2952</v>
      </c>
    </row>
    <row r="2504" spans="5:54">
      <c r="E2504" t="e">
        <f>#REF!</f>
        <v>#REF!</v>
      </c>
      <c r="F2504">
        <v>115148</v>
      </c>
      <c r="BA2504">
        <f>'[1]D.3 Trial Balance - FY25'!$F$420</f>
        <v>0</v>
      </c>
      <c r="BB2504">
        <v>2953</v>
      </c>
    </row>
    <row r="2505" spans="5:54">
      <c r="E2505" t="e">
        <f>#REF!</f>
        <v>#REF!</v>
      </c>
      <c r="F2505">
        <v>115149</v>
      </c>
      <c r="BA2505">
        <f>'[1]D.3 Trial Balance - FY25'!$G$420</f>
        <v>0</v>
      </c>
      <c r="BB2505">
        <v>2954</v>
      </c>
    </row>
    <row r="2506" spans="5:54">
      <c r="E2506" t="e">
        <f>#REF!</f>
        <v>#REF!</v>
      </c>
      <c r="F2506">
        <v>115150</v>
      </c>
      <c r="BA2506">
        <f>'[1]D.3 Trial Balance - FY25'!$H$420</f>
        <v>0</v>
      </c>
      <c r="BB2506">
        <v>2955</v>
      </c>
    </row>
    <row r="2507" spans="5:54">
      <c r="E2507" t="e">
        <f>#REF!</f>
        <v>#REF!</v>
      </c>
      <c r="F2507">
        <v>115155</v>
      </c>
      <c r="BA2507">
        <f>'[1]D.3 Trial Balance - FY25'!$E$421</f>
        <v>0</v>
      </c>
      <c r="BB2507">
        <v>2956</v>
      </c>
    </row>
    <row r="2508" spans="5:54">
      <c r="E2508" t="e">
        <f>#REF!</f>
        <v>#REF!</v>
      </c>
      <c r="F2508">
        <v>115161</v>
      </c>
      <c r="BA2508">
        <f>'[1]D.3 Trial Balance - FY25'!$F$421</f>
        <v>0</v>
      </c>
      <c r="BB2508">
        <v>2957</v>
      </c>
    </row>
    <row r="2509" spans="5:54">
      <c r="E2509" t="e">
        <f>#REF!</f>
        <v>#REF!</v>
      </c>
      <c r="F2509">
        <v>115162</v>
      </c>
      <c r="BA2509">
        <f>'[1]D.3 Trial Balance - FY25'!$G$421</f>
        <v>0</v>
      </c>
      <c r="BB2509">
        <v>2958</v>
      </c>
    </row>
    <row r="2510" spans="5:54">
      <c r="E2510" t="e">
        <f>#REF!</f>
        <v>#REF!</v>
      </c>
      <c r="F2510">
        <v>115163</v>
      </c>
      <c r="BA2510">
        <f>'[1]D.3 Trial Balance - FY25'!$H$421</f>
        <v>0</v>
      </c>
      <c r="BB2510">
        <v>2959</v>
      </c>
    </row>
    <row r="2511" spans="5:54">
      <c r="E2511" t="e">
        <f>#REF!</f>
        <v>#REF!</v>
      </c>
      <c r="F2511">
        <v>115168</v>
      </c>
      <c r="BA2511">
        <f>'[1]D.3 Trial Balance - FY25'!$E$422</f>
        <v>0</v>
      </c>
      <c r="BB2511">
        <v>2960</v>
      </c>
    </row>
    <row r="2512" spans="5:54">
      <c r="E2512" t="e">
        <f>#REF!</f>
        <v>#REF!</v>
      </c>
      <c r="F2512">
        <v>115174</v>
      </c>
      <c r="BA2512">
        <f>'[1]D.3 Trial Balance - FY25'!$F$422</f>
        <v>0</v>
      </c>
      <c r="BB2512">
        <v>2961</v>
      </c>
    </row>
    <row r="2513" spans="5:54">
      <c r="E2513" t="e">
        <f>#REF!</f>
        <v>#REF!</v>
      </c>
      <c r="F2513">
        <v>115175</v>
      </c>
      <c r="BA2513">
        <f>'[1]D.3 Trial Balance - FY25'!$G$422</f>
        <v>0</v>
      </c>
      <c r="BB2513">
        <v>2962</v>
      </c>
    </row>
    <row r="2514" spans="5:54">
      <c r="E2514" t="e">
        <f>#REF!</f>
        <v>#REF!</v>
      </c>
      <c r="F2514">
        <v>115176</v>
      </c>
      <c r="BA2514">
        <f>'[1]D.3 Trial Balance - FY25'!$H$422</f>
        <v>0</v>
      </c>
      <c r="BB2514">
        <v>2963</v>
      </c>
    </row>
    <row r="2515" spans="5:54">
      <c r="E2515" t="e">
        <f>#REF!</f>
        <v>#REF!</v>
      </c>
      <c r="F2515">
        <v>115181</v>
      </c>
      <c r="BA2515">
        <f>'[1]D.3 Trial Balance - FY25'!$E$423</f>
        <v>0</v>
      </c>
      <c r="BB2515">
        <v>2964</v>
      </c>
    </row>
    <row r="2516" spans="5:54">
      <c r="E2516" t="e">
        <f>#REF!</f>
        <v>#REF!</v>
      </c>
      <c r="F2516">
        <v>115187</v>
      </c>
      <c r="BA2516">
        <f>'[1]D.3 Trial Balance - FY25'!$F$423</f>
        <v>0</v>
      </c>
      <c r="BB2516">
        <v>2965</v>
      </c>
    </row>
    <row r="2517" spans="5:54">
      <c r="E2517" t="e">
        <f>#REF!</f>
        <v>#REF!</v>
      </c>
      <c r="F2517">
        <v>115188</v>
      </c>
      <c r="BA2517">
        <f>'[1]D.3 Trial Balance - FY25'!$G$423</f>
        <v>0</v>
      </c>
      <c r="BB2517">
        <v>2966</v>
      </c>
    </row>
    <row r="2518" spans="5:54">
      <c r="E2518" t="e">
        <f>#REF!</f>
        <v>#REF!</v>
      </c>
      <c r="F2518">
        <v>115189</v>
      </c>
      <c r="BA2518">
        <f>'[1]D.3 Trial Balance - FY25'!$H$423</f>
        <v>36810897.630000003</v>
      </c>
      <c r="BB2518">
        <v>2967</v>
      </c>
    </row>
    <row r="2519" spans="5:54">
      <c r="E2519" t="e">
        <f>#REF!</f>
        <v>#REF!</v>
      </c>
      <c r="F2519">
        <v>115194</v>
      </c>
      <c r="BA2519">
        <f>'[1]D.3 Trial Balance - FY25'!$E$424</f>
        <v>0</v>
      </c>
      <c r="BB2519">
        <v>2968</v>
      </c>
    </row>
    <row r="2520" spans="5:54">
      <c r="E2520" t="e">
        <f>#REF!</f>
        <v>#REF!</v>
      </c>
      <c r="F2520">
        <v>115200</v>
      </c>
      <c r="BA2520">
        <f>'[1]D.3 Trial Balance - FY25'!$F$424</f>
        <v>0</v>
      </c>
      <c r="BB2520">
        <v>2969</v>
      </c>
    </row>
    <row r="2521" spans="5:54">
      <c r="E2521" t="e">
        <f>#REF!</f>
        <v>#REF!</v>
      </c>
      <c r="F2521">
        <v>115201</v>
      </c>
      <c r="BA2521">
        <f>'[1]D.3 Trial Balance - FY25'!$G$424</f>
        <v>0</v>
      </c>
      <c r="BB2521">
        <v>2970</v>
      </c>
    </row>
    <row r="2522" spans="5:54">
      <c r="E2522" t="e">
        <f>#REF!</f>
        <v>#REF!</v>
      </c>
      <c r="F2522">
        <v>115202</v>
      </c>
      <c r="BA2522">
        <f>'[1]D.3 Trial Balance - FY25'!$H$424</f>
        <v>0</v>
      </c>
      <c r="BB2522">
        <v>2971</v>
      </c>
    </row>
    <row r="2523" spans="5:54">
      <c r="E2523" t="e">
        <f>#REF!</f>
        <v>#REF!</v>
      </c>
      <c r="F2523">
        <v>115207</v>
      </c>
      <c r="BA2523">
        <f>'[1]D.3 Trial Balance - FY25'!$E$425</f>
        <v>0</v>
      </c>
      <c r="BB2523">
        <v>2972</v>
      </c>
    </row>
    <row r="2524" spans="5:54">
      <c r="E2524" t="e">
        <f>#REF!</f>
        <v>#REF!</v>
      </c>
      <c r="F2524">
        <v>115213</v>
      </c>
      <c r="BA2524">
        <f>'[1]D.3 Trial Balance - FY25'!$F$425</f>
        <v>0</v>
      </c>
      <c r="BB2524">
        <v>2973</v>
      </c>
    </row>
    <row r="2525" spans="5:54">
      <c r="E2525" t="e">
        <f>#REF!</f>
        <v>#REF!</v>
      </c>
      <c r="F2525">
        <v>115214</v>
      </c>
      <c r="BA2525">
        <f>'[1]D.3 Trial Balance - FY25'!$G$425</f>
        <v>0</v>
      </c>
      <c r="BB2525">
        <v>2974</v>
      </c>
    </row>
    <row r="2526" spans="5:54">
      <c r="E2526" t="e">
        <f>#REF!</f>
        <v>#REF!</v>
      </c>
      <c r="F2526">
        <v>115215</v>
      </c>
      <c r="BA2526">
        <f>'[1]D.3 Trial Balance - FY25'!$H$425</f>
        <v>0</v>
      </c>
      <c r="BB2526">
        <v>2975</v>
      </c>
    </row>
    <row r="2527" spans="5:54">
      <c r="E2527" t="e">
        <f>#REF!</f>
        <v>#REF!</v>
      </c>
      <c r="F2527">
        <v>115220</v>
      </c>
      <c r="BA2527">
        <f>'[1]D.3 Trial Balance - FY25'!$E$426</f>
        <v>0</v>
      </c>
      <c r="BB2527">
        <v>2976</v>
      </c>
    </row>
    <row r="2528" spans="5:54">
      <c r="E2528" t="e">
        <f>#REF!</f>
        <v>#REF!</v>
      </c>
      <c r="F2528">
        <v>115226</v>
      </c>
      <c r="BA2528">
        <f>'[1]D.3 Trial Balance - FY25'!$F$426</f>
        <v>0</v>
      </c>
      <c r="BB2528">
        <v>2977</v>
      </c>
    </row>
    <row r="2529" spans="5:54">
      <c r="E2529" t="e">
        <f>#REF!</f>
        <v>#REF!</v>
      </c>
      <c r="F2529">
        <v>115227</v>
      </c>
      <c r="BA2529">
        <f>'[1]D.3 Trial Balance - FY25'!$G$426</f>
        <v>0</v>
      </c>
      <c r="BB2529">
        <v>2978</v>
      </c>
    </row>
    <row r="2530" spans="5:54">
      <c r="E2530" t="e">
        <f>#REF!</f>
        <v>#REF!</v>
      </c>
      <c r="F2530">
        <v>115228</v>
      </c>
      <c r="BA2530">
        <f>'[1]D.3 Trial Balance - FY25'!$H$426</f>
        <v>-1721</v>
      </c>
      <c r="BB2530">
        <v>2979</v>
      </c>
    </row>
    <row r="2531" spans="5:54">
      <c r="E2531" t="e">
        <f>#REF!</f>
        <v>#REF!</v>
      </c>
      <c r="F2531">
        <v>115233</v>
      </c>
      <c r="BA2531">
        <f>'[1]D.3 Trial Balance - FY25'!$E$427</f>
        <v>0</v>
      </c>
      <c r="BB2531">
        <v>2980</v>
      </c>
    </row>
    <row r="2532" spans="5:54">
      <c r="E2532" t="e">
        <f>#REF!</f>
        <v>#REF!</v>
      </c>
      <c r="F2532">
        <v>115239</v>
      </c>
      <c r="BA2532">
        <f>'[1]D.3 Trial Balance - FY25'!$F$427</f>
        <v>0</v>
      </c>
      <c r="BB2532">
        <v>2981</v>
      </c>
    </row>
    <row r="2533" spans="5:54">
      <c r="E2533" t="e">
        <f>#REF!</f>
        <v>#REF!</v>
      </c>
      <c r="F2533">
        <v>115240</v>
      </c>
      <c r="BA2533">
        <f>'[1]D.3 Trial Balance - FY25'!$G$427</f>
        <v>0</v>
      </c>
      <c r="BB2533">
        <v>2982</v>
      </c>
    </row>
    <row r="2534" spans="5:54">
      <c r="E2534" t="e">
        <f>#REF!</f>
        <v>#REF!</v>
      </c>
      <c r="F2534">
        <v>115241</v>
      </c>
      <c r="BA2534">
        <f>'[1]D.3 Trial Balance - FY25'!$H$427</f>
        <v>0</v>
      </c>
      <c r="BB2534">
        <v>2983</v>
      </c>
    </row>
    <row r="2535" spans="5:54">
      <c r="E2535" t="e">
        <f>#REF!</f>
        <v>#REF!</v>
      </c>
      <c r="F2535">
        <v>115246</v>
      </c>
      <c r="BA2535">
        <f>'[1]D.3 Trial Balance - FY25'!$E$428</f>
        <v>0</v>
      </c>
      <c r="BB2535">
        <v>2984</v>
      </c>
    </row>
    <row r="2536" spans="5:54">
      <c r="E2536" t="e">
        <f>#REF!</f>
        <v>#REF!</v>
      </c>
      <c r="F2536">
        <v>115252</v>
      </c>
      <c r="BA2536">
        <f>'[1]D.3 Trial Balance - FY25'!$F$428</f>
        <v>0</v>
      </c>
      <c r="BB2536">
        <v>2985</v>
      </c>
    </row>
    <row r="2537" spans="5:54">
      <c r="E2537" t="e">
        <f>#REF!</f>
        <v>#REF!</v>
      </c>
      <c r="F2537">
        <v>115253</v>
      </c>
      <c r="BA2537">
        <f>'[1]D.3 Trial Balance - FY25'!$G$428</f>
        <v>0</v>
      </c>
      <c r="BB2537">
        <v>2986</v>
      </c>
    </row>
    <row r="2538" spans="5:54">
      <c r="E2538" t="e">
        <f>#REF!</f>
        <v>#REF!</v>
      </c>
      <c r="F2538">
        <v>115254</v>
      </c>
      <c r="BA2538">
        <f>'[1]D.3 Trial Balance - FY25'!$H$428</f>
        <v>0</v>
      </c>
      <c r="BB2538">
        <v>2987</v>
      </c>
    </row>
    <row r="2539" spans="5:54">
      <c r="E2539" t="e">
        <f>#REF!</f>
        <v>#REF!</v>
      </c>
      <c r="F2539">
        <v>115259</v>
      </c>
      <c r="BA2539">
        <f>'[1]D.3 Trial Balance - FY25'!$E$429</f>
        <v>0</v>
      </c>
      <c r="BB2539">
        <v>2988</v>
      </c>
    </row>
    <row r="2540" spans="5:54">
      <c r="E2540" t="e">
        <f>#REF!</f>
        <v>#REF!</v>
      </c>
      <c r="F2540">
        <v>115265</v>
      </c>
      <c r="BA2540">
        <f>'[1]D.3 Trial Balance - FY25'!$F$429</f>
        <v>0</v>
      </c>
      <c r="BB2540">
        <v>2989</v>
      </c>
    </row>
    <row r="2541" spans="5:54">
      <c r="E2541" t="e">
        <f>#REF!</f>
        <v>#REF!</v>
      </c>
      <c r="F2541">
        <v>115266</v>
      </c>
      <c r="BA2541">
        <f>'[1]D.3 Trial Balance - FY25'!$G$429</f>
        <v>0</v>
      </c>
      <c r="BB2541">
        <v>2990</v>
      </c>
    </row>
    <row r="2542" spans="5:54">
      <c r="E2542" t="e">
        <f>#REF!</f>
        <v>#REF!</v>
      </c>
      <c r="F2542">
        <v>115267</v>
      </c>
      <c r="BA2542">
        <f>'[1]D.3 Trial Balance - FY25'!$H$429</f>
        <v>0</v>
      </c>
      <c r="BB2542">
        <v>2991</v>
      </c>
    </row>
    <row r="2543" spans="5:54">
      <c r="E2543" t="e">
        <f>#REF!</f>
        <v>#REF!</v>
      </c>
      <c r="F2543">
        <v>115272</v>
      </c>
      <c r="BA2543">
        <f>'[1]D.3 Trial Balance - FY25'!$E$430</f>
        <v>0</v>
      </c>
      <c r="BB2543">
        <v>2992</v>
      </c>
    </row>
    <row r="2544" spans="5:54">
      <c r="E2544" t="e">
        <f>#REF!</f>
        <v>#REF!</v>
      </c>
      <c r="F2544">
        <v>115278</v>
      </c>
      <c r="BA2544">
        <f>'[1]D.3 Trial Balance - FY25'!$F$430</f>
        <v>0</v>
      </c>
      <c r="BB2544">
        <v>2993</v>
      </c>
    </row>
    <row r="2545" spans="5:54">
      <c r="E2545" t="e">
        <f>#REF!</f>
        <v>#REF!</v>
      </c>
      <c r="F2545">
        <v>115279</v>
      </c>
      <c r="BA2545">
        <f>'[1]D.3 Trial Balance - FY25'!$G$430</f>
        <v>0</v>
      </c>
      <c r="BB2545">
        <v>2994</v>
      </c>
    </row>
    <row r="2546" spans="5:54">
      <c r="E2546" t="e">
        <f>#REF!</f>
        <v>#REF!</v>
      </c>
      <c r="F2546">
        <v>115280</v>
      </c>
      <c r="BA2546">
        <f>'[1]D.3 Trial Balance - FY25'!$H$430</f>
        <v>0</v>
      </c>
      <c r="BB2546">
        <v>2995</v>
      </c>
    </row>
    <row r="2547" spans="5:54">
      <c r="E2547" t="e">
        <f>#REF!</f>
        <v>#REF!</v>
      </c>
      <c r="F2547">
        <v>115285</v>
      </c>
      <c r="BA2547">
        <f>'[1]D.3 Trial Balance - FY25'!$E$431</f>
        <v>0</v>
      </c>
      <c r="BB2547">
        <v>2996</v>
      </c>
    </row>
    <row r="2548" spans="5:54">
      <c r="E2548" t="e">
        <f>#REF!</f>
        <v>#REF!</v>
      </c>
      <c r="F2548">
        <v>115291</v>
      </c>
      <c r="BA2548">
        <f>'[1]D.3 Trial Balance - FY25'!$F$431</f>
        <v>0</v>
      </c>
      <c r="BB2548">
        <v>2997</v>
      </c>
    </row>
    <row r="2549" spans="5:54">
      <c r="E2549" t="e">
        <f>#REF!</f>
        <v>#REF!</v>
      </c>
      <c r="F2549">
        <v>115292</v>
      </c>
      <c r="BA2549">
        <f>'[1]D.3 Trial Balance - FY25'!$G$431</f>
        <v>0</v>
      </c>
      <c r="BB2549">
        <v>2998</v>
      </c>
    </row>
    <row r="2550" spans="5:54">
      <c r="E2550" t="e">
        <f>#REF!</f>
        <v>#REF!</v>
      </c>
      <c r="F2550">
        <v>115293</v>
      </c>
      <c r="BA2550">
        <f>'[1]D.3 Trial Balance - FY25'!$H$431</f>
        <v>121474.68</v>
      </c>
      <c r="BB2550">
        <v>2999</v>
      </c>
    </row>
    <row r="2551" spans="5:54">
      <c r="E2551" t="e">
        <f>#REF!</f>
        <v>#REF!</v>
      </c>
      <c r="F2551">
        <v>115298</v>
      </c>
      <c r="BA2551">
        <f>'[1]D.3 Trial Balance - FY25'!$E$432</f>
        <v>0</v>
      </c>
      <c r="BB2551">
        <v>3000</v>
      </c>
    </row>
    <row r="2552" spans="5:54">
      <c r="E2552" t="e">
        <f>#REF!</f>
        <v>#REF!</v>
      </c>
      <c r="F2552">
        <v>115304</v>
      </c>
      <c r="BA2552">
        <f>'[1]D.3 Trial Balance - FY25'!$F$432</f>
        <v>0</v>
      </c>
      <c r="BB2552">
        <v>3001</v>
      </c>
    </row>
    <row r="2553" spans="5:54">
      <c r="E2553" t="e">
        <f>#REF!</f>
        <v>#REF!</v>
      </c>
      <c r="F2553">
        <v>115305</v>
      </c>
      <c r="BA2553">
        <f>'[1]D.3 Trial Balance - FY25'!$G$432</f>
        <v>0</v>
      </c>
      <c r="BB2553">
        <v>3002</v>
      </c>
    </row>
    <row r="2554" spans="5:54">
      <c r="E2554" t="e">
        <f>#REF!</f>
        <v>#REF!</v>
      </c>
      <c r="F2554">
        <v>115306</v>
      </c>
      <c r="BA2554">
        <f>'[1]D.3 Trial Balance - FY25'!$H$432</f>
        <v>0</v>
      </c>
      <c r="BB2554">
        <v>3003</v>
      </c>
    </row>
    <row r="2555" spans="5:54">
      <c r="E2555" t="e">
        <f>#REF!</f>
        <v>#REF!</v>
      </c>
      <c r="F2555">
        <v>115311</v>
      </c>
      <c r="BA2555">
        <f>'[1]D.3 Trial Balance - FY25'!$E$433</f>
        <v>0</v>
      </c>
      <c r="BB2555">
        <v>3004</v>
      </c>
    </row>
    <row r="2556" spans="5:54">
      <c r="E2556" t="e">
        <f>#REF!</f>
        <v>#REF!</v>
      </c>
      <c r="F2556">
        <v>115317</v>
      </c>
      <c r="BA2556">
        <f>'[1]D.3 Trial Balance - FY25'!$F$433</f>
        <v>0</v>
      </c>
      <c r="BB2556">
        <v>3005</v>
      </c>
    </row>
    <row r="2557" spans="5:54">
      <c r="E2557" t="e">
        <f>#REF!</f>
        <v>#REF!</v>
      </c>
      <c r="F2557">
        <v>115318</v>
      </c>
      <c r="BA2557">
        <f>'[1]D.3 Trial Balance - FY25'!$G$433</f>
        <v>0</v>
      </c>
      <c r="BB2557">
        <v>3006</v>
      </c>
    </row>
    <row r="2558" spans="5:54">
      <c r="E2558" t="e">
        <f>#REF!</f>
        <v>#REF!</v>
      </c>
      <c r="F2558">
        <v>115319</v>
      </c>
      <c r="BA2558">
        <f>'[1]D.3 Trial Balance - FY25'!$H$433</f>
        <v>0</v>
      </c>
      <c r="BB2558">
        <v>3007</v>
      </c>
    </row>
    <row r="2559" spans="5:54">
      <c r="E2559" t="e">
        <f>#REF!</f>
        <v>#REF!</v>
      </c>
      <c r="F2559">
        <v>115324</v>
      </c>
      <c r="BA2559">
        <f>'[1]D.3 Trial Balance - FY25'!$E$434</f>
        <v>0</v>
      </c>
      <c r="BB2559">
        <v>3008</v>
      </c>
    </row>
    <row r="2560" spans="5:54">
      <c r="E2560" t="e">
        <f>#REF!</f>
        <v>#REF!</v>
      </c>
      <c r="F2560">
        <v>115330</v>
      </c>
      <c r="BA2560">
        <f>'[1]D.3 Trial Balance - FY25'!$F$434</f>
        <v>0</v>
      </c>
      <c r="BB2560">
        <v>3009</v>
      </c>
    </row>
    <row r="2561" spans="5:54">
      <c r="E2561" t="e">
        <f>#REF!</f>
        <v>#REF!</v>
      </c>
      <c r="F2561">
        <v>115331</v>
      </c>
      <c r="BA2561">
        <f>'[1]D.3 Trial Balance - FY25'!$G$434</f>
        <v>0</v>
      </c>
      <c r="BB2561">
        <v>3010</v>
      </c>
    </row>
    <row r="2562" spans="5:54">
      <c r="E2562" t="e">
        <f>#REF!</f>
        <v>#REF!</v>
      </c>
      <c r="F2562">
        <v>115332</v>
      </c>
      <c r="BA2562">
        <f>'[1]D.3 Trial Balance - FY25'!$H$434</f>
        <v>0</v>
      </c>
      <c r="BB2562">
        <v>3011</v>
      </c>
    </row>
    <row r="2563" spans="5:54">
      <c r="E2563" t="e">
        <f>#REF!</f>
        <v>#REF!</v>
      </c>
      <c r="F2563">
        <v>115337</v>
      </c>
      <c r="BA2563">
        <f>'[1]D.3 Trial Balance - FY25'!$E$435</f>
        <v>0</v>
      </c>
      <c r="BB2563">
        <v>3012</v>
      </c>
    </row>
    <row r="2564" spans="5:54">
      <c r="E2564" t="e">
        <f>#REF!</f>
        <v>#REF!</v>
      </c>
      <c r="F2564">
        <v>115343</v>
      </c>
      <c r="BA2564">
        <f>'[1]D.3 Trial Balance - FY25'!$F$435</f>
        <v>0</v>
      </c>
      <c r="BB2564">
        <v>3013</v>
      </c>
    </row>
    <row r="2565" spans="5:54">
      <c r="E2565" t="e">
        <f>#REF!</f>
        <v>#REF!</v>
      </c>
      <c r="F2565">
        <v>115344</v>
      </c>
      <c r="BA2565">
        <f>'[1]D.3 Trial Balance - FY25'!$G$435</f>
        <v>0</v>
      </c>
      <c r="BB2565">
        <v>3014</v>
      </c>
    </row>
    <row r="2566" spans="5:54">
      <c r="E2566" t="e">
        <f>#REF!</f>
        <v>#REF!</v>
      </c>
      <c r="F2566">
        <v>115345</v>
      </c>
      <c r="BA2566">
        <f>'[1]D.3 Trial Balance - FY25'!$H$435</f>
        <v>0</v>
      </c>
      <c r="BB2566">
        <v>3015</v>
      </c>
    </row>
    <row r="2567" spans="5:54">
      <c r="E2567" t="e">
        <f>#REF!</f>
        <v>#REF!</v>
      </c>
      <c r="F2567">
        <v>115350</v>
      </c>
      <c r="BA2567">
        <f>'[1]D.3 Trial Balance - FY25'!$E$436</f>
        <v>0</v>
      </c>
      <c r="BB2567">
        <v>3016</v>
      </c>
    </row>
    <row r="2568" spans="5:54">
      <c r="E2568" t="e">
        <f>#REF!</f>
        <v>#REF!</v>
      </c>
      <c r="F2568">
        <v>115356</v>
      </c>
      <c r="BA2568">
        <f>'[1]D.3 Trial Balance - FY25'!$F$436</f>
        <v>0</v>
      </c>
      <c r="BB2568">
        <v>3017</v>
      </c>
    </row>
    <row r="2569" spans="5:54">
      <c r="E2569" t="e">
        <f>#REF!</f>
        <v>#REF!</v>
      </c>
      <c r="F2569">
        <v>115357</v>
      </c>
      <c r="BA2569">
        <f>'[1]D.3 Trial Balance - FY25'!$G$436</f>
        <v>0</v>
      </c>
      <c r="BB2569">
        <v>3018</v>
      </c>
    </row>
    <row r="2570" spans="5:54">
      <c r="E2570" t="e">
        <f>#REF!</f>
        <v>#REF!</v>
      </c>
      <c r="F2570">
        <v>115358</v>
      </c>
      <c r="BA2570">
        <f>'[1]D.3 Trial Balance - FY25'!$H$436</f>
        <v>0</v>
      </c>
      <c r="BB2570">
        <v>3019</v>
      </c>
    </row>
    <row r="2571" spans="5:54">
      <c r="E2571" t="e">
        <f>#REF!</f>
        <v>#REF!</v>
      </c>
      <c r="F2571">
        <v>115363</v>
      </c>
      <c r="BA2571">
        <f>'[1]D.3 Trial Balance - FY25'!$E$437</f>
        <v>0</v>
      </c>
      <c r="BB2571">
        <v>3020</v>
      </c>
    </row>
    <row r="2572" spans="5:54">
      <c r="E2572" t="e">
        <f>#REF!</f>
        <v>#REF!</v>
      </c>
      <c r="F2572">
        <v>115369</v>
      </c>
      <c r="BA2572">
        <f>'[1]D.3 Trial Balance - FY25'!$F$437</f>
        <v>0</v>
      </c>
      <c r="BB2572">
        <v>3021</v>
      </c>
    </row>
    <row r="2573" spans="5:54">
      <c r="E2573" t="e">
        <f>#REF!</f>
        <v>#REF!</v>
      </c>
      <c r="F2573">
        <v>115370</v>
      </c>
      <c r="BA2573">
        <f>'[1]D.3 Trial Balance - FY25'!$G$437</f>
        <v>0</v>
      </c>
      <c r="BB2573">
        <v>3022</v>
      </c>
    </row>
    <row r="2574" spans="5:54">
      <c r="E2574" t="e">
        <f>#REF!</f>
        <v>#REF!</v>
      </c>
      <c r="F2574">
        <v>115371</v>
      </c>
      <c r="BA2574">
        <f>'[1]D.3 Trial Balance - FY25'!$H$437</f>
        <v>0</v>
      </c>
      <c r="BB2574">
        <v>3023</v>
      </c>
    </row>
    <row r="2575" spans="5:54">
      <c r="E2575" t="e">
        <f>#REF!</f>
        <v>#REF!</v>
      </c>
      <c r="F2575">
        <v>115376</v>
      </c>
      <c r="BA2575">
        <f>'[1]D.3 Trial Balance - FY25'!$E$438</f>
        <v>0</v>
      </c>
      <c r="BB2575">
        <v>3024</v>
      </c>
    </row>
    <row r="2576" spans="5:54">
      <c r="E2576" t="e">
        <f>#REF!</f>
        <v>#REF!</v>
      </c>
      <c r="F2576">
        <v>115382</v>
      </c>
      <c r="BA2576">
        <f>'[1]D.3 Trial Balance - FY25'!$F$438</f>
        <v>0</v>
      </c>
      <c r="BB2576">
        <v>3025</v>
      </c>
    </row>
    <row r="2577" spans="5:54">
      <c r="E2577" t="e">
        <f>#REF!</f>
        <v>#REF!</v>
      </c>
      <c r="F2577">
        <v>115383</v>
      </c>
      <c r="BA2577">
        <f>'[1]D.3 Trial Balance - FY25'!$G$438</f>
        <v>0</v>
      </c>
      <c r="BB2577">
        <v>3026</v>
      </c>
    </row>
    <row r="2578" spans="5:54">
      <c r="E2578" t="e">
        <f>#REF!</f>
        <v>#REF!</v>
      </c>
      <c r="F2578">
        <v>115384</v>
      </c>
      <c r="BA2578">
        <f>'[1]D.3 Trial Balance - FY25'!$H$438</f>
        <v>0</v>
      </c>
      <c r="BB2578">
        <v>3027</v>
      </c>
    </row>
    <row r="2579" spans="5:54">
      <c r="E2579" t="e">
        <f>#REF!</f>
        <v>#REF!</v>
      </c>
      <c r="F2579">
        <v>115389</v>
      </c>
      <c r="BA2579">
        <f>'[1]D.3 Trial Balance - FY25'!$E$439</f>
        <v>0</v>
      </c>
      <c r="BB2579">
        <v>3028</v>
      </c>
    </row>
    <row r="2580" spans="5:54">
      <c r="E2580" t="e">
        <f>#REF!</f>
        <v>#REF!</v>
      </c>
      <c r="F2580">
        <v>115395</v>
      </c>
      <c r="BA2580">
        <f>'[1]D.3 Trial Balance - FY25'!$F$439</f>
        <v>0</v>
      </c>
      <c r="BB2580">
        <v>3029</v>
      </c>
    </row>
    <row r="2581" spans="5:54">
      <c r="E2581" t="e">
        <f>#REF!</f>
        <v>#REF!</v>
      </c>
      <c r="F2581">
        <v>115396</v>
      </c>
      <c r="BA2581">
        <f>'[1]D.3 Trial Balance - FY25'!$G$439</f>
        <v>0</v>
      </c>
      <c r="BB2581">
        <v>3030</v>
      </c>
    </row>
    <row r="2582" spans="5:54">
      <c r="E2582" t="e">
        <f>#REF!</f>
        <v>#REF!</v>
      </c>
      <c r="F2582">
        <v>115397</v>
      </c>
      <c r="BA2582">
        <f>'[1]D.3 Trial Balance - FY25'!$H$439</f>
        <v>0</v>
      </c>
      <c r="BB2582">
        <v>3031</v>
      </c>
    </row>
    <row r="2583" spans="5:54">
      <c r="E2583" t="e">
        <f>#REF!</f>
        <v>#REF!</v>
      </c>
      <c r="F2583">
        <v>449932</v>
      </c>
      <c r="BA2583" t="str">
        <f>'[1]D.3 Trial Balance - FY25'!$I$3</f>
        <v>APA Asset (Uncategorized/Blanks)</v>
      </c>
      <c r="BB2583">
        <v>3032</v>
      </c>
    </row>
    <row r="2584" spans="5:54">
      <c r="E2584" t="e">
        <f>#REF!</f>
        <v>#REF!</v>
      </c>
      <c r="F2584">
        <v>449933</v>
      </c>
      <c r="BA2584" t="str">
        <f>'[1]D.3 Trial Balance - FY25'!$I$2</f>
        <v>2025 - P12 Jun</v>
      </c>
      <c r="BB2584">
        <v>3033</v>
      </c>
    </row>
    <row r="2585" spans="5:54">
      <c r="E2585" t="e">
        <f>#REF!</f>
        <v>#REF!</v>
      </c>
      <c r="F2585">
        <v>449935</v>
      </c>
      <c r="BA2585" t="str">
        <f>'[1]D.3 Trial Balance - FY25'!$C$363</f>
        <v>5213</v>
      </c>
      <c r="BB2585">
        <v>3034</v>
      </c>
    </row>
    <row r="2586" spans="5:54">
      <c r="E2586" t="e">
        <f>#REF!</f>
        <v>#REF!</v>
      </c>
      <c r="F2586">
        <v>449936</v>
      </c>
      <c r="BA2586" t="str">
        <f>'[1]D.3 Trial Balance - FY25'!$D$363</f>
        <v>5213:MANUAL EMPLOYEE TIMESHEET TRANSFERS - OPEX BAU</v>
      </c>
      <c r="BB2586">
        <v>3035</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B2A6A-AC59-4919-A143-8947C18E63D3}">
  <sheetPr codeName="Sheet46"/>
  <dimension ref="A3:D4"/>
  <sheetViews>
    <sheetView workbookViewId="0"/>
  </sheetViews>
  <sheetFormatPr defaultRowHeight="12.75"/>
  <sheetData>
    <row r="3" spans="1:4">
      <c r="A3" t="s">
        <v>646</v>
      </c>
      <c r="B3" t="s">
        <v>647</v>
      </c>
      <c r="C3" t="s">
        <v>648</v>
      </c>
      <c r="D3" t="s">
        <v>657</v>
      </c>
    </row>
    <row r="4" spans="1:4">
      <c r="A4">
        <v>7</v>
      </c>
      <c r="B4">
        <v>13</v>
      </c>
      <c r="C4">
        <v>31</v>
      </c>
      <c r="D4">
        <v>37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item1.xml><?xml version="1.0" encoding="utf-8"?>
<AdaptiveCompressedXml id="8fa7f371b62348309250647b88de0ac3">H4sIAAAAAAAEAOy9W6+gu5FY9x4g/0HQe2VYFxarjBkbCfwSIAgCOO8DXh0hc4MkO5l/H7JnbGt/Hkd8CIEApCS0dnef02ef3auLVVzFqr/8N//33/7Nb/5j//0ffvf3f/dXv8X/Ifz23/zr//6/+8t/93/0/sff/M/tr35rI6fBCaEoMYhxAKcYQCUVs9ZDrvzb3/yv+W/7X/323/Y/5t/9TW+/+d//p9/OX+U3v/nLP6xf59/28bu/+90f5z/hD79+dP747/s//P3v//jvfv7sP//k/Ol/yL//4x/+83f/81//v80f/vVJSUhFuiAQ9gwiTmAlFSAvjb32RJ1++yd///wV/pe/r/nHP+Sff/x37Td//Md/mJ+8/vY3f/H9ydr/5m/+x9Z+3//wh9/8/u//r7/6bfztb+rf/81/+Nv5tQr/wl//f/Z//Nf4l3+x/u/HP/wv/sV/+l/W3//uj/33v8vfX6b/Tf/b/nd//HfztyC3/A/zr1n/0vzbz1+3Pvu/+8Mf89/V/l/9zJ/83PyM2/z3+/u//cO/+qcv4+/+7t//dct/zH/9t/Mn/gYU8L/+V1mf9H/zF/9Pn+Af/qV/7D//3G9+Nz/l39eAUf769/0/9r/7D/2v59eg//u///0//vXv2n/97/Lrb16/Fb+Zf/fv/viP//uv3xX57T9/d30F2u/+9l99f61/6VNfn/w/fxr/wr/Wf+OT/88/Mb/sn9+9f+H36S//4r8g+f8CaupDelKF5MNgcpogj8EQLbjHSF0Pgap/HlR6oP4ENV4Mas+xm0kEU6kgnAd4RIOqQ60MytLwCKjpz4PKD9SfoOrFoGoiw6IGjXHmIyEHsOQJLM4EgELTSuUIqPbnQZUH6k9Q08WgDiauYWTwLmlG1CFQmOY3ltW9SayDj4Dqfx7U+ED9CapdDGpJI3fvASijg6DGmaPSgFqEXWIujfwIqBj+PKn6SP1Jql9MaqhSMNUA3X2e/TWuaDpr/9K5145FUpYzpOKfJzU9Un+QquFiUj0ESkE7uMxqX2Z4neVUQjAMoyIrd6lnSKU/T6o9Un+SiheTmnkEC0aT1NhmTNVZ+LeoUJsmzlJ6dTtDKv95Uv2R+pNUuphUH+yzxu+AMwkAKR7nwe8GmplHGzNPDWcqf5SNW//wUP2J6s23qdW9ojeEEOI8/lMIkNe96sRXhqpGLf0MqjuC6hmqD6o336fm0FR7cZgJq69rqgiWcgVXbtjZIudD5/+GosLnqH6gGsLNMtVGKF2pQMNmIMoMFmbSmlOa2OqwoeEMqhuSCp+l+qDKF6PqEgTHSGB5DJAoMwGIYxZZSDqSo1A84/1xQ1Ph81QfVG9OAGye9OgsMMPrjKpl4IQWIwyRnFm9h3yorNoQVfhM1QfVm8uq5mjDeoESJ6Ay0sxVI7VZZVXBPKw00SOo0oapwqeqPqjefK06C6cWRxsws9I8o2o1sJ4dBqfRJKnleiYBoA1Vhc9VfVC9+V5VY4opaANtaqv1b90ArPjKI6WYw5B4xlXRhqvCJ6t+oso3R9URsaA0gRpZQbDzzFXr/Ea5hFaCp3Eoqm7IKny26ue9arr5sqqsZv+aGZwtwKz3K8xSqgCplxE0mOihqLphq+jZqp9RFW9GNeWcPaznU5TGzFW7g5vk+d2eO2PFcEgB0IatomerPrnqzU3VnFuJzg5m8+yXLApeU4chfVRCsohnmqpp50HVs1UfVG9uq7ZZ+OvQCqH+SgBUIJs6hNET95Gx8TiD6oatomerPgnAzfeqamLJZvH/TwkAkoL11WHdeVgd1vjUDcCGraJnqz6o3myrKFmSYR3w170qzQTAKDeIKXkuVGv3M49VaMNW0bNVH1SvzlWbBKutQE86o6rouqziBNxjozJc1c9cVvGGraJnqz656tUPq4L20GdyajnMY3/NqvBOGRqm1qmxhEO5Km/YKnq26hNVb35ZldME07yDtb4mqqwegJ4LCGMNmuLo/Uyuyhu2ip6t+qB6s60iozrzVQFznoB2KuA1NkjBFfsYmkY6g+qGraJnqz6o3twDkFAq1dyhDVpR1QhyVIJuY6YFTaz7mQcrvGGr+NmqD6o3t1Yr5SBeOoi1MMuqPuOrUIMWSy0u2nuIZ1DdsFX8bNUH1ZsVQOcahRlBQx4goSYoIwbwHMIoimOmsGdQ3bBV/GzVB9WbbwAstRSi5Hnsu663VZPS1hQ8SUmopQ7JZ1DdGQD4bNVPVOnmG4DRW+bhDlbyTABqNXB0XEOrmInIcZwZVckbtoqfrfqgevMNQJB5yq+paoVm8T8TgPlRSx1CUMnFiKkciqobtoqfrfqgevMNQOSq2TJCnGjOBCBmKFkHjJSxImlp/YxYlQ1bxc9WfVC9+QbAUo+FU4SKo4PEmCAbG3BlxSZRKp+JqrJhq/jZqg+qN7dW5xk4QylhnvhDQMZo4IoRsmPlVf+LnBGrsmGr+NmqD6o3NwHOojLUZhVKpIlqQpkVVWGImCkUCYP9TFklG7aKn636oHpzE2DORGlyuTb/OAitByvReU0CtJxTWK8Bz6C6Yavk2aoPqjc3AdqotXkZ0Mcarp5GBqvVQZvU1GUmrIdmVsmGrZJnqz6o3myrIvZqYwxoNIt/iVYgt9ghppKyWZgkn3lbJRu2Sp6t+qB6s61SXFVVIcg8634ZlCEbNSDS1LTWonxGrMqGrZJnq36iyjfbKpvlExPOWFpbBcE4c1XXBsk1jVZqUD3TBCg7C6uerfqJarrZVlnVgpQFKul6XL0mAYp2UELBlprHUwnAhq2SZ6s+qN5sq1KaQVWGLbEqqxNwflRThC4jjNYCi5xpAowbtkqerfqgerOtUnWuQRK4BFy7ABAK8moH9B4ooXE/M7Qybtgqebbqk6veHFVHnrlqCwnWLtVZVpmthVUN1iivWmKoobczqG7YKnm26oPqzVEVh7RKNsA46z+h6pYDzD/AGpyTlnbmXjVu2Cp5tuqD6s09AFq8JccZRr1OVDP1mbUmB+45VGNkDmfeVsUNWxWfrfqgenMPwCyfvPQ8oFhxEAnzozLja0kjsbU+hM/0AMQNWxWfrfqgenMPQMmth9YG9BZpFlMhgkdKoF5r1aBD8qEbgA1bFZ+t+omq36wAYlJzzQl4hlWQOONr7omgS+DeKrPaoVx1w1bFZ6s+qN6sAGJIWmeKCjUvW6XrWZXP0Fo4+TBppu3MMqC4Yavis1UfVG++rGIJpWr39fB/JgCoGYqXAlQDV+XQeJzpAYgbtio+W/VB9ebLqlk4ZZKZpjYOaUbVNV1FUgaKHrTUZhLPKADdsFXx2aoPqjdfVnnLgrkkiNFnrlp9RtXYGqT5hckTXDM58wxQN2xVfLbqg+rNl1WRO0UaCQL2tBQAg/lMBZLiSDzYVM/MV9UNWxWfrfqgevNlVWt9DUMOsEb/gnggsBIHaE9lrJIziJxBdcNWxWerPqje/GClJBQtawZQWi9W+xhgtQu4U4qlaVA7cwOgG7ZKn636oHrzg5XCXjKOWUxhrCCtpVlWcQTHGELyKiWfEau6Yav02aoPqjc/WBkJizaqQHWJVU5rHXDnWVZ5aBKDt3Tmsko3bJU+W/UDVQw326okNTePHSyktWS9ppkASJ61lfRimaMcslW6Yav02apPD8DNueok1TXRr8fVqwlwjVZVrJBTN2KWFvKZflXdsFX6bNUH1Ztz1exs3KpAqCOtziqcAbVWaAmtDHFLh1qrdcNW6bNVH1RvzlVzjakWMdCQcEZV7bPAModFqorlWVydmVmVNmyVPlv1M1e9+m1VHxZ4PVGVKOvGqhK4mwFjSEEd07AzUTVt2Cp9tupnVJWby6q1nkKGRcCSGkgjhCKrvYqiFQqmNZxRAGnDVumzVR9Ub24CzNqjUJnHfokMUtvMVdfyKtLIkVgH+yFUN2yVPlv1E9V4cw+Ahp5rywrENFENeW2sqGt+dRtiGnAcmlqdNmxVerbqE1Vv7ldNs3jSVAW468xVKc5cVcqvxpVZZ1F2b2feVqUNW5WerfqgenVZ1TSXFDL0uADtHGeuOiIM0ubRYq3jUFTdsFXp2aoPqjf3q1JnKcFnchptllUlRcijV3CsWZNHHO1Ma3XasFXp2aoPqjfnql5qrCQdSNpasr72Vs2DHxqW0SnVKnZmvFrasFXp2aoPqlf3qw4aGsMaWtkdJPraWCFhBlm0snZX1XIoqm7YqvRs1QfVm3sASlMZNSqUJmsbYJ5lVV5BNvLA1mgEOVNW2YatSs9WfVC9uQeAuRVqFYHXzkopTpB1VlnSRwzDonU9s7fKNmxVerbqg+rVPQCYPQxVmOGzgkidFZVpB8xWOLTBGM+8rbINW5WerfoogJvFqqZuKfW1VHX1AHRTsJ4UkiRsxUYKcqYHwDZsVXq26oPqzWKVY8kaB0PyMXPV0huUtbaiuXDNlnrlegbVDVtlz1Z9UL3ZVjnPFKDQLKY0d5CUDbznBkHI1wrrFA/dq9qGrbJnqz6o3myrWjAvNut+bevBCjFDIW4zaxXBpMbsZ+5VfaOssmerfqKqNycAFjxzxfVitcwEYK2wLKkYVI+ptIDueCaq+sZllT1b9UH15rIqtmaGwyHzyCBtBlSPVCGMbh6jqpczPQC2oQDs2apPAnDzZdVMRUcdrUNvQrOsGggeaoSQ0Ad6JpYzCYBtiFV7tuqD6s0KYASvPeYEY2gFyTHCjKYE3JtJICKxQ7Zqo13Fnq36oHqzWEWvsWAMUHRmqBK5QhktQHL3SoiBDw1Yt40mQHu26oPqze0q3VKJknEtrly7AGpZZVWAifD8eAZV0TO5qm/YKnu26lNW3Xyvykza4ujgZn0tAzIorRQIgXsRbLn5GVvlG7bKnq36oHrzvSqnNisnK0C0hlZi7VAsrSGra91aExl+xlb5hq3yZ6s+qN78CkDCoNY9gfOyVVkz5JEdmg8NqY0cw5nxar5hq/zZqg+qN78CEM7EIwiIUpm5qjYw7AMaj1bjPP8Dn5mu4htllT9b9UH15rIqxFhHjwyxCYPYpDRzGzDijKh9ICGduQHwjcsqf7bqg+rNl1WdU9WZBECZX4mJapupAI4BNU1sW6+FD00C9A0F4M9WfVC9WgEQphIVYaxpFZJpzKwVM1iLI3BOIRx6W+UbYtWfrfqgerNYnYR2rpEAO9GMqpwg4xoEFEccmorSoV0AGDb6Vfzpqp+sppv7VYppHHU4xNBWBhAccpnfpJzURqoj4pkrAAwbbYD+fNXHV918XeUppCzVoel6s9qLgQUugM7ijUbyQxIAw4aw8iesPnH15vsq4qo5B4bAtHqqNYKJVphRttcxopOf6VjBsGGs/BmrD6s3X1jlvtapi0DL8xtpfT0FbAOwaTYJ1aqeGVyJYUNZzaT2wfoT1puvrJqsBd5SoZlVkLXD0mfaCjnL0q4ZuZ+CdUNazaz2wfoT1psvrWJvsZtXKLbmAfTWwXLOM4FtPAss7oRnWqwxbGirmdY+WH/CevO1VZHaWrIOSElByswAcmUFmkG11VgShVPl1Ya4mnntg/UHrHbzvVWiiN2oQ21qIKGVGVnRYP54dlbVRKci64a6montg/UnrDe/X+XiKDlEwBHShJV4tQQ24DYoWGPUeMZdYdiQVzOxfbD+hPXmVmtKbtF0Pbb2/9S+EmyAt1jUOqthOgMrbtirmdg+WH/CenWzNYYi6gUC8oyssSnkkQhK7qmMbNLqmScsiBv6aia2D9afsN7sr7jXqrgO/+4IUkXAyRxGVs+iPBQPFVi44a9mYvtg/QnrzQJr/lHNk1aHbrq2Wa3lAG1UqDFZK6kGiWe6WBE3BNZMbB+sP2G92mDVZhyjARVaI4KZwGwk0OGjNE256Jnl64g7BgufwfrAerPBQmw595agWhwg3TN4EYTQchAb2mo7lQbsGCx8BusD680Ga4yW2ygRVggFcU1QdPT5kSliZ07pzLsrxB2Dhc9gfWC92WClQnUIZojzN3KmAatBMFuEaInLmh3IdCqy7hgsfAbro1tvvg2Y50ph4wKcJYIMZnDRAtS4BaIqimfmBCDuGCx8BusHrHj1kxam2JrODKAHWmMtewWTGIETzkw2Y82HXl8h7hgsfAbrJ6xXv2lpQ4OUFqBJNxBSBG91gGOeWUDPAcuZLSxIOwYLn8H6wHpzb0CJ2rmRri3BE1ZLETwzwrAeI9Yqp7ZbIe0YLHwG6yes4WZYk5hFwzUriOc3FRtY7QyRY4qxdKRx6GUr7RgsfAbrA+vNjSxl0tpsjBlUC4E4CxTrBBPSkAcNdjwkBWjHYOEzWB9Yb25kqb0uV9Uhp9JgvWOBIlGhliw2T+EZAPshWHcMFj2D9YH15qsrdcFSaECKa3VQyh18+CQ2xrU/uPXQT+WsOwaLnsH6wHpzI8vMV71wm+lqDzMNoOpQSsjAmUZt838eDrUI0o7BomewPrDe3MhiEuuaErx2spQ1OghnZA0G2M14/mSqpx4M0o7BomewPrDe3MjihiHzLP85xQAScpnZay2AWiVY0JLaIYNFOwaLnsH6wHpzI0sqs+YXG8DVZOnWPCOrJWBDGj2m3PjQoCvaMVj0DNYH1qt1K3eqa4ugjDZA8shQclwbr1WapJGPzQ3gHYNFz2D9hBVv1q2InMQkQS5pElvL/GgNatXUibIPnXH2EKw7BouewfrAerPBKh0H9YpgnBFES4Ti8Zd4DbE3xWaH+ll5x2DRM1gfWG82WEItZ1KBGUWXbq0RHH8F2hGaVqqJTkXWHYNFz2B9YL3ZYOEollYaEHgNZqszqOYqBEm09jhzWOFDBot3DBY/g/WB9WaDhUlTrtYgyvj1YDBAXmNZUughp5CqjkNDLnjHYPEzWB9YbzZYzagGlg7uNNMADgzOccw0IDe30LnQoeZr3jFY/AzWB9abDVaoFHptDbibgmBA8NUgwLEPSZyG66kCa8dg8TNYH1hvNliNU0zz4IeWKYHMumrCKgoRh2VNgWM7dc+6Y7D4GawPrDcbrG5NKLlAnVFsRlZFyFoz1Mwla9OQwyHdyjsGi5/B+sB6s8FSw1IDRUhjDWYLkiFjEEBtjmWU4afeYMmOweJnsH7CevUaTMNWPcR57s//wAyyFcqYpVYw72t0a6mnXrfKjsHiZ7A+sN6cBvCsrpJmhVLX1VVLCJYygZOUlnLFXA71s8qOweJnsH7CevUarMFr/lqZoVSLrq4rhxxnvRVrT1ZKKCkfejAoOwaLn8H6CSvd3MhS+oym2ubhn+IaeRk6eBOFUEXWHWzu/VRk3TFY8gzWB9abG1mMlUyJwILPyGraJraWIBVuMeTQwqHV7Sg7BkuewfrAenMjC1riPEYB9bW5tSQGX09cqY+xxgZ4zqcKrB2DJc9gfWC9uZGlDPOgI4OWJiDqFTzRJHaMgTYKUz40+Vp2DJY8g/WB9eZGll4QayoJZuG9hgmvKYJqDEiutcRoVU5F1h2DJc9gfWC9+TagUh2tWoA+E4K1rWXdWnmGXqWNKOw8TkXWHYMlz2B9YL25kaVlKtpiA8Y604BYZ4G1mlqbYc0aVWs9dHUVdwyWPIP1gfVmgzWkYsE00wBdjSwxCrh7Ak5aewucajzUzxp3DJY8g/WB9WaDldFq/PWmlbOCuAf4xW5K7F0HaSqHxgfFHYMlz2B9YL25kUWUjMoaH9RkfpNSACtCIDkS0ajYBQ/BumOw5Bmsn7DyzQaLU8ia0KFJWW+wcM26Mloaq/c6ooV4qJ817his+AzWpzfgZilQMnK0RmBc1+tW7lBkDJik1lyIUjoG647Bis9g/YQ13iwFNFLyhhUoe12NLDpz1mFgpEUcudR+6Cl23DFY8RmsD6w39wbMsmoEtoloqwHEcGYAXuY3o0qjWriJHIJ1x2DFZ7A+sN6cBjSJWKOVmaSmmQYEmjlr9QzZsXroI4ufSgN2DFZ8ButTYN0cWZMlF28RZhxNMw2YiautAS2Yu1E1zrGciqw7Bis+g/WB9ebIqkbcRQLEefCDeBcwYVzXriUbJvZ0qEVQdwxWfAbrA+vNBVaOlLF7gUBhhtcyIuQa/ykXGC3RUD+0rUV3DFZ8BusD681dVzmkMgYLSE0zDRDjyalloCCxabE+Tu0U0B2DFZ/B+sB6c9eV6xjR1wiW1mjCmhrkMtOAWlW6BctCh3oDdMdgxWewPrDe3HWVOPX5vwFaus4qywbkmA04tR6wWeRjsO4YLH0G6wPrzV1XYVSuGiqkqA4Sg0HJWsBjzJkN3cKh2wDdMVj6DNYH1pu7rmqS1hsXaC0EkIEdrFABlBKzxjy/OodeCuiOwdJnsD6w3tx1RQkL9zjAMNY1PojBmzJE0YKh1Ox0SArojsHSZ7B+wio3d13JkNbWoEuVMGYakCa2DRHcZgLQcpEUTt2z7hgsfQbrA+vNBmtQ85pmWTUDbJyR1RgyzQKrpxlkmzVFPwXrjsHSZ7A+sN5ssGZdJeiYodS69mDVNHNWTpB0xJTc1hqMM7CmHYOlz2B9YL3ZYLU+Vmh1oKFtwjprq1KGQo4jjISe2Q5JgbRjsPQZrA+sNxusoCH62tfGQRGkZ4TcOUPgZCmGHls49BQ77RgsfQbrA+vNBktmZB1rmPDMTnWNaRcobfD8SLHUGMzjoZw17RgsfQbrA+vNBktjnEk7ESRPa5hwQzCZH1GolWIs2k4NZks7Bis9g/WB9WaDZaGLZ4kQiTKIB4XikkC942AdPOjQU+y0Y7DSM1gfWG82WNGqEUmAdVUFkljBlAbUoRVdS6NTq4XSjsFKz2B9YL3aYInWTF3WJLYG0mKAEkKALj0NIQ0pHFqHmXYMVnoG6/MG62aD1Ztny71BH2siS4oONizAzGStV+695UOrhWznnjU9g/VfYP1DdZyB5K//8A/979r/J6z+/JX+/01qxbU1IAgEHwSiZpA1FKCUY4iG2OTQXiHbuWRNT1/9JJWuJRWDtDAcYazLVaESwOoYUKSS8BophIdKK9u5YU3PXf0gleO1pA6vfcI6Zl2V1jJsFcjmATDiiBxn0YWH6irbuV5NT1x9ScVLSc2xJNeRoGFaPawprveBA3QEK5lK7XhoJqtt3a0+a/WD1Ciol5KaouTRWSapZU0LiAJmkaFWTFTFzMehdyy2dbH6lNVPUjXSpaRGxUw1RJghdVZUa1yg5fndFijGrCLuh9pWbOdW1Z6v+sbUW/PUWeLnUlwmpL2uzZcOJWABTkVn/a9RTy0TtJ0rVXuy6meeeu8tFdVUcOQOo1Raq9ob5DWTPcZZUOWAo+RTMXXnRYA9U/Ul9daKCqOz4ViPVbiBiBTIJSF0J15D2XV1lZwhdec5gD1N9YNUuTemDvI6ejSQqhkkWYT529mAao+ULHVvh54E+o6jsueoPnlqiJeSatSliCowtYmrcAfPgmsHNgfWLKaHVgb4jqOy56h+kurXxtSeciKMBcasn0BopgBFWMA1pkG9euVDN/++46jsOapv7S+Xklpy7J3mmd8QBSTPPNVUBZJkS9FnYA2nSN1xVPYc1U9SU7w1pmIN5dcgS08YQKJksJILBDYJCdeu60Pe33cclT1H9SX11tqfh4fiPUBmrSA2SS3KDjhCimmGW9dDL1V8x1HZc1Tf0/9WR9W1m44cof66AMhrVVAdDj7xbSQt86mNgb7jqPw5qp+k2rU2tbVi1Mqs+NfoSikjQe4egbRzL7W1JIfa/n3HUflzVF9S+VJS48hDLTP0sLZbjkrglitwl4zuFKQdmgDgO47Kn6P6knprRTWT0dpwVKCR1/W/j0mqBaDULHmmGv3Q7jXfcVT+HNWX1FsrKsPcajEEDzmBaJunPxaC+Wd3pKAWE53pUKGw46j8Oapv19+tMbVgb3EMgZbW6xTNazugzC83T4ZTETmVp1LYcVT+HNWX1Ftjah1IMWODrjVPUmtbW6xmdEXOIwZs7ZCjorDjqPw5qs/pf61NVe3ms8SH9GvRSkkVrM9kVVSS1pg6jTMdKhR2HJU/R/Ul9daY2npRoc5gqU0+LSQw7gatTEgrJ+qHJlZT2HFU/hzVx1FdG1NH4eJlhtMxQgeZRRRkHwojrw0JUtAP7V2nsOOo/DmqL6m3xlTXai3GASFoBKki66l/BDanhKPWWVcdInXDUVF4jupL6q2OillVqTr0UmR5/xlT2QkQhXv1oGxnpv1Q2HBUFJ6j+pJ6q6MKPXcepc/jHmfF39PqpDaE2oZXzTFaPnX6bzgqCs9RfUm9tT+1a8Xhazo1yepPzQxeh6y5P6nVomr1VEW14agoPEf1k1S8Nk9NWJyyMLRMM08172CVGpT5n5RyGpoOkYobjorCc1RfUm/NU2Ma849plnnc26qoyKDE3MBCES9oWfKZDhXCDUdF4TmqL6m35qlR0JPNcJrzhFSSEMyE1WDgCH10zUhn3vsTbjgqCs9RfUm9NU/VGTg5rEg64kxWx3pHhYmBcAZUWX0A/dAtFW44KgrPUX1JvfUVdS5dJfKMpLXN2t8sgwk2YI6aRxle2qk8dcNRUXiO6kvqrbP+QsiSEiHkhA5r6i9kHhUiKimNGVLjoVsq3HBUFJ6j+pKaLiW1Cw1VEQjYZJKKKw8oBShw7tVqLO3QzT/uOCp8jupLql1K6pBOKWiCmlYvVaQMHnMCSyFr627Ch/pTccdR4XNUX1L9UlJDDSWEkaATrxkqg8DFK5RINXuMmA7NpSLccVT4HNWH1Gvnp2IUKYUiqC2baq1A4UywtsvGkDJSOxVTdxwVPkf1janXktp0vfdfo31HmXkqCbjXAeZBYw951HKo5592HBU+R/WNqbfa1DZPf0+WIMmaoeI+K6qcAzgRFvee2MIhUnccFT5H9SX1Vpuacu65Rp/Hvc2KynXNpWoCFZ3iCKXaOHSfSjuOCp+j+pJ6q01l4pkxlnnwhzErKonrFXVCKH3+lzHXZofuU2nHUeFzVF9Sr7WpY7AqFci/XlGHEcFzGiBoGlvulP3M9HSiHUeFz1F9Sb3VpvY+mjR0cKbFp6ZZ+8cCxrkO4SQ8TuWpO44Kn6P6knqrTaWuPkbJ0LHomkxRwRUrTEApC2FXOxVTdxwVPUf1JfVWm4qlZmq2RqatV9TsCpaQYX4vCeYRUzsVU3ccFT1H9ZNUudb7j0RUKDCo1ElqbwQefe37SaOmSF7skKOiHUdFz1F9Sb21ouqaYu0UAbX/qv3LrKhQwEPoXEfoXg5NUKMdR0XPUX1JvbVDpeaIjWXt+BsEkrzOYmpdWmFIs/DXYqcmqPGOo6LnqL6k3lpRpcAt/5pMMXzyGVMCC+yQ1mA1jePc21TecVT0HNWX1Ft7qXrFYWmi2Y0YZD1QzUkJgvVZUFXWGE7F1B1HRc9R/SQ1Xtuhsnr7OweHiLVPUt2heFNwVimWhPHQPiriHUdFz1F9Sb21Q4Vw5ERukFtAkBoC2BgGrVeNPWdiOdTzzzuOip6j+pJ6a4eKda8tWIIoWWaeqg45yMQVI9loZqaHvD/vOCp6jupL6q0dKqqjFpUIq7ICGSOt1ykVSooe2Xg9sjpE6o6j4ueovqTeep8achKnWqHSaCAsvrZRGoTQHUcYvdqpPHXHUfFzVD9J1WsrKmmJWy0d2iyh1kzqBiWUAiNxnZUWFvNDkyl4x1Hxc1RfUm+tqNzSGksloMxr1t8IUDo3qJL6GF3Vj9X+O46Kn6P63Kde20mdY7eQsEDPXECozmLKWwPPaywluqgeiqmy46j4Oaovqbf2pzIlyWoOONkEqTaLqWIJQrPs0UPlfmjWn+w4Kn6O6iepdG+eWmJEaRVG7gmksYPTjKlrFUVpXWuPh2p/2XFU/BzVl9Rb81Qu3WNtDtRbWbuoCcqEaE39y2juKduhXirZcVT8HNWX1Ftv/quMVVM1kNWXIqwKObcEzX5tpOgZGx0idcdR8XNUX1JvraioRCVUgtzXDso2KyqPrQPGkHsVQjy1j0p2HBU/R/Ul9dabf6wtCI4Os8xevVR9nf7FQE2GYutB6yHvLzuOSp6j+pJ6a+1fhnemupqn1pz/hgW8u0Ifk5IYY2Y9dfrvOCp5jupL6q3vqDoVrYkztNoqiCybOnkF91+zKXzkcOgdlew4KnmO6kvqrZ3U6r+6+wbU0Nd9apsVVfnVBhCHyygY+dDbVNlxVPIc1ffm/9aYitYKYwozkta29qVNUpM0wDAsabXsp7x/3HFU8hzVT1L52pt/tmQ1sADFuEjVCBaHQBjNGrYQRzm05SfuOCp5jupL6q03/41qkTBTVI9jgJgyZCcC5jTMGDmVQ44q7jgqeY7q00sVb71PTWa1EwmM0X7FVAYfFgFHHJk9VYuHvH/ccVTyHNWX1FvvU7VRyCMZWJgH/yyhCEqrHVo3HJWHzqTgEKk7jkqeo/qSeut96tCiee2jGtLC2ptawEaOM7BiFm8Fezx0SxV3HJU8R/Ul9dbJFGxlsLpBSFRBWu6Q57kP6lSaR8l9nDr9dxxVfI7qe0t167SfMXPUUfos9kUySF6rqKwyBCWhHL3Vcur033FU8TmqT+0fb72lyqOqVC8QG9Os/cWh0ExbaxuZNMeu4dQt1Y6jis9RfWLqtfepVGbuk0uH5DrzVOkIuYcGqRhl7ZXn/x8idcdRxeeovqTeep9aoqbWQ4I0a6cZU9cyCl1v/zoXR3G2U/2puuOo4nNUX1Jv7aTuNGNpbqviD5PUuub8z7ofvAWTkLtxPkXqjqOKz1F9Sb315r8OHokDAVOeFdUEF0pPAi5xVLIeuR/qUNEdRxWfo/pTUi2Ea9+mus7SX43BetY17ccgD50pQO2SpXWq6dB7f91xVPE5qg+pdGsvVY2umC1DCTZAFDu4VYcuIhwDxdAO1f6646jic1QfUvlWm2qzfqKZo4LRmDE19QBlNf6PGteCX1Q6NZNadxxVfI7qS+qttT+F7HXZ1F7q6qQudR78MxmYtUwJJbSY86nTf8dR6XNU3zz11ooqD6IsjBBw3acqypr2E4BjLb330Vs6ZFN1x1Hpc1TfPPVWm5qYE5ZQIVlfpI4C2dfLf2fTJDUbnSJ1x1Hpc1TfmHrrferIvcRY48xOVy8Vtw5lVtyQYkkc2kxVWQ+RuuOo9DmqL6nXVlSxhsLE0BJ3kJ4YZkjtYK25WHapdOi9f9pxVPoc1ZfUW71/SsglrV4/npCKawMffeJKAWscuGYBHiJ1x1Hpc1RfUm+t/dco3xlVOxD5mLV/SpBzFYjSZqwdaC6H7lPTjqPS56i+FdWttf883geXVqHpr9rfZu0/tELGMHoY1hAP9fynHUelz1F9Sb11MkVPYeQ866hAJSzvb+BabX7XatIwKvZD96lpx1Hpc1Tf0//W1ym9q4rmAL1oWjf/EYximyGWq+cQUmiHZv2lHUelz1F9HdWtFdXA2CibQ3RceSoyWOUOo+fIXpRDOEXqjqNKz1F9Sb31PjXkWJAHQahpnv6hI7hMXAVrLt2iUT/k/dOOo0rPUX1P/1t7qTB0GTMlhZgigRQPkFthwDi4e1SfX5xDpO44qvQc1beiuvWWqsS1iMorcMsFRFIH84pAo+WMKWI5FlN3HFV6juobU2+t/UfJOaVOkMu6Tw00wMOMrpZaaCGx5XRoI4XtOKr0HNWH1Gtf/HnozXpyaMH6PP1n2W8aCjSpkUtpiNoPkbrjqNJzVF9Sb62oVulPIgSII846KlSwecIAyrq7Kp64HupQsR1HlZ6j+uapt3aoZI1BYi1Q13JfadrB0Qk0s8aKKKanSN1xVOk5qm+eem9/KsXJZISZN+b1OoUnqWIQkw8cIVYPeIjUHUeVnqP6xtRbT38bdYQ+T/+qa29qHjNPLblBiDyqSOF0asuP7Tiq9BzVl9RbHVUvnSyVsSLpsqksYBzz6vrjWkcvMR+a8287jsqeo/qSeqv3J+k5rgf+7rUuR9Uge/qnHX+ekkorp0jdcVT2HNWX1FsnUzBHazb5dA5r0m9cW35KhIRVeYxYqJ66T91xVPYc1feW6tb+VGzuUsLMU3ubpz/OPCCPOkPsmD/QKfei+RCpO47KnqP6dqjcSqpi4CGIgB4nqTyLqeJqMKgFDdR12CHv7zuOyp6j+lNSccbUW/PUmiiWntokVX51UifwNiqgplgVaSYGh95R+Y6jsueoPqTKrTa1Rm89EUNmXx0qYZE6PzLMa/5xkSKHKirfcVT2HNWH1HjrfWpIrcs86qEFx+X9O3hUAkm1UcE6tB96R+U7jsqeo/rG1FtJTY0rY1KoZsumokCeXw6wPo9/DRJMDt38+46jsueovqTemqfm3BQrIdig1UndZkx15llWlaYZURUPeX/fcVT2HNWX1Ftr/1BHHOYBtBcFiZnBlQa01rw6VRn51Om/46j8OaoPqXrr65TSkbrqPP3jmHkqs8/oKgMqGZqnxCMc6vn3HUflz1F9K6pbe/4FA0soA4JFm3lqMvCQO2hLHmKuPfup+9QdR+XPUX1P/1v7U/tQjWEtoGre15z/CIVqALZStY815v+QTfUdR+XPUX1P/1tr/9w6xTLPfLcya/+0uv44Rail2aymrMd8hlQOO47Kn6P6knprh4p6aLZ6/s3nN1KGzorKE8S1NnVG1Jkpnumk5rDjqPw5qi+pt9b+uaUSZB73lMfMU8ky5DocOHFhdO+Sz1RUHHYclT9H9SX11jzVhsWSrcCIa9IvBgRLuBZU2K/9fqUeI3XHUflzVF9Sb/X+kaugLn0aTNec/xlTJSOQ1lZq1OTtjKPisOOo/Dmq7y3VraTyaL35DKcW1+a0HAgKz+/WMapiE67lzC0Vhx1H5c9RfUm99W2qs1GVrGBSBIRLgyKWgDtr8V6xHNpHxWHDUXF4jup7+t/64s+8NGo9A3qatb/Seqcy09biNa5RatLTmenpHDYcFYfnqL4x9VZSS6IwfFQYrczTv60OlVhXdOUYmEkCnulP5bDhqDg8R/WDVL62kTrNvKf0yuA+1joqyuB5rB7AUXJswbOcWZzGYUNRcXiK6k9B9SjXrk6pnGP0iKsztYOkHCG7V6hBhlvq7OlQ6Y8biorDU1TfNPXW9lQaE07qAq3YjKmlRyiBChhRH8KjxHEoTcUNRcXhKapvmnqrTC2DMKNW6GNdUiEqWCoJxLsLxa6l0yFSNxQVh6eovqTeqqhaq6P2LEAtrnVU3cGTO2Smbq3UNuKZRmrGDUXF4SmqD6n3DqYQyyXoap9WXEvT50fNbQbWSNVIK5ZDrVS4oag4PEX1jam3tvyjJgozrgLhGqGiZT2ixvX0j2Nxdel2ZoQK44ai4vAU1beR+taW/wmopx4QxhgMUvvMU9dayj5iNoyWO506/XcUFT5F9aek0jz9b62okEem5AJJfUXSSuB1RtfcuGConiKeqv13FBU+RfUl9dZbqtDUYtSxBv3GNeynQQlRYXCsFWWEGA8pKtxRVPgU1Y+b/3sLKlNKisWA1tIUycnXLsqZq8YeOPQ0UjvUnYo7igqfovqAeusjKqkq3DVD4zWQOnOGMqRAJ8pWtccYDrlU2jFU+AzV5+znW8/+ee5XqqMAljbPfm8BjEaChjZKyaVmPhRSacdQ4TNUX1JvrfxbRVrHPAj2NeS/V3DyCB2DiRRsox1qTqUdQ4XPUH1IlWsr/7ie9HsAIjEQG3mmqXF1qI5uzDUNP3TvTzuGCp+h+sbUWxv+g/iMbhGhSuvz9Nc089QYAYOvrdTiSewQqTuGCp+h+nnvf+0eai0aRnAFEl17UzJCXu9Shckmqm3UdugylXYEFT5B9RFUt4I6S/1AXTLkEGW9TR0zS80ZUB19nv61llNZ6o6fouenPqDeekUVunWdNT6EwT7jaJygjpmzSptpKjXtx15Q0Y6eoqenvsr/UlAt5jxK6FBzLOvoL+CrPbWuJ+WDqPRyyPjTjp2iZ6e+3f6XguosQhbDGkExI6rwTAL62kHN1gZTGaOfKvt37BQ9O/UB9VaNGkPHFLgBdeUJamNYnSrQElESTan5ocFpvGOn6Nmpb1/qpaDWbiWlHiEozaMfq4HF+VEjlVlVifd06OjnHTlFT059QL22f9rNRwsMGHSNoxgVSm8GSbB59mp66pE/77gpem7qA+qtF/4SvJgkhPl7GNYWiv5Pu1ILKppobY3P7Eth3lFT9NTUT1Dx1hxVrHWJpYJZ7StH7eDz7AeXnKKkFGI6dI/KO2aKnpn6mKlb5/tYanXd6kOMZCC5xhlMi0NgHnUgix7a68O8Y6bomanP0X9r/5R6723kBu5LoSJmyDmvqt8T94ZY8dD1FO+YKX5m6nP0XxtReyVKjYBp9DUnjdepz5BLwc6lT4xPXU/tmCl+ZuoD6q2uv2dFHBPPWmxW/TFkKEYDUhOm+RF5OlX175gpfmbqA+qtrl9z7uppwFrfBzMjVSieOkRl0jHiTCUPPe/nHTPFz0x9QL3V9Q/BMgrNs94xrTfTBiXIAAold2m9ND4UUWXHTPEzUx9QbzVTbiVRZ4MmMc+qf5ZVxRkhS9FcsXE+1eIvO2aKn5n6gHprU0pIFkMNESKuftTYGQqRQqjVWpwVViuH3vfJjpniZ6Y+oN6qUB1bG8FxNaWs532EYN0D1F6qjiwe5VRE3TFT/MzUB9RbFSp2q2JRQZFXP6oGMBsRyBhr62S9H1KosmOm+Jmpj5m6teqvkiTQrJ5KXf2oHWfVn3QAVrPeJI825BCoO2aKn5n6gHqr6/d5wKdmBmhp5qimq81PCer8s1sZOWs4NHtadsyUPDP1AfXW66neZTg1g8qdJqjuK7YGiKEnZEopnmqclh0zJc9MfUC99XoKVzdqDRVCjwyiup5La4UZabHnrs1OPZeWHTMlz0x9iqlbm1Jy07G2oABSTutx34yonedXOw7FrMn01L5p2TFT8szUJ6Leeo8aYwtkIwDXZaZycchxxtYkLfYUkEY8FFHjjpmSZ6Y+oN56j4pNIzbvgN113aOusdOkkEyiIWbPqR8CdcdMyTNTH1BvvUedhVNzLwV6lVn14+rwF41gpa33UqNgOjQjNe6YKXlm6gPqrTmq1qEWeYLq6ylKm4mql1X1N9aZFljq+VDVH3fMlDwz9RNUvrVx2kPpKCwzRx1rPDoblNEMqLXJMKIPP3ThH3fMlDwz9QH11sZprT2UFiqkeaqs66kGFvPMUUvpQsOK6ClQd8yUPDP1AfVWhZokxM6xQa04QEZNUKIYuJah3LtEPdSPGnfMVHxm6k9Bdfdbi6licaiUAZFxjZzODbKVDjqoVoopH+vwjztmKj4z9QH11mIqSK9YyKCNGkHYE5hjBY0lGwd0r6eq/h0zFZ+Z+lNQ072DfEuKVDzJzEzXGvQxBmRtCkLqKVGOx9ZNxB0zFZ+Z+oB6a46aUwwtW4WSf4304TqR9Q4cCubm0dI4dPTrjpmKz0x9QL21e8qTJhszPQ19vZmK0qBUyzMTSCEFWsv9ToG6Y6biM1MfUG/tR43Nk3MskGU1pVgnyH1mq72JRrJq1Q9V/bpjpuIzUx9Qb23zq6il1ZTBcikgdZ76uWmEFmrPFmgmRadA3TFT8ZmpPwWV7t2IVuJaMJHjmuY3c1TPChm1z5RVsDppSn6ozU93zFR8ZuoD6q1tfgGpdWwNNGactT4mMA0G3TOpZpWe6iFQd8xUfGbq59F/7ZC02MwbYQRVIpDeBxTxAJmsZWKOmA/1o+qOmdJnpj456q0X/j44TCgJQuEKUpTBU0RgLEzdsVQ/9Fxad8yUPjP10/WHeOvZP0JrwaQCWmGQmBAszLjKPZZiY7TWT4XUHTWlT019QuqtLf7SOMlkEmb+M9Y69AZuuUBRTK3GgqynQN1RU/rU1M9q6lo1hZRr5WJAQ9cECrFZTeGkdU1ODVJ4zd45AmraUVP61NQH1Ftv/Cs2DFpnxZ+izm9KB0caENB7GTXM/PVQ2Z921JQ+NfUp+291qBJKjdw6ZPUCYtbA6vyoN8o4Onc7tV467agpfWrqE1GvBTWTIjmt2aizmMphpadaoSvVEsPIwQ7d+KcdNaVPTX1AvbXPT8nir129M3JGECkIueYOaOS9zggb8qmIuqOm9Kmpz9F/azEVS8jFewRKWCeoKUKJq/TPrZaAibwcmpKWdtSUPjX1AfXWYsraPNw5zlrf15Q0YQejIVCy0hjsOsKpo39HTaWnpj6g3tqVsoagzqCKgC3kCSoiFCk8I2pcrdMpOJ86+nfUVHpq6gPqrTnqLPmp1VlCZc+/lqFGMBWDiSj2WLUVOwXqjplKz0z9BPXaZaihzWS0S4JYh4PUMCNqShmqF8OhaXg5dY+6Y6bSM1Ofqv9W129xVB2+gungCWpaCrXMJKCWkXvopZ3a2ms7Zio9M/WnoMZw8XtpytQ8A1WeoMraMTlahpA8m3vBfmo2uu2YqfTM1Cei3lpMxaYzOdUB2lhAQm1ga+XEaGg9hfmlGYdyVNsxU+mZqU8xdWtEtVZrLV6AZV3400xUc0gEEW0Unslrx0PPUG3HTKVnpn4c/RhuLaaqFuKcClSxMDNTNCgyFHpOSoh1hthDxZTtmKn0zNQH1Fuvp0h7K94LUBq/XL+ADXSgCRKPKlJPLUO1HTOVnpn6efTztUd/xVAqB6jIK6KGBJZDB5rVlCVK5PWQmbIdM2XPTH2KqVs7/BNGbfOEh97GGpWSHYwlgTgPEdOg/dCUNNsxU/bM1AfUW+dOVqNgVSooUgfRNCMqqkJr6y0VFW94aDa67Zgpe2bqA+qtR3+2gL2sN/3JfFb9a0BqsgylFCy5juzl0FoU2zFT9szUT1CvfdhfRhBpWqF0s3ngz7BaYksQqHRiHJ3Cocd9vmOm7JmpD6i3Vv1ppqYxdoGskebRb6uYWr3+hDmPmqmmQ8OnfMdM2TNTH1BvbZzmiI0LR6C25k6qDsijVMhxKdQ+csiHLvx9x0zZM1M/r6fk1jdTrCPbhBRCbL+29s6qPzWFqLXmmaDmaIfWoviOmbJnpj6g3trhz7EOzr1AbbrWouQBPmaOyshVCrfRy6HrKd8xU/bM1AfUW3NUR8+BRNeB39btaZpVvysEK5p69tTLoQt/3zFT9szUx0zd2o9arHOT3ICz9hlReUbU0AiUjXMLESkcmpLmO2bKn5n6gHrr9VQyyblXAsd/iqi0Jvmu1X2ElA0T8yHX7ztmyp+Z+hz9t4Lak4ugZrC4XD8OArPsEGvovcU2cj7UPeU7ZsqfmfqAemvjdA+jxr4eoHKIs+rH9bhvKVTsUoSSNTt1j7pjpvyZqc/Rf2tTikdXqTmDJ5+gRp1Hf0WCoWXE4vNLU87kqBJ2zJQ/M/WJqNcWUylF71rAXNfqvhrBsylEHrXMlACxh0Og7pgpf2bqE1Fv7Z4KqefSWcA7zfO/r5E+DRO0mDh5iWs1yiFQd8yUPzP1AfXWHDUtUI0Eel+uf+2Y9jYQek0tjpmkEp5pSpGwY6b8manP0X+t6+9FB5YOJFbW4z6cR/+s/7kOk9pa7ckOgbpjpvyZqU9Tyq0KVRIxeTBomSaomRhy8wYptsprpaEdcv0SdsyUPzP1AfXWphSKOVGvDm59Vv1lLZoWdAhJQ09NwzgG6oaZkvDM1AfUW3NUHB5DNoRYacxiyjtYiwF0NaLGNrP3fOro3zBTEp6Z+pmj0q05qiOvDagTT18d/qR55qgyINpIKjl2GWeeokjYMFMSnpn6U1A53Hs/RRy1E61Aujai9WZQKJalpkYWblnymdd9EjbUlISnpj4h9dZqiiTMTHQe9hJ9gWoJcg4OsUVNhFU9HgqpuKGmJDw19QH11mqq5ialBYSBnECQB5SaGQqKYsEYFU+BuqGmJDw19aegIt3bOb1q+8gRmrUOko2gKDEk7T6/LoblVDWFG2pKwlNTP8t+urXs19CqptTAYlygqkIJzIB5EhwxJDkG6oaakvDU1AfUW4up2vMIbT2ayjWtUSkKjj6/WxtJT2h6aC2K4IaakvDU1AfUW9un3DJqLgotrBt/QgfrLrOiIsacO62FUGdA3VBTEp6a+gnqtW9RIllxlA60JlBJHgxukkFbqJZGSAnPDPEX3FFT+NTUJ6LeOnyKmzZSCzD6r85pqpCZAjgrErJZo1NH/46awqemPqDe2uKfBpHVpqA9N5DR16Op9Wg6z7o/p85azzyaEtxRU/jU1Ofov7XqDzxyqy1DtLi2TczS3zHYr20TtZVmIZ6Z6SO4Y6bwmakPqLcWUw05hY4DmrQyQW0dMq1xfsilMI1Gh56hCu2YKXxm6gPqrUc/Zp4VUx/rwF8TKGKAjOvCP0pIBUNP41DVTztmCp+Z+oB6reuf4VQzEaSwFk1xI/CaCzSKITWl1vzQoynaMVP4zNQH1FsV6qqZxJpA5xzm0c9rVKoEMHRiDkzih3JU2jFT+MzUz6aUa4f49yJpBBfgNkso6SJgkgRC7t6MlUo5M9NHaMdM4TNTP0G9NqKir2n9DWGmAHUp1A7GlKFkTFiqlnrK9dOOmcJnpj5H/60X/kWTBxsVaHRebX4OpcQBPYXWMppQPZWj7pgpembqE1FvfYvSquVo3CCElECKzIg6RoY8EmEucZ41hx72046ZomemPqDe2jidg2RdmyVLbLOYshlWs+QZUSvmSrlMYE9F1B0zRc9MfUC99XoKkxr2RFDXjgmRFUzFBozaOOcqxdupYmrHTNEzUz9z1Gs7/EfKLfXRQX0W/NIZ1/VUBmbpMkLQemjHpPCOmaJnpj6g3trmp4y5BSkQxqRV1hiKXKzBxFZn8hoZw6EJFLxjpuiZqQ+ot+aoZjUEWQNSyoiz6m+zmELsQJZSakaO6VAxxTtmip6Z+oB6bdVvoxVjAcQ1d3IMA6e8ctTe66iCOg696+cdM0XPTP0pqBjuHY6etDaNa6u0reHozWQe+5NZDFiISrFBh6op3lFT9NTUJ6Te2j5VPfE87ANEdQcpk1EbrjA5wt66lIp0CNQdNUVPTX1AvfV+KlNlibHNYp8nnjIZ9fkhUCRS0ckwHWpI5R01xU9N/QT13gXTs+QfPWYFK2OG1NwNTFqANiFBbWun76mQuuOm+LmpD6nh1sNfKeWGY2apfZb7UquthZMFehuhdExV0qGHqLwjp/jJqQ+p1z6ZJrIxz30BNae1w0fAUkjQY9OKnKv1Q/OneMdO8bNTH1KvHZdita66KcPMSmdMLTmAU22QGL3kYl3p0OkvO3qKn576knrrtf+MmkKtBwijzTy1xwFFZ8Y6BrfSGsWZtB4idcdP8fNT39P/1oqqB2ZjWy/7WpsxdTTIPc0UoFdSjqKBD/VPy46g4ieo/pRUmRXVrYYqxOFoiNDRdJHqkHUxq+2Xn6JshyamyI6h4meovqf/rbX/jJpJRkrg0SIIlwCWRcGs8WhNUgyH2qhkx1DxM1Tf+9Rbb/6Djog4GIjTylPdoHBuEOfZn62PqnEcInVHUfFTVF9Sb72lSiONhqrQxTNIogyZJYK7BqWxvj1F6o6jkueoPqRe2/JXvHOnGURboPUilStkKgLROBVVCSiHelNlx1HJc1RfR3Vr7R+a1jU0DbLEWVGFWfY7U4GqiWPHiGsOzxlSdxyVPEf1Pf1v7flDc2VaE/19vaBSXPdVXqFj8uy1zwz+1M3/jqOS56i+MfXWZ/7UOiLPcDqQGaRygVzUZoitDVuRPMahXqq446jkOaovqbfep/JQ0h4FisY4SZ21VU4T3K5hxCRdWA/lqXHHUclzVH9KasRrm/4wpkB5VEjWCMRlhlRJFVRTikEcmx5qUIk7ikqeovoB6r3zUhuZs9cBGmWe/QEVSu8FYlWLSpiyHXrsF3cMlTxD9Ymot177J/LEs+gHjNlBKOtKAhS8aM6tpOp+qJyKO4JKnqD6RNRbO/5KrUXSGvFTR4FZZyvYiAyhW5ReiY4NpIg7fkqen/qAemvZP495IxQHtLQWpHWawZQ6/D/svd2OpzmOp3dDS6wkkiK5WOyRfeADX8OA+jLGO9O9mA94x4bv3VJmL5zxOsKl2h0FpvoV0BXISlVnZOb/J4rkw48gscY8PE33/ZBQd/AUXzz1q1AthNfSKcRRbQ2fHFFnMLUyqTojqhKKDl+zffVQXwrv0Cm+dOoh1Lem/NlbVy9xKnONocQaQMUGoOlIdVo08kPlfrwDp/jCqcfT/9Z1PiKqw7hBThamRS0NXEpZM9QsjDqyt0MV1LzDpviyqYdFfatQY1ZpQaZQa5pCHRig2PzincP8By3Roag/76ApvmjqIdS3JvylBi1jTKH2VZfCbOBlGthRS00jKfKpJb55h0zxJVO/CjWG94b984+ejNc29FxWRyo6uOUO1Tk2St7omEndQVN80dRTqW/NpIaEQl0FuBcHirI2T/GYhrWxSqLYwqFh6XmHTfFlUw+lvna2r0buA2udUdTKUJVUQK0qjIIkUr2SyiGl7sApvnDqodT01hRVGZFq4QgjpgiU9Ecs5WChW25sPr8cUuoOneJLp35VKr640j+XXHOwAtJSmq9/Fyg0EKqJN/buVk/Z1B08lS+eeir1rVWpIej0UsUg1uWnjhzn66/TurJqKC1Hs0PTffMOn8qXTz2V+tYiqmk4s4aM4GNNo6qtQZneEHTGEbs71nEqotoBVPkCqqdS35qlsiRRpqMKHH9s9Csz9ue1KJWkk9TaqZ7yU3cIVb6E6qnU12apVtBUvKwFFBXI21RqR5qxFcXUc8KBhyqoZQdR5Yuonkp9a+wfQq1JcoHRiKdScRX8kYFxyJZlegP9UOZfdhhVvozqqdS3dqUI1xEF599vyAqkkaH0mAFHadPCDvRyqH1KdhhVvozqqdS31qbGVAbXtR2trmlU1ipoGjOskjiy+hAdh2J/2WFU+TKqp1LfWkpVjDW3UCG04UA9R/BWaRrWrDnUHPwUTZUdRpUvo3ooNb7VpraWOhoF6D8aU2xGVNp6BMneRGLpcmpumuwwqnwZ1VOpb2VUaJbyqArCaUb8NGOr0hRhbUePPnpL9ZRSdxiVXEb1VOprY/82JampQJO81vmZgGNJEAsn51HiSKeyVDuMSi6jeir1rYyqUe1JWwHlpdQZwkCJmQDr/HnUErQcaqKSHUYll1E9lfpW7p/CKIYpQ/Oe15Afn68/8ZKr1RlVpXFqD4XsMCq5jOqp1JcK1ePK0MUOkUYEkjKgCM6oCtkLh6aJD5lU3UFUchHVQ6hvtagtF3MNBNxX5K9jwSnsYCFNl9WCVD8UT+kOoZJLqB5Cfa2TmiMOwQAWaQb+SjPmH40g9lXv59EinrKoO4BKLqB6CPWtudReS2ojMGTTH53+M+7n1GGodKpRq/ihKmrd4VNy+dRHoca3llHVqtmlNOhxjfZtPsP+XAnaQC7aR+mnVvrqDp6Si6c+tlDlt1amIhbGMBJo4TKDKVNwm96qc0y9sTCnQ53+ukOn5NKpj0KVtzal+lAWiwmGLKHijPq1zogKadpTw8a1HCqh1h04pRdOPZ7+twq1p9E6xwrxRx6VUl1j0xgkjem0Up5e6qH9E7rDpvSyqYdQ35pHDYE1panMQRWB1jRqQ59mNbANa3mEfOrp30FTetHU4+l/a3rKk8ggM2jJw+pJmUKdNhaE0WhU8+qngqkdMqWXTD0s6luDqTZ8xBoccoprqn8L05iOlaiqFJOlUsshhGo7ZEovmfoo1PTW6unKSbK0CLXGRaZKAx22HNUgo0jJSQ/1TtkOmdJLph5CfWvrlKYRW5YKvKAUia/ZPvPpj9yCtm615kMNKbZDpvSSqYdQ31qROthq19ghJE+rKEXAgyu0BaZ4RDs2LN12yJReMvUQ6lt91Omfio3Vf6JraEonBc21AM5X14gKhXqodNp2yJReMvUQ6lsRqgXFGUEVCDi/UJQC3pKAecypmuVWD0X9tkOm9JKpj0LFt+ZReVhIvU+nVCOugWkItgqnLbVOYxrUNg5tnrIdMmWXTD2E+lYy5a17ijPq117XQp9RwbsxeC1tWlqL0209JNQdMmWXTD2e/tda1GTRUlKwUgNQyB3cW4YhYZDb9FDHqfTUDpmyS6YeQn0rmcohRpHpnpbRp4+aZvxf5scJPhK3ViiWcIj12w6ZskumHkJ9aytKFfUZ9TOg65rtpwaG5tNlzZSYLcV0xkflsEOm7JKph1DfWuHvIzLlMD1TXFP9sLdpTFGB0ctILQ7sZ3qmOOyQKbtk6iHUtwZTnQNJYIS25lBQiQU0BVwr0pFzpd56OCTUHTJll0w9ilLeyvpz7MxYAtSGU6haGQrXDMmDJhllOJ56+nfIlF0y9RDqW1n/FKrFlGQqc/VMDU/gXDrUGLjHRCknOiTUHTJll0w9hPpWH1WxdcLCayxqB8qrwn+tSBXH1gL2EuIZhMphh0zZJVMPob61KKX1WMdoDtN2ClCf7qlpoVXrl1uVOKYjcEioG2SKwyVTvwrVXjzOF7v03otAVlKgOuMqLSXByNWitVH50Ih0DhtoisNFUx97UfStiVTEMZhyg8Q81pQ0Bo9WoRWxEi0P1DNtqBw20BSHi6YeQn0rmnJVYusFUGsDirWClayAaNGlUpzewCGhbqApDhdN/SpUeq+T2odIjaogyrr2+CyGyhVGoELauAY60zTFcQNNcbho6qNQ3zsljXGUYQQle51hvzQomhC6FB4xM3I65KPGDTTF4aKph1DfWj6VSq2FkkGmH5vRWgLzNdE/sroQp5RPCXUDTXG4aOoh1LcmUkNm1pIJ8mo+nYqdUX9wBmw4uE/NFjzEUOMGmuJw0dRDqG/1UdlpjEYJap2hPyXJ4E0iRPPQotFwPsRQ4waa4nDR1EOob82j9uputtCU1giEGsFTnVF/H+iMGQseyvjHDTTF4aKpj+mp906fioKSNFbw2qZrWvoALX1a2CDz2WfjVM80THPcYVPxsqmHSX1rWUrtw1P0AbmNAlRDBsPs0FnVGiM280NC3UFT8aKph1Df2jBdyjSguWYoaShQDgRlmEJTSjTff0M+VDodd9BUvGjqIdS3jqBA7K2xCnCLP6b4x/n0B4cwBepTt7jC8zNC3UFT8aKpj06qvVWoIw6KyRu41zUrxdeS6ZWu6t64pWEYDuWn0g6aihdNPRjqW8N+t1h7GQRN6gBqOCXLzdYCP+xZ+3z/D2X80w6aihdNPYT61q6pIC10qglEOAMNqWCpIjB7L6VwplPBVNpBU/GiqYdQ35qeKsaaKAm0Vlb9tAkUnj5qKqMUEsrdDtX5pR00FS+aegj1rQWp7CNm6QM6o8xgqq/dfdzBsCbBLIPLoag/7aCpeNHUQ6ivLZ9C8ZFzBfE4LSoHBU85QbQRO3fRcqp8Ku2gqXjR1CPqf2swpaZdBR3yWjdF0euM/zOCh9SxFAvUDhWkph0ylS6ZeljUt5KpmFprMTYY2gMQUQJddf5paiR0aw3HIYSadshUumTq2d73VidVPSYUI5CeFUiTT6VOL2BGWENrLakcmuXLaQdNpYumnkp9a9yPLfdClqEQ1mlTSwYLM6ZKIedmIRHjmdGTnHbYVLps6lelznfutRsnaisNU+6AWubr33ja1EIBgllT0ilaPBT44w6cShdOPZRKb036U4mxjxwhOiIsTAc+nIAlSp0mrTGdmTvNuEOn0qVTT6W+9fXvodRQvIHaNKekuPyAMf+6MVlWazmNQ8Afd/BUunjqoVR8bUQ1X36PM5gannml/RkKWgPE6Dxq4dEPDUvDHT6VLp96KvWteX9pydJSapKUgWpXMJ1+APdcpvueqvVDyB93AFW6gOqp1Le2ozZ1p2EOYj5+5lOds8EoKWsdksqpAZS4Q6jSJVRPpb419p+xfc7KAhzXyqnEq3mqzNh/jFx69hHklE3dQVR4EdWvSuX3plM11KAr4FeasRRRbOA9GORIJeZcipdDZVS4g6jwIqqHUN8aT/kM7gehrWx/mhYVCayUASbd6hSvOB8iVLhDqPASqo9C1bdWp5RYQstt9fUPWiunbO1GY+josQuXwXzq6d8BVHgB1cOivjXun3/02mmF/Hm1o0ZWKGZxpVZLTqRZ+NCUdNrhU3j51Id6v8hvFSoZssccAUVn2I/UoUjr0LthJ9XpAByyqLSDp/DiqYdFfWs7qo045egzegolzmAqDPA6deu0YEDuqcqhvmnaoVN46dTDR31rYSqOtDr5DCT8WJASE5TuCBa5m0gLdRwKpmgHTuGFUw+hvnVkSovD2+gNzOra36sBXKsBCUdFrCOHUz7qDpvCy6YePupb0VTpMSlWghIxrmn+A9aWKcgx5DTEm5yCqLSDpvCiqY8W9bUN/nENQk80ALNOOxqEwbo4qCeP1TnXfqh5inbIFF0y9dGivnZaGhJOU0oNhFepX6EMHsWghdaa5FBbPESmaIdM0SVTH4X6WovaTVshnHEUtgE0o3woHhymLSu96ZqUfkqoO2SKLpl6PP1vZf0hOnHLDKOGNIWqHVQ8QC21JiVp8dTsadohU3TJ1EOob2X9gab9bLT6pcbKo0731Lg7DKs9TSeVaj/Uj8I7ZIoumXr4qG9N+OeamxN1aD0WIC4z6u9K0GKnRK1Xk0NPP++QKbpk6pFHfatQ0XqryhVCWTv8qM9gCilOR7XlaMM9nBrrxztkii6Z+ihUe2swldRqphhBSjKg6nUNSiNIw3vJ08pOj+CQUHfIFF0y9RDqa4OpoS1ZLpCpCFBOMi3qMGhqOFKRVuohMsU7ZIoumXoI9a3BVBebUf+UJ4YyLWphBLeg0L0O0a4F6VDUzztkii6Zegj1tWV+ai1FEcjhxy7UGMBK/LHHp1nPGOOpaWm8Q6b4kqmHUN/K+rG0rik1YGsMNKxBsTLNKjJOmdTpwp4S6g6Z4kumPqan8luFWphKxDTDfFt7fLw10GVgoyahWqmXdGgCFe+QKb5k6iHUt7ZLc2oBV5gfPbQ11K+DjhQgmY/uUWIKh+pReYdM8SVTj6f/rUKNvbrFsrr58rSovQmYaILcTCXhCDkdSk/lHTLFl0w9LOpbE/4tDJt2tAD2NoUah4H5Av4Ym7TIpCkfEuoOmeJLph5CfWu7dHOKjJqh29qMRpnBRomAdQyu1kT6oWAq75ApvmTqo1DlrWSqR5/vvQtgkwhURaEIRuDRMOBoI9Chwum8Q6b4kqmHUN9Kpix3K5kjZF4WtcwvVqlB0Pnwaw2Nx6Eu1LxDpviSqUcw9danHzGk+cxPz7T2GfXzGuabdEDF6Z/2irmeqkfNO2SKL5l6+KhvbZc2aaOOmGGtRgWaBhYKTSdA1DWb9mr11NO/Q6byJVMPob61Z2rZTQw+o6fM8+kXQfBCtsKqNMiqxHqoHjXvkKl8ydTDR31rUYqlStKzALeiQBj6GkCpwAlJS8HY4qEK/7xDpvIlUw+hvrUoxRPmHFfUH/t8+gcX0OEBLMYUMMT5E6d81B0ylS+ZegRTb/VRG5rz4lEdp6NKSQSscQLTSi4cW86HEKrskKl8ydRDqG/1UTklUcsBGINMH9UUSmWEoJ5CGBgpHLKoskOm8iVTH59+fauP2jiukqkGqoFWHrVA8alWdUuJPWoLh8iU7JCpfMnUB4saw1vL/FLRqAEbjJZXK0pbfX0jTN1SyNgsJz319O+QqXzJ1EOob62eKtUCdmTQH0+/pzGjfjEISYZ6CTG2Q3lU2SFT+ZKph1DfSqbSyCR5ENQwGEi7zKjfKuCMsEbwVKebekioO2QqXzL1MZjCt7J+LUqsKUHMq11avILzKFCnMQvDS/dTCX/ZIVNyydQjmHprHnWNlmSjVebHM5jKIYJ5JMiVsneKY6RTUf8OmZJLph5CfWswlYeFVn0++MusklEEL63CmuyPSVtnPzQpRXbIlFwy9Xj632pRm+feR0hQac2e0uSgLcxgqgi1FCrTqZ4p2SFTcsnUI5h6K5mKFOt84QOMUCpQiDPqV3ZIjtzMQjRJZ4SqO2RKLpl6CPWtZEqw81BhKK7553rpIlpAIkZm8ZDboXZp3SFTcsnUQ6hvbe6LiSk2ZwimHSg1g8LTRw3JrMh0YMOpXai6Q6bkkqmPQn3taHQdUVJJCiMPBIp51aOWALGFIL1MmRY6JNQdMiWXTH0MpuitQnWvU47IqxRlTZzuCayGDD0kqYFGZTyUR9UdMiWXTD2E+taEvzNZjm3A9FSnjxpbmz6qMcT5mUplL70dKkrRHTIll0w9hPrW9FSsMYyUOlhsCiQpwPQGCljO1kPrTU9V+OsOmdJLph5CfWuZn7ToY42d8hQqkFcFb2Ywhja2qdSCpyzqDpnSS6YeQn0rmRopVkKccdRYE6ddBQrhAClc10A/t3GITOkOmdJLph5R/1uFmtlqluYw/dH59I+coUSeUX9viFadyE9F/TtkSi+Zegj1rfWoVYirlemUDilAvUQoOkN/lFG05MK5HbKotkOm9JKpj0Up752U4p2SeoWBcfqoON1TW4P8Y0iCkrnU6UueEeoOmdJLph4W9a1CTTKCmWaYBnVa1JIdCpNAsFZTw0rNDuVRbYdM6SVTD4v6Vh/VKHDNjdcMnzV2svdpUUME1MRV1jLUfoj12w6Z0kumHkJ9rY+q1Rylg9rahWopggZtYNklD1fCU6zfdsiUXjL1SE+9tsyvZCzVMoQ01tOvEbyxQ4xlGFZlj4cq/G2HTOklUw+hvrXML+GPeb0O3dMUal7TfHJKEBom6mJr0O8hoe6QKbtk6iHUt5b5GcfUsgmkTDSffg5QpEXIyOpJnfM4JdQdMmWXTH0UKr+1eioGS1Kygqcq8+kXB6vG0FK0MoPu3uup9NQOmbJLpj4GU++tnuqeW6sE0xt1oMACmjqBOVcabTQ91TNlO2TKLpl6CPWtRSmWWkhhajS0gECeGTx0XempMX2AMSKdSU/lsEOm7JKph1Df+vS3OFqOU5kpc59CNYJCzdZWFFJ0wXZoaW8OO2TKLpn66KO+dsUklUwoMYJLKGshmoKqdajJrbXQzP1MPWoOO2TKLpl6CPW1CLWMLJUcetcVTEVbE6cJRrRRNY6Ywymh7pApu2TqIdS3Jvw7YppiHZDDWIN8KYIWV+hDKZoNqnxmSFoOO2TKLpl6CPWtCX9WCj6sAQsrkNmM+jkxaI+ZybpRtUNC3SFTdsnUQ6ivTfi33jMXn6/+2jM1PIL1UKFgdWk5TWfgTHoqhw0ylcMlUx+F+tpdqBhL4oYGqUYC6pRBRQ1CxCnamnR6A4eEukGmcrhk6iHUtyb8Z8hESUWmj6oJKAQEKxogTZ+1F62t5FM+6gaZyuGSqYdQ35rwl4o4mlYwNFzVUwNKpQKlUwmlFxQ7Uz2VwwaZyuGSqYdQX1s4bUISBKFaW0KturpQHQJhR+0uMR1KT8UNMpXDJVMPob414d+Hj8pxQNM1KaVmWfNRI0z1uqzpU/1QK0qOG2Qqh0umHkJ9a8K/eU2NZEb9sTAQJZ6vflGouZUSPLLJmS7UHDfIVA6XTD2E+taEv41U82CCqcq1tDc1cJ7/6klyz4Zc4qGoP26QqRwumfog1BjfmvCvXmNiHjCkrTXoVKEUX+t7OHQasSU55aNukKkcLpl6WNS3Jvyjdko44yjxNRp9jGlMe2gwSk1cnMqQMwvRctwgUzlcMvVRqPrWhH8r2q0UAkvWgOaDvBpQBxTJ1IPmNk4VpcQdMhUvmXoI9a0Jf+8WcRhCoT6jfpXpo1ZSYButZQ2U9VQwtUOm4iVTD6G+NeEf8/TQS45QidbSXopQYmxgmtwZWytyiEzFHTIVL5l6CPW1g3x7SzpCgBh+DElLBuopg4Q+HUTlkSkcEuoOmYqXTD2E+lYyNeUZanAGN1xCJYeyEv4+EqdsufRy6OlPO2QqXjL1EOpbyVSbsZSmaUJ1DUmhyjOOCgkhRaxplJjxVFFK2iFT8ZKpX4VKIYS3mlRPSSvFAZTqWi89MrhyhtTDWOMnXMaZxv6cdtBUvGjqqdS32lTiiE00AY61aQpbAScM0wNIfWhp8/HPh5S6w6biZVO/KtWEw1tTqShJ1+oz6CR14X6CwjhAs7c0pJeoh1KpaQdOxQunnkp9ay7VAheR7oDTB5hKxQ6eXaF0l+nCSu0BDyl1h07FS6eeSn1rMlUrJ5vRDbQ1zYfYpjllrFBLxdh7oXQsotrBU+niqY9KDa99/UvGUTM7DE0zrBpUQcuM/UsIItLYgxzKpqYdPpUun/qgVLPXRlRJEjpXAcxtvv4lKHgdPL94jymYlXqoNiXtAKp0AdUHpeb32lRx7LXlAsNnHDVjf4EZSkVwS87TMcBip2L/HUKVLqH6aFPTayMqncF9jDmA0HCg1gt47wKBk6IWL6mkM0rFHUSVLqJ6KvWtNjWMPN+U3ME4BKDYE2inAaiBKWAboR6K/XGHUaXLqJ6v/1ttqqgXpylNY0zTpqJBKSpQQ6zdSx391ARK3GFU6TKqZ0T11ka/GNMInjoo9lVE3Wk1+mXAwaNPZ7XpMaXuMKp0GdVHpebXvv6jMRebD3/yNSx1NATrlkHWetRUFDMdmpiGO4wqXUb1VOpbX/8uKY9iHZx0bUat009t8/X3JC1QKa56qCcVdxhVuozqo1Lfy/2tlZTWSN/Mq+qPecZWedpUtIZTthwlHMr84w6jwsuonkp9q02todCwGfurrE1+1iM4pwiGGLj5SHKKUeEOo8LLqJ5KfSv3RyJMPTukshr981jLUaVD0pK0K3k51eiPO4wKL6N6KvWtXVR1KlFwRlSjZwWqNMBbJpg/nWqOlJKdyvzvMCq8jOqjUt9LU1NqI6Fk0DwykOQKZujArOihdA946PWnHUaFl1E9lfpWPzWn6BYtgQxeCyi0QpkqhRGTeIs0Eh2amUo7jAovo3oq9a1+avRetecBYayV014zFG3TpsZA5JSFDq2czrTDqPAyqqdS3+qnDg95BKkglqZN7WthmgUBHC2lHGqvdur132FUeBnVU6lv7U2lUjqiVWjZHIiKgo9WIUbGQDlGOTXph3YYFV5G9eT+b52b6i69U2XQOPVJHQks9ww5p2GJBYMdylLRDqPCy6ieNvWtNf85W4uOCs05LEaVwFPvq0G1B1evnQ9VqNAOo6LLqJ5KfWstVSpSZ9RfobYSgdAilLDKVDiV1GKq5VQtFe0wKrqM6qnUt77+lkU8cYER+7SpCWWKdHQQUiLhZj0c6qOiHUZFl1E9lfrWsemxpqRY8oyo1khKWStSRRh6jNaw9qzxVES1w6joMqqnUt86N713jYMNofVaplJ7m7HVGMDdMqdeAqZDrz/vMCq6jOoZ+7/VpuaRmltkkLgWUEqsUNqUa4ml5Ry90amIincYFV1G9VGp+FruXzImpyLAVRtQKWuGyhr4Z4NbxoGRxiGl7jAquozqqdS3cv9iYQRjhpirAsUcwaZRBY61pWQleDrUm8o7jIouo/qo1Pham5pEhWmG/WHk9HPWn7ZQwbOOGU+1xseUusOo6DKqp1LfalM7es/ZCzDZ8lOnYXVp8/VnIsfCyeiUUncYFV1G9VTqW2upyDm2ZUT7WPWplg1MawXEoavfn8OpVVS8w6j4MqqnUt9aSxXGaENpRlQYBchlzaSOHTQnb6OFEeXQBmreYVR8GdUzS/VWP7Vw6MnzmptGP/r944z9ZYD24j2Ytk6nlLrDqPgyqqdS31r1J2ot1eQQSKdNNVpTKWNclaqcggSWemjWH+8wKr6M6qNS6bURVUsUKw1cVX8GpIzgqSBELyWhz9DfD+1OyTuMii+jeir1rRHVkNi5CgG3MpWaSwFLXSCHPq1qT/HYDJW8w6j4MqqnUt8aUcVkJNkUuA4FSn3aVGoCEnLV+UI35kMVKnmHUfFlVB+Vqq+NqKoPT0QOgyLC/MG0qXmsRWphdCzYixzKp+YdRsWXUT2V+lY/NRB7Lj3DGEufhRMUCbgaVCNnadGlH1LqDqPiy6ieSn2rn2quGmpx0CwJaNQKHtEgiOdo003leihLlXcYFV9G9fRT3/r6M41UGQtI9Dxf/xHBhTMYK7bce9BxSqk7jCpfRvXMp741ohpRR0m+mv10xv6e5uvPazB1spaocshyaNJv3mFU+TKqp1Lf6qeWnJoFFTDHuBhVhmJrM5VIrkWDYzqVT91hVPkyql+VunZRv1WpjDSG9wbB5ptPyRk0DYGEa3xK7RT4lFJ3GFW+jOpXpXJ477SfXnJAbhWEgq5aKgQ3XHP+ZUq39hjGocy/7DCqfBnVr0rFaVLf2kdlHEYsVSCkH13U3ObrXxRaQo2DWtVjSt1hVPkyqodS+a2xv+SQCG2++YMdKK9UqhmuaT+Zhtv8iUO7qGWHUeXLqJ429a0zVDTHWAMbaIhpvv7TnCqvWWqpz6e/B8/t0PxU2WFU+TKqp019a+YfW8w1S4WwBv5NX3VNpWwBCjoFUdbcD9FU2WFU+TKqp1LfGlF5LDPKlwDdfuxOaQ4ewgCOuY1spfE4RFNlh1Hly6ieSn1rlspDG51UIVcyIMwVvI7pDBC2ijbqsckUssOo5DKqp5/61glqra/pvrmAS5mx//w3sOEMkXIjrzzFesqm7jAquYzqV6XGEOitSq29dK8WIUlYu6iVwEkysEeeof90WenQrD/ZYVRyGdWvSpX3tvtPeWLN6pDDavc3Nyi9OyCXTFSZ06l2f9lBVHIR1cOkprcmqbCkUGeAD5o5ArkHsJymSWXJhEVb80MLKXQHUclFVA+l4ltD/yzOsjKpGONYAdV0U6VnCKziNrVa66FSKt1BVHIR1UOp8lZEZYFGzDOCygkZSEIHiyhQsQ8crWOVQ4l/3UFUchHVU6lv9VPdJdUgDXqZzipNfYK3XkClpJ6RTOqhtam6g6jkIqqnUt9aoIKJI7cfI1SCAI1CoDZdAOy9xKwFBx0aTKE7iEouonpGVG+1qYLOjBhAyVZrqikYkUIyzEw473A9lPjXHUQlF1E9bepbh/1EQ/sxjAprrEAsCUqz+dfNGZu5cvBTNnUHUelFVE+lvnUhhZqMHjpDXdXUNEYE48xrLnWxVJAUDyEq3UFUehHVI/H/1tC/JO2mocGorQPFnlcRVQROpMMG9ianAqodQqWXUH0wqShvzaa2Vhvqiqec2oz8NYLWFEEaelsYIPEpi7pDqPQSqsfb/9qSP5U+o0kcMJqVaVJpmtSRV7O/M0mKVk6tTLcdQqWXUD3LU96ao5pvPGJCh4ppjaKiAopJoAUOsUpK0zk4pNQdQqWXUD3jqbcuouY8Sp2+KoiMAOQawNQYWBpJLzJiPpSjsh1CpZdQPan/W5VaieKw2GHE+YVSHaDu07oODmN4auKHRlLaDqHSS6geSo1vbaJaq6eTzIdfpUx9ujlYtQYxdzQqozIeaqG2HUKll1A9bepby6iJ01TjqJCcdCo1RDDLDs2RWyBqFA+NT7MdQqWXUD2V+tbq1ERZu0eGXF3WDDWCsvb8SK7M2nO0eiqi2iFUdgnVk/q/1aZKpCDYCzTlaVOxDfAYHZJkpVjEpB1iqbZDqOwSqqdS35qlaszcFQtUW5VU0h2ciwCGWDo5t+6n/NQdRGUXUT2V+tbMP0aKkQShBJs2Na+1aQkRerPeYhcsfKjdz3YYlV1G9VTqWyupphZTqmn1TIcyI6oZTBUeAaKP5LnT2lN9RKkSdhiVXUb1zPy/1aaWMjgYGTBnXYtTMlitFVKIqKK1j3ymQEXCDqOyy6geSg1vjahSHZw51xn7r5GUDTuotg49hGVlsbqf6aGWsMOo7DKqp019a+bfijaLLcPIbkBDDLRkW8XUvbmwl3GGpkrYYVR2GdUzn/pWP7UUb8nGANc1iLJ2BfOk0HoKEiWGyuWQUncYlV1G9aSpb1VqjiKDJUCJdQCxt/mjJsABY0THUfTU67/DqOwyqqdS38qoRpuBU+4VphOQgMKg+fDnAbWUPkXaPOZTNnWDUUm4jOqp1LdGVDmj1KEGmSIB6RSppSnc6tzr9FRR2plaKgkbjErCZVRPpb6138+KI3Xu05z2GVFRCdNPpbWKkqWpC1E/pdQNRiXhMqpnluqtNHWYFy6RIXpfE1R8QMlYAY3C9ALqSOkM95ewwagkXEb1tKlvVWpZK1OJVr4fl1JDBh2JoKYh0xUIfVrVM0qNG4xKwmVUzyzVW5uoUaZBDTxDKFcE6kGXZgt4apqCt0SHBlJL3GBUEi6jenL/t/qpbQzyVle+XxQotQqFOUKRFrFp7h4PZaniBqOScBnV06a+lVEVD8l9BMD5zs/Xf34pdfWmptq9L2Z1ivvHDUYl4TKqp1LfOj9taPVCU5/V2nz9OSqUXjOEYVNLPKaIxyGlbjAqCZdRPbn/W/OpYiNG1Qw9dwZqtrqotcEotGaqFyqHlqZK3GBUEi6jesb+b6366zr/7CQGsmb8kIUEZtOwWhupBa6D7VB9atxhVPEyqmc+9a39/r04BqEGGHoBGh5n2K8RGg0s0yOweKg7ReIOo4qXUT1t6luzVF7V5iPfgGNaC/54vv62xv5WJR4cismhzH/cYVTxMqqnTX1rLVVLpDnFDCXGtoZS4nz4u8GMpESGVWI8pdQdRhUvo3ooNb+VUXkOjkgFkCUDSSJwHxkEKQYMJmSHaqnSDqOKl1E9lfrWzD/FNmOq4hA4Tz8VC8OM+jsUnrbW5mOTixxS6g6jipdRPV//tyq1r6VTcY1ND2P6qX06q8o0wFFM1JMXi4eUusOo4mVUz4jqrbF/yyMPNwS2KkBZ1tbUVKczEGvtPXDvp5S6w6jiZVRP7v/W2L/pKpimDjyWUktbMyrW1H8stedOdf7vkFJ3GFW8jOpXpabw2n0UudRQuFSwGniV/M/HP62JP1U5NcZe8qFSqrSDqOJFVE+T+tYCldhzUhaBUGwqNdoADdlBOPVSWdn7mWE/knYQVbqI6on939rwV2IKwjHOgD83IFlKrTr/NcQ+Yo2Z9NTjv4Oo0kVUH5SaXkuoIlMtHhvkqVigJAGME0OqbiN5t5IOVaemHUKVLqF6CPWtJX9iVcVb/tnnT9n6dFB7BIwkGRVzjGdW/EjaAVTpAqpfhZpDeGsdldo0m7y2plVBIMQIpi5QMkuThQLwUB0V7vCpdPnUQ6hvtag4WshrEjVmSjPuxxn3N3QotaAHTKHwoQZq3MFT6eKpj0J9baf/fNutaFy7KGpck1MLqA2E4T1LoDD910N9KbhDp9KlUx991Nc+/alRslA7ZA3TUQ2pgLkV8BIsF6qZxA4JdQdOpQunHkJ9ayK1pzz/+DWDUVwTfnFVUOcKYc1N8VY8n5pGiTtsKl029fBRX4v7e7IRfdrRtlZQJ50/ijLAeVhazVPWTgVTO2wqXTb1sKhvrZ+mGEeLzqBc6wqmaGo0GtSQJOfQutqhPCruoCm8aOphUd/69K+3fRh26GSrgGoxqo4NUlePsUu2dIih4g6ZwkumHhb1tU9/ioUTddDe+rSo7uASeAo1lppzliqHevxxh0zhJVMfLeprC/2Q+qDUO/iPsSkyvVWVNY2yNasxcuNwKj21Q6bwkqmHUN+a8I99+qHDBmBABpr+KRhPR9WK12G9UyyHnn7aIVN4ydTDR31rwn/EOCXpCcZ0SefTv5wADwLTbaXMzpX7ofQU7ZApvGTqYVHfGkzllpjZCHCENduv9PXqF0jsGds0qqUcKp2mHTKFl0w9hPpWMtXCfPOpR8iS18C0IlCoMWTW4Fkp5Hbq6d8hU3jJ1IP1vzWYKlJb7tMpxVLm088a18QUgjpVKrw6qk9tSqEdMoWXTD0s6lsT/o0tNGoDQiwr4U/TorYZ/8+PNGmhKjROCXWHTOElUw+hvrUVhdA0jdiBWln7/GzGUQUT2Gg1p8bV6VDHNO2QKbpk6qNQXzvUVwdjbSlDSnkA2RqW5qVALEbFa4jJDtWj0g6ZokumHkJ9q4+KFKOLOOS8mvtmSDWffswQNJWqTjjyqfTUDpmiS6YeT/9bR6WF6Z/2UBkotCXU5ODWCZgSxhn+m/ZDA6hoh0zRJVMPi/rWPOowJ52uKPQWplC1MxhGh1Ryo9olFzk00Zd3yBRdMvUQ6lvzqDbf/RhW76kUAvIeQWNSiEpOHEbAUxX+vEOm6JKph1Dfmp4KUroGUghlTfQb2KaPGhESS5GiaVX/HxLqDpmiS6YeQn1tmR8VaZUFRhsBiFoATW6AtJpUpOYmhxAq75ApumTqIdS35lGxKKG3AQPXvulGYXWhZlDU0VlqSPVQmR/vkCm6ZOoh1LeunPLi2rowaMsLoUoCky4QKHoq2DzLodlTvEOm6JKpjxX+r92MSm346FiB/cfsqZxmMFULlGToK+a3YxZ1h0zxJVMfhfra9JSHiNMpTRDaqkel0sBDnj5qClqqSzE5lEflHTLFl0w9hPrWqD9KHC35DPPFFWiGOOAY5982x5DySBzzqad/h0zxJVMPH/WtT78qt5z7gPnPWuJTBijxdFnJKYZo3uxUHnWHTPElUx+FSm9l/TlE10AOOrQD1aRToxgBXT0GwhTzoaKUvEOm+JKph1Df6qOK2PRRTYHXkJQpUf4ZTIUpJC2DcdrXQ0LdIVN8ydSvQtU3r5qMQ8sa4lexrqoUzeCWKlQqvVvOiHxKqTtoii+a+lWpOIX61opUiphEV2dfNQOy6FDmiz/j/s6BesXcD82czjtsii+beij1tZV+KadYUjYojAKkAUEZDSR0NUkyWjsUT+UdOMUXTj2U+triaavRuWEDC1mXUhWsZV4V1KnnNdw3n3r9d+gUXzr1VOpbX39RxJhagJLWZtROAj6YVsE/pzqM+FSZf97BU/niqefr/9ZsKq0aqtE7tGKLT8UI6n0Aa0VxoenEnkpS7fCpfPnU06a+tX7aq/TYaQD+8FOnVwoWbboANebiZI3tlE3dAVT5AqqnTX1rXWqnKcjaEMx1+qltRlSW6nRbuWMJUgLTKaXuEKp8CdXTpr41n9pDcUcVwKHLTzUEp0YQLYwmY/D83xmlyg6iyhdRPZT62kU+HaW2tQsVe59x1HRUoZAjiPO0tJUy26FRFLLDqPJlVE+b+tbXn2vqwtOI8sgMlJKDTssKPcYSNWbmeiiikh1GlS+jevqpb632x5Z6yrkD1zCVWtpUKuYElMm6+Qxp+NCYdNlhVPkyqqdNfatSW8Ys85Wf3inN139aVvAZTIHWEIk4Nu+n/NQdRpUvo3ra1LcyKhqhEZYEEte0VFEDLSUDjTZKLpxjPtSYIjuMKl9G9bSpb21KbRa1eXQYYZGpPhRcrUIcOqQXbhUPtfnLDqOSy6g+dKagvhWmZm0jx1TBQpkmdeQA3hJCGjx6b0Wqn3JTdxCVXET1fPzfqlSl2guOBNZ5BlQxTIfVJEGUShZbCZpOJal2EJVcRPVU6lsT/2YSkkcFoynSnyOosWZIhWpNJpjbobZU2UFUchHV0019a3PKGCm2qUkY6mvp5Fo/MaMo6ITunIO1esim6g6ikouonjb1rQHVaNXJkwGLTj+18bSuI3RI2K1yShxPNafoDqKSi6iezSlvTVIVMbe1JK3LiEBoDOZk0EYkMjTt49DMVN1BVHIR1ceGv/jWmr8eUIJ0A+Q1ipoRwSsWSN4kRhLEdKg3RXcIlVxC9VGo4a2RP0vtHkqB5jEBJWVwnA5ApsJtvs+d/JSXuhX5X0D1IZka7a11VLV3koIBWqQKZIlBU5pOKnFosVnPp+b661Yy9fKph0V9azTVmtA0nNOiorX59M+QX0ttPyb8rnHp0fuhJWm6g6f04qmHUN9a76cds9SCUBUdSNeSNLUMqVIOOEzGOFTvpzvEXy+eegj1rTn/aUNHydM9XWsmgXwM8BX/i4m5OrdaD3FU3Smi0kunHkJ9a9RfpJDmsUb6trTGpTt4kAjYyNiazn9OPf07cEovnPpVqBxfW+zXxTuzO1jwNeSnr+U+OcHIM4yyQKmXQ0N+bIdN6WVTjzzqW59+DqW0ILZq/QRIQoKidZpVqtiae67h0KYU20FTetHUQ6hvDaZyHS17C2BV1nDfzKDsA0IIbbRVPT0OJfxth0zpJVMPH/W1HSmO2ZePmiQEoNILlEFtlaWIdpPup8iU7ZApvWTqIdS3jvfDUYOyItSK4ed+1FKizqe/Y0yduuOhhL9tRf2XTD2E+lYypYMtjdgAcQb81EoGszx1G5uxJ+3j1Eof28qjXjL18FHfGvVHjNiLFAjacTVLZyheAoRcuqLwID3UOGU7ZMoumXoI9a1FKZSCeuYIOGxaVMEGXuYXlsC1mnXvh+ZQ2Q7rt0umHkJ9a41/HCkkbgmkxLI6/ObT38QgFHZBwzXh75BQd6qn7JKp/1eo82/pH/78d3/3z//lf/3xW4ivEGi2xJSmMxpmdA+EQWa0X2nG/dnVDT20M4n+X9L8+KU8386jqv/dlJL/w//8i0zHv/yHf+l/87//85/+3TQt9IVI/9v/8X9p/ymGMP2mX35iT9X6lW4fv6ffulU1PFfsfP09PxHOz+/51V15fK+1fOpv/vwP/5v/6W//zx8S+Zt/6KP/Q59/7/8jD07953/8pz///cdfOHz6Of+O3+v/8ed/+M/N/+Xf/dOf/8n/7m/+9k/1z3/fd3+Hv/t7f/OM8IxBB2ZQmbEEsSOoZQPvMddcCoZ2pl3oF5tCX9qUt6PDa1N+fs9/i/f0ac9y4H+z9ux7bUoovVcOBVrvM+JzdtBUA4TkuXhyG36GSvxiU/hLm/J2ynttys/v+cewKfnalJ/BeWPTaTxg7d0FynEG524VCpEVaZH1ULPoLzbls//+p015O5C/NuXn9/xj2BS5NuWnn+JrvUwMkGM0oJLWLg8kkGgVyXrLh+bO/2JT5Eub8vbaiWtTfn7PP4ZNsWtTfvopIZCX1c9aKQFhZfDa8/wSvIoGrOkMRPjFpnwi37/YlLeXuVyb8vN7/iFsSgzXpvysSWqtdRwDrK6tI8oDPHsH7WRc2Xv049zHvrQpb69Iujbl5/f8Y9iUeG3Kf6vKca8z4snqCpRXLw4zglAwTKP2imfqHH+xKfGrWgcNb68eu0bl5/f8YxgVvEblp6NSYsDlniQudToqMqCsvZOIOfYRe/JDU1J/NSqf/B39xai8vdLvGpWf3/OPYVT+7VbHfPOssMA1pN6BUFeFSp6eSigKgQyrMHmg49FPTF8albdXZV6j8vN7/jGMyi1R+cvMDHXmrstTsdU4O+1J6bFCJw5xxJFGONM986tR+aqWVsOtpb1G5Q9jVPCyn59GJQVPOlQgU5ruyggMxUYFrS3WGRgpH9q696tR+aqYVsMtpr1G5Y9iVCxdo/KXER+x9tZSBKLQgHojUEwKJtkU1XR0PW5Uvqqm1XCraa9R+cMYFbn05y+eStK6IiBwDtNTiTjAilTwIr07W+50ZhzLr0blq9I3Dbec9hqV33Gxy5///J//w/jbP/3N+sHfTJPy93/+03/3df7xa0xz8Aeyc9/chRy1UjEHGzq9EqkIHopB69pZC2pPeMR2pN/uQtbwO6pm/85L/7vnr/JP/b/+03/6v8L//R///Y8fPU5//F/+pz619rfr1/vL734atQ825i8d6v/fz2n955/exM17OH9Tn/0K//HfP35fjz/+8w+6myMz4WzZocdVIlB0ftCtdWjmfdqgoU5nPM/0262hGn5HKeP9oH+jDl5zrJQzFJG46ssyaArzX0OU7F6wtjN5i/Tb/Xoafkd92f2g//8/aE+hD+IIY8Q6A0o20C4dUm298nDN/bjp/qqJSuPvqPm5H/RvjFssGKqsG13iWKNsKpRkA8RsetclNPEznS3ptztbNP6OOoz7Qf/GBx2YORQHoTpNd4p5ZYcCRMZcK5GXVk9/0F+1G2j8HWz8ftC/YbqlZB6SARmnM0a1zRs9vW7EeRKri9QzVRDpt2vANf4OXnk/6N9YO5K0Vw/TVlNuQHUolDE9stpDcMrrnp9Z5JR2CnPj74BI95P+jSvdU6prQob0iPORbg0shAY9TJ9shDxEjsdXX1dLxt+R2b+f9G+UsI0x42hKoDoIyGIBE3FgK1UElYIeD7C+LmGLvyPdej/p3/DHUndPowAnz0AzoppRdJ6fec2I1CQpnxlTkXbqiuLNjv3rWW9q6F0D9FITUF9lqdMJA0vmrWn3mo973l8Xe8SbHvtX+6Q55JBjINBcpkdWXEAbCnDuQm0Z73g8mP6awMebH/tX+6Rjdpv/EKD0HwNWCSxXXfNBYszzQ7dDnzRuoI3015If+x8g6N8rB7XRpt/WgLn6lMNKrvAKxQQrteA6r/9pOXxp4dNfSxbtDyOH0nE0DgZpjDjjtYrzRZg/4pHCjNg55nzGt8MNTJL+WnJtfxg5cBw5l0gQY1mLjKNAYTHw0KYHmLMUPLPNEDdgSvprycj9ceRQZgzgdT4WwXjGeyWBDw5AmXU6ijkEPsPWcAO5pL+WtN0fRg5BxqD5LEDFgkBMGWz0Bn2UYa1yZDnTYIQbYCb9teT2/jBymCpwVM0QsBFQmk6lZmdgzH2o99r7mbFguIFv0l9LAvAPI4dcKQUMHWqw6UrOdwOspwBCZXhNzKUeDzS/hjzpryVN+IfRQw215mwGEvJ0HlqP4MgVqjNpbYZZz9Bd3EFB6a8lmfiH0cO0AbXbVEFV/DHt2sAUO6SWY0d0G/EMGsQdYJT+WlKOfxg9MI2GYSTIbgnIUgRtLUFsGru5lWrHvcmvsRLezOR3+w89BAqmgNzrWlA/wBNOZciYrqRaVznvP3yZmsSbmvxmPYiaUJ8x5tAWVk9GAeW02rvcS6gq5mf6uXAHUeHNTX53qroWtpIyeF4zk6IIFIkOpWqN1JGIz4SbUTd2BSq+fb7J161i/b/+l/6nf+z/+F1Nsf8Weue+eUK71fl0xgFRx4y1el19L4UgcxViQ+rP9soTd+Prx/PtYzru3fj05FvuhkfkFKb3ENEjUFmLCyg2iOJaWycchyaNf7gbXzsSb582ce/GpyffcjeGuI9RIqTEbfpU5OAl2gzEc/cxoy8/lLP9cDe+JL749qEJ9258evItdwPRnNET+IxDVz5iLadQh8axcbYWqZwZ/PzhbnyJv/Htu7Tu3fj05FvuhtF0nEIe891Y8zK824w31CCVyqY55tS+IRb/shYA374T6t6NT0++Zw4VJvIYEVxtzfZezY5kCUJtaV6bShq+waf6sjAC377b6N6NT0++x6eSMa9GdqjWBQjdwFhW73cPOsybjDMFhR/uxtdVIvT2HT33cnx68j3rq0ojxDTvRQpjOlVrynIaCeoQHNox4jjTUfvxcnxZMkNv3zVzL8enJ98zMlg9Y0gDsvd5OXT6V4UbQ5Yygw7Bivk7Xo4v64fo7TtT7uX49ORbLsdamMolR4g8H40ZbBBYqBlG4yGjYk2HJiZ9vBxfsnG6bPxejk9OvuVyhNrRyBmMVjzeTMDqMMioXVCD9fodl+NLOE4Xjt/L8cnJ97hVrUppNiPw7vPlQGpgHRPkZoZ91IL1TJHdx8vxJR2nS8fv5fjk5FsuhzRiH31+oh7XmpIyYw7TNcVuBucUq0o4RQDjRsUhXTp+78YnJ99TcVjiSGwIo4c0H44aYaWogFWFrA0rh7p5PtyNr52qS8fv3fjk5Hu2SUjCwTIfCpQOJLycqtYh1xZpRuSY4zh/N772qS4dv3fjk5PvSVXhdKNCFIglrd6uzqCYE6SUWnGzInaqUj1uVBzSpeP3bnxy8j3xRszUsifAuIbs6AzLjQKCcNbeo45YznTEfrgbX1Yc8oXj9258cvI9d0N0UJIGpasANS6gaW33wyHz2dDmwc7fjS8rDvmy8Xs3Pjn5lrvRWyzMZJA4OZAxga2lZuZlhuMt69BThCNuVBzyReP3bnxy8i13o/YcWXBtlsnTp2JJoEIII/ecKeaGx7r/4k7FIV80fi/HJyff83CEtcRjBuOBFYEid9A8narW+3wyah8u3xCMf11xyBeN38vxycn3vBzYsY2moKOtiCNk8MozGo8BQx4lp2N1I3Gn4pAvGr+X45OT72nkyB1rJoLOuArW+wzHgwSwkmIPveOM1b/hcnzJxvmy8Xs5Pjn5HjaeiMZq/tPYClCNA4zcYVistcYs8dBqtI+X40s4zheO38vxycn3dDmxa2LJIEwMpF7ARuC1MNKKrbUC8VTreNypOORLx+/l+OTkm/pjW83V1wr7MF8OKXlGH5ogS2513hVMxwLytFFxyJeO37vxycn3VI6EMAMLI0hZGpCFCIpcoHDXpiMm66e8qrRRcZgvHb9345OT75nHE0PV1OdDUcNK5I4O1nIBL9PX0pIzHWsATBsVh/nS8Xs3Pjn5noCDhKoYrubYANQwQOmZIFiikLhI6KeqcdNGxWG+dPzejU9OvuduaPDgaV4GLWntZGHwKVsYHXOYT4fHfCqNmzYqDvOF4/dufHLyPbF4tIw0FCz6jMVdOij3DkM45UBsbXzD3fiy4jBfNn7vxicn3zPjMIhE6w0w1bVvoBA4d4FYKdB8UmrhU91/aaPiMF80fu/GJyffs29gWAqMBUQWGl/0T2U+HtmkqdQUkp3Zof3hbnxdcZgvGr+X45OT7wk4au2e4ow12ow1iAjBWjGINhSRrGn9BsDxdcVhvmj8Xo5PTr7lcpQipeQ13tC4r0lVtDhgBR+VsDQdLbZvuBxfVhzmi8bv5fjk5FsuhxaRZlzBbN4LGmO+HJ0iJCMjjmWkYyvO0k7FYb5s/F6OT06+p+KwotBalovecD0fAoYkMwSpNQSp8458A+P4uuJQLhy/l+OTk+9JVplPr8oV2HyNjk4dSkMDLp6p5soRvwGOf11xKJeO38vxycn3uFUzsogjOFDOGeZ1KOCZ8/SyJGISa4NP9cfiRsWhXDp+78YnJ9/TASjGXnOEPNoMOWpHcGQDm4F6cw8x8Kl4HDcqDuXS8Xs3Pjn5HsqRUg/DCgj2DhQ4gEYM0NMISM49yCnKgRsVh3Lp+L0bn5x80/zPUlstBqjZZjSeCTzMd2NQHJ6buvZvuBtfVhzKpeP3bnxy8j1z3MoMKnptkNeecbLE8270AbWpWfOqeGzjOG5UHMqF4/dufHLyPZtqGpJVa9CRIhBngUKaoCZJPArV5qd2nOFGxaFcNn7vxicn33I3Rkg2Kg5w0jzjjZXETV1h3pkwg43i/dguDtyoOJSLxu/d+OTke5Y4YfMkwSDJAhy1BPCRMhTpbU1ZkNFO0T/cqTiUi8bv5fjk5HtaY7GsnX9xBhzr4RikUMb0rGrR1DFp0HCK/uFOxaFeNH4vxycn35OpSrlRXIs4ZlQO1LlBqS3AUMwugUYO30D/vq441IvG7+X45OR7Bo604qkhz9tQ6nw5ioHOmGN+KRWLcGM9NakKdyoO9bLxezk+Ofket6qStrrWDawRuSQZQUM0KMGcUh0jyKl9HLhTcagXjt/L8cnJ9zRySA7KCaF5mAF5iPNy9DjvCo/c1oR1z9/hVn1Jx/XS8Xs5Pjn5nqUDnlJ0FOAQ5+VwtTUnNwD23pP0wa2eouO0UXGol47fu/HJyfdkclN1XdmpbLQ6ADWA1p6gd+ToacbD7dRcBdqoONRLx+/d+OTkmypHWknBEdAoA8WYZrBRGEojtVbFSviGd+Nrn+rS8Xs3Pjn5nkr10bz1qjMG9zh9qoFQau4QpFGW1gy7n78bX1Yc6qXj9258cvI9adxUptuUMtiqwaU0v7h3BRpoUQrH7qcax2mj4lAvHL9345OTb+pw0kgjR+itr4rDKGBdOjQzttJmpH5sqzJtVBzaZeP3bnxy8j1t46kOMXVIvax9A4v8sSlUq1IouVI6VVVFGxWHdtH4vRufnHyPT6XFOxnDCFqAMM/IA61BCjkrElOkU0VVtFNxaBeN38vxycn3PBzoLjkzJFnDcZvUtf4vgHlIVTu10E4NjqadikO7aPxejk9OvuflEEVPNL0qDDPioNyhZC+Qok1fa16W4qf6OGin4tAuGr+X45OTb0rjlsDDfIGNGXIwC5QYFEqrXntPmv0b8N/XFYd22fi9HJ+cfE8HYJYxHaoKAYutHWcCFlICV8vVJeYyvoFxfF1xaBeO38vxycn3DADFousOgOQ+Yw6fobmGKrBmHw7SUoeeGqtAOxWHdun4vRyfnHxPQM7MRdyhjbwyuS2DTt0Cc++xcW4ZT2VyeaPi0C4dv3fjk5PvuRvNepDSIaeymPh8PXysJcs1mw9GpXSKAPJGxaFdOn7vxicn35OrIrKcaoUWOQGV6uBCAj0ye+lKbZwKx/m3Kw4tXDp+78YnJ98TjWsLjQKCuTj8P+y9TZIuuYq1OyLMhAQIhoP+5j+EK8+6jUz79MbxjqtFllVU7FzVy/2YwNcCaG42NisVUJfXqph2vfU9G78Sh5bCHQ82DsqdpLpj77IKVJ/yLFZf4BP/ucZBXMxnm1+54/y/E4eWwhwPNg7KnR2H2tx7YmgLNxvP8mgvUiCpbThGwfLZaCz/78ShpfDGg42DcqemyinpHAXmwN2L+7PtMNFzSBbXkDUG36ipfiUOLYU1HmwclEvfqVK2XgXqhgNopQxW2KF5aSzCk/WrUBW/SBxaCms84Dgod5bxjNKH4IAu8zn/RxMstwmNn6Cu2JwtX4DjV+LQUljjAcdBudONZ5zE1sG6PZujBcHHLrIcfS6qM/ONbvxn4tBSWOMBx0G5Y3H0MphKB+E6gNQNbAwCr65cyTGPr04O8IvEoaXwxgOOg3KpHxej9vh//nyr6k2hYc1QG3qdpFu/0XP8MscthTkecByUO4djsetoZYKTPSOA5GBpEaRWaVTu2eWrdTz8InFoGO54wHFQ7iwAnbXmpgsq9grUuIOrOyQuaZnUnvSr5Ij878ShYbjjwcZBucNGsZrdC/TpDDTVoLESdCvUbHHC/FVVJf87cWgY7niwcVAuTcfSoIoOZdW12VgLvD/z44VFPPmc6SsHUF4kDjHc8WDjoNzZGz3zWpgFhKwAcVawvhx8o8I2asHy1eS4vEgcYrjjwcZBubSPJ/HqqlDH9Gc2djfjeQ1okyxRl11wXeg3fiYOMczxYOOg3PmKy3OzsSao2O7F8z9bcnODSUNb3115nl+Z4/IicYjhjQcbB+XOvQFpQ4t0GOm5HIt9QqORQQZWV6IiRb5n42fiEMMaDzYOyp2kepP9NKQGPp47NaYN9PlY1WtOObcmNY3v2fidOMSwxgOOg3IFDho+99sxwXXuoopdwFtK0FuvVLj3/NnhWHmTOMSwxgOOg3LH4eDOeSUD7JSAmju00QrwaKmw7JeEvtqpIG8Shzms8YDjoNzJjUjLXEWgiz+D4/s3s1QAZdHsXR8L8AIcP73xHN54wHFQrsAho2wWqsGY/1xV3mWVFq3Qelq8evY8LngcvxOHOczxgOOg3JlyKmxViAH92Y7bnu246hNWHguZkNu4YI7/ThzmcMcDjoNy6ZJTQuyOu+doE0grgtPowE0muiHN8dWVs/oicZjDHQ82Dsqd5bhDd5vBCF2f5bjNnsThU19NLt4yyvxsyKm+SBzmcMeDjYNyp6iyirrygrybCyCpa78b/Iw8rZJn6X3xVw5gfZE4zOGOBxsH5Y4DSLuCqtQgD96vBRqDeclgM1makhaN9j0bPxOHOdzxYOOg3NnHI5ITi8C0sfsN8g6tdIbUSlqJbPBnFwDri8RhDnM82DgoV9goLquN3XzXmXZNNQaCjpbA8mRObivjV/cG6ovEYQ5vPNg4KHd6cVlrVjTYbcfTixNCS1Nhtrp8eq5ev0qq1xeJwxLWeLBxUO5Y4958tNWfldEVyFp/livsH7MZa5GW9KvcSH2TOCxhjQccB+VO4tBX0TkEsvNuOIpmUK3PCmlJmqfzWhc+4v5OHJawxgOOg3JnjsPUqtEAJCYg3YT4JANP1l0yGuUL3fjvxGEJazzgOCh3PuPO7KRYgJNsONKa0BozmOry1JTdb5RVP73xEt54wHFQ7iQOU2st7wa8Vfvn5oDD/uOGoyWnPtNE+SqOW98kDkuY4wHHQbk1Oj72G8GQ8/LdabQB6kawO3GvlVaXz9bx1DeJwxLueMBxUC7BgdoqNsD2uOO5L2i7SQebbTfDlKroV4lDfZE4LOGOBxsH5Y4D2LI2b5sIyROIOYO5Elh6rpw1waFfJUf0ReKwhDsebByUO2zUiS0NhITdYBdRCIqjgVWRMnZjLvjVPh59kTgs4Y4HGwflzh63ltbgmmE9Wz9pyX5BGj0l1lxjlzQ596++4+qLxCGFOx5sHJRL7viYKy+D3kd6ZmOfmmpV8NJzzm2ifbaPR18kDinM8WDjoFxhw3lq0r7bcHlGYwkLtOUKblbLGIU0fWWO64vEIYU3HmwclEuHahZi6Q1Y+Xk3xjP9l/m5BNhbqyurf3VvQF8kDims8WDjoFzaN7K77poIuNHuN2h20GkOeSCOxZzKZ1eV9U3ikMIaDzgOyqWPuImXPYNNayFQHgOaU4ExnJfTaN6/Go3VN4lDCms84Dgod75UecJWO4Jhf14OLmBlMUjhwlhrxRtV1e/EIYU1HnAclDvLeKbZRBHwkp52nA20s0Md65knH7TKhU9VvxOHFN54wHFQ7kyO99ZzqwI86nMbUxd43k15986r4ap1fLU6Wt8kDinM8YDjoNx5OXKqWWoB6rzLqmENHH2XVSy4tA4snx2O1TeJQwp3POA4KFfgqGlRKjMDsgqQJwOrz4fdVVczLM3kq1SVvUgccrjjwcZBueNypGplDAF7Fh1SNgTl3Xw4VpPxbAH1r6oqe5E45HDHg42DcudDrnRlpgTOY7OR0v6trgq7mKqp88SkXyUO7UXikMMdDzYOyp1u3HufzZ9zHEWei+MKNnZ1NfFJVLFubL7aVWUvEocc7niwcVDu1FTWWYZPaIvK02/sZnyVf45lpr7rKV2f7Ti0F4lDDnM82Dgod/y/Lj6wFXja7qemaqCrFujOZSF15PnVaKy9SBxyeOPBxkG5NBnrbv6Y4VQHkNXNhm5Alg+l4laRv0rj2ovEIYc1HmwclDv3Bog8izGM9eyNHrmCZxYYc/aZdyPS9Str3N4kDjms8YDjoFwqqvLkOhboeG5jug5oMxeQ0Vv2icV4XoDjZ+KQwxoPOA7KpUs1Oru7QNX87DhMCK2TgliepHkM0q82VdmbxCGHNR5wHJRbcdxsT1kl9Rkc77sTd0UCszpHHj27fJUbsTeJQwlvPOA4KHcWgDr5nMyQVku7Hy8DtFeGZcnnaliZLuRGficOJczxgOOg3FkdzX3YWAhTKu6ySg1axQQLR0dyWcVuwPHTHZdwxwOOg3JnPlZbMVUH5LVfjlKeeaekUMbIu+UQ6fmjssrSi8ShhDsebByUO8mRmaqJZFCcz3XM/Xo06fs/sLdSVk7L8SOX499s/C6qwh0PNg7KFTbafi+yZ4L9vw5EeXccZTAUpT6Jqc6viqp/s/G7pgp3PNg4KHe6cdHcVjJIgwhImHbDkTu44GrUeFn7KFX1bzZ+Jg4l3PFg46DcGf9TYzQVSFgNaDQGL1WhW8GqzwEC/ChV9W82fiYOJczxYOOg3EnjklQyryCp+HM5VsHK7sWlr/VcI588PzLH/83Gz8ShhDcebByUO8cxq8pgGTDLY/+ZM+hziyN5enzxgTwvfKf6mTiUsMaDjYNyaTeuDWpWYDV5FuTuF0QFDYpzx5y1Fv4ocfhvNn4nDmtY4wHHQbmVONwdd8vQpTegZxWoVhzQ0hwVu6SmH42N/weOn4nDGtZ4wHFQ7uwbWTK1rgzTcMMxcYJzVphppjWX7/9zA46ficMa1njAcVDutBylp2XuoKsLkIrtskob1PHkc9sSqxcsjt+JwxreeMBxUO7A8TQceffjjLMAjbl7jpw6SHl25tZRKn+0Hfc/cPw0x2uY4wHHQbljAJL0lPKC7orPWoUONlkBkyD2Piv7jYb8pztewx0POA7KHZdjllpznVAM14aDd4ElXECWtyE1qX61ANTwReKwhjsebByUS2ncXlNjhDppAmUU0Mcdl9bHXG32ZPY9G7+LqnDHg42DcmfHobqNLLvZsPSwwR28WoclzK3kVKR/NB37bzZ+11ThjgcbB+UKG3P32+U5wpFMnrt/6f8/x4Fd8lIhXfpV4hBfJA5ruOPBxkG586XKK2JFg5nSbsZlbTZmH1D73B2HrrnooyNn/2bjZ+JQwxwPNg7KndFYa5ZSFth8CNDKmw13hPQcOfM5vX51APDfbPxMHGp448HGQbmUqkrecDff+tyoIbW5f2sKudSkbRQsGb9n42fiUMMaDzYOyh2DQwfX3Aas9dRUuCq02Xf7sQuqJCkJ8kf3Bv7Nxu/EoYY1HnAclDuhKlltre5Qesm7qLICrdtuxlcaZPIsrKILcPxMHGpY4wHHQbnzcqzK0nlBSc+mqjx9vxxewKXkZ2tux68unP0Hjp+JQw1rPOA4KHey6i2Porp7jGUVqMpuOXT/GLZ/TaxsXx2O/Q8cP71xDW884Dgod24OVEq6loGIC1DBCrZYwcnKWj6l0leT4/gmcahhjgccB+VOcITzyrkZoLPtl2Mk8EICPbNWbLOWdCE48jtxqOGOBxwH5c5edSkt1TXAvT5HB8p+OVp6HpKc+6hYtH/1tSq/SBxquOPBxkG583D0tN8GN6hSFpAuBG21Aac2mw/KeXwVVc8vEocW7niwcVDupKp4V0/PYGx7Fo+Q4n5B+v6jmXBCScPbV4nD/CJxaOGOBxsH5c4UxxIUygjdWgNqPKEVZEjmZW5sxqpfueP5ReLQwh0PNg7KnaS65Zom4m4wxJ/rmAae1q6pcq42Gq2kX32pyi8ShxbmeLBxUO58xZ29qbQMKe9yilj/2Y07oJa6nOrA3aN/z8bPxKGFNx5sHJQ77wZzzZ0JTHMBSq7QfP/Rl+fGA1cqX+3/zC8ShxbWeLBxUO5McaCM1HTth2J3GdR62m34WGAyiopk4s82VeU3iUMLazzgOCh3EodqMyEtQKcNB7tAMzfAnGl1WrTahY+4vxOHFtZ4wHFQ7sw4Vcu99QqL1IDK/KcbJ1C1TNPz87HqAhw/E4cW1njAcVAuwVHIvDD0Tk9upGZooyx4rI/yCGhfZdXzm8ShhTcecByUO7kRa6no5F1HkWw42P8vQZJt5DQx4WbkAhy/zHFMKdzxoOOg3LkASFpL1w4p1wQkuYE3LrCeYxysuFuSr2bH84vI4aYj/PGg46DcuR3ro/CqBWpaDjTS7jqK5qc5T+xYtH7WdZT/nTnccIRBHnAclDtGR8678RgKK2facDxrDuvcXYc6ztqXK361rqr879DhhiMc8oDjoNwZAizTRpkTBqfddfBgaGVkGL1pkdoT2Vd1VfnfqcMNR1jkAcdBuRTJ1VJRCLq0XVZN6fCsUwC3MhWlibevolXlf8cONxzhkQccB+WODUjNJo4EbdEAWrNBG3kTotMK8UK2rzarl/+dO9xwhEcecByUO8HDnjLR6sC6kSBUBqf83AFcWYYWa+VCz/EreLjhCI884Dgod14OTqvpckjGj9NR9xtSU4fU7Rkd91HKha9Vv5KHG47wyAOOg3Ln5cg+h/Djcbg90cNnW9VEkFJ8dc7D7avx8fIierjpCJM86Dgol07WNJ5jMqxWGMh7BXNPUEi1uwhZ/8okLy+yh5gwTPKg46DcsQGzFy/47OUpvgurkkD3owE6qnIuqmveeDt+hQ83HWGSBx0H5c5QR0+S8yrQp+zKSuemo9CELiK2DFtuXw11lBfpwyfhFXQEHf+vcoeOPHLiZzcuPV+sep3gc/82KreS2Lx+dkW2vIofYtjkQcdBuRPOXfOpniakPAdsVhDaTLTpsJlNR/L61cbD8ip+iOGTBx0H5c5cR6NWc0YgG//cIFBonfgZejJJvdXy2cpDehM/xPDJA46DcucGwazDxiBYS59N0lbBpHWwkkeyjm3kr3xyehM/xPDJA46DcqfrYJvpuTnude7nYzCC7158NyHJpZCnpBfg+KOsCp884DgoV+DoeRNgo4E+E+SE88nmKsLcDfksS2y1r7ZX0Zv4IYZPHnAclDs+eZI+O1YgX/ockx27rCIEo8Yl0TT87Ag5vYkfYtjkAcdBudOQj9Um2wBU2Q25zN1urLygteGtpiI9fRVcpzfxwxwuecBxUC6dWpbhzynAUfjpOXZF1UZpsP+1bjqGVrlQVv2OH+YwyQOOg3Jn5GmMpjkRTLX9cpjtXrwXgjqk2xyUklz4lPtH/DCHSR50HJQ7Hfmalpt0oJkmEA2CxvyY5KMgrWHTL9RVf8QPc5jkQcdBuUIH6pTK2uD5OgWEz6IF4d2cN8Os/GyQ+ipgRa/ihzlM8qDjoNyZeqrTy8gD1sp109EmuK8Cg0peTQybfHXfiV7FD3O45EHHQblTWe2u3IwZ6qxl9x24K6siz9jTbKX05Mtu0PHbJs9hkwcdB+VOV74fiueoMtjs4/9uPGlJA3JKroIr1RsBqz/ihzl88qDjoNyprCavVZvvyurpypXrs6FHwJhkesLu+lU4l9/ED3P45AHHQbnTlKeCLdcGXZ6J2TwS6JD+LENMUlt7Aljfw/FHXRU+ecBxUO6ESFbPUhmh9c0FzdV2T84CzDUNnYJaLrwcv8uqEj55wHFQ7vjklKxZTc+Odd1wVAHPz5qe3GbHZjnnr6518Jv4YQmfPOA4KHdWLcgcybQ/FwKf+KEWaMoOOj0XHko8v1pEwm/ihyVs8oDjoNyZ6qh51uUVlpcM1LxDW5rAy0hlKM/FX2Vz+U38sIRLHnAclEtwiKHLBDQh2DVWAe3DoWYrbWjDrl/FD/lN/LCESR5wHJQ7Z54KcpeZgHufQH3unmMVA5H9L/Yf26QLX6v+iB+WMMmDjoNyp+ngWdPYdDR/Vq4r7bpqqkNK3ktWNrELTccf8cMSJnnQcVCu0KGtde02diU1CtCYBtafroMcc56rpXSh6/gjfljCJA86DsqlA5oo7DMDe+ZNh4z9drBCNy77DWnJ57pAx2+XvIRLHnQclDt0DErDqUHGtOngRuB9/9ZYqJtoW58ds+FX8cMSNnnQcVAuBaxmqxsCkP97O+YEI0OYVqzNsgb7V0cC+VX8kMInDzoOyp37smuN3PfbwS03oMUDLBUCQR0Zc537x0d0yJv4IYVPHnAclDuLc7Vk21UUFLNnbFY72JwMTM1ZG1f7bGJW3sQPKXzygOOg3Hk5Go4xuUPuz/bD4vvlWO25hmY0O5mNz7ZKy5v4IYVPHnAclDunnjz32sYCs7lfjiIMrrv9yE5JMjPuhv17OH7HDyl88oDjoNwZl01eGknZnYY9wXWtYNgJBu1eZLhgn199r5I38UMKmzzgOCh3Nq57J86WoSed++VY++VoQ6AWcsW0Rvps04K8iR9SuOQBx0G5NEouKBMXJN+dBqVWQScqYJrTLLXe04We43f8kMIkDzgOyh2jAw1Lsv1opORPQ96hWWVIiW22xpKofQ/HH/FDCpM86Dgodz5XZS5ZVwKuXR4bMIO6FyimMm3MZHShrvojfkhhkgcdB+VO/JB6E9MGVRMCSc3QckVI0nDuMiubfBWwklfxQw6TPOg4KHcuEvQ2m9QOjLjLK+MBDYsB5SZlaprjxtfcP+KHHC550HFQ7uwhKdSaPuHcWjcT1P9ZXlUhW6K16uLvtq7Lq/ghh00edByUO2NPo8j+GyNQu+6uPDs9ldVuPnK2Utpoa3w19iSv4occPnnQcVDuVFZsCddzOHM8m3N17sqKkaAjtTFHmfWzHVb1TfyQwycPOA7KnabcRmv/DJCn9SSs6gKtu85alkTmcmTB7+H4o64KnzzgOCh33I7WaI3dcPRlDDTHAtclMDKKT+8pp/k9HH+UVeGTBxwH5U78kH3//ecBvHjD8TwaWvLjk/Nu0rUMoa8+WNU38UMOnzzgOCh3Xo6RGBOO54zNhkOeqY40FJitudFA46+cwPomfshhkwccB+XO56rOUowaYOfncxUlaHN3H94xCw/Dmi+8HL/jhxwuecBxUO5kSDqToyHkmQRIE28uLIPoKJi69ilfLempb+KHEiZ5wHFQ7mwh8Zx1Px4gizKQm4Lvcgoc0673WbSlC2XVH/FDCZM86Dgod4yONrtkTvBcIgcabUFzZ0hOc1odWPUrk7y+ih9KmORBx0G5M/S0qlMpA1TpiR/u1qM9dZai7d81lda+WitdX8UPJUzyoOOgXKGDc84tYYPF1IFwLlCSBl3raN0btfTVBqv6Kn4o4ZIHHQflztuB2jyhQE3Pkp7W+q6suDzrczulWrF9NvZUX8UPJWzyoOOg3Hk7WiaUNqG26UCqCC7cwQvXPIej2IUMyR/xQwmfPOg4KJf2Sve5UDt0fG496Ui771gThg3SKamn/NUmEn0TP5TwyQOOg3Lnk9UoUzAT5OrPCc1dXTVsFarPRYvmxM+mnvRN/FDCJw84DsodK3DKyo0HEOt+OWpJYN4a5Ewjt5mftc7fw/FHWRU+ecBxUO605Lu5eBLqIJTsiR8KPG8GzF6rIRbhz47Z6Jv4YQ2fPOA4KHd6jiSUpxjg7jCAOgvozA7SMev+C+y7U/8ejt/xwxo2ecBxUC4dCUSmnBhwpgVURgd/rj15klVx1mztwsvxO35YwyUPOA7KnXMEjHNaUhht1ccH3A15Wg2cck9PvAr5wteq3/HDGiZ5wHFQ7nytWtpbHgRNntWgWBq05+NVG6s5ypyzfmUD6qv4YQ2TPOg4KHdswGehgg/eLXiR/1uc69MYeOy6ynPr6jfo+B0/rGGSBx0H5Qod1DQvpN11LB+bjs2JqTSYY6AON639q4CVvoof1jDJg46DcmeYXIZnaQoypQNRYWh5vx3OXNJ0JW9f7QbVV/HDGi550HFQ7mw/TNiF24JpnoEmF2jPcYLZ23Bpuye/8cXqj/hhDZs86DgoV+jwRogtFyjPsCzNNsHqNJg5LyFuE/VChuSP+GENnzzoOCh3PugWamVkAbF/+o78TDztVwTb4FZqHd2/Ggq0N/FDDZ884Dgol2YCiXylDsmfy+Q0BJRWA6zT8246EtpXbYe9iR9q+OQBx0G5AsfuObSaECSWDUfbmHja3TkOadNK0ba+sgLtTfxQwycPOA7KpTU9M3MWhPLMclAfu6wq7RkuZ7aqrflnO6zsTfxQwycPOA7Kna+5Y+h8Yrmj74pqd+f8LHjbz4eVqTN3XXShrPodP9SwyQOOg3KnrFpWdI4Kdf8GZLTAK1VYmerkNlv/bFrW3sQPNVzygOOg3DlHwAvX/osKtQ0Gylp2Q54rPJPkWiQ/u6a/h+N3/FDDJA84DsqdCAl2Vt5I1PFsP+xI4N4LcMOh3SzbZyNP9ip+qGGSBx0H5Y5JXicVRYO8W49NR1IwtE1HJspDs/Tx1cyTvYofapjkQcdBuVNY1Y51V08w0qCnJW+7sEr7RxppVrQNzQ06fscPNUzyoOOg3ImQaOKZDQHxORHYnvOyCx1UbbU8bYPzVXTdXsUPLVzyoOOg3PE6lKZk2aUUPZXVLA1s9yJQSl8yUJDnBSPwj/ihhU0edByUO+PklZ8AIoL2NDcduqBZdkjuVSyhs134ZPVH/NDCJw86DsqdysqF8QGDn7WgpG135a3q/q1Ut4nT5JvKKqf0Jn5o4ZMHHAflTja3WvLK6VlftZ8O2R2H96LAIzXRWkykfA/HH3VV+OQBx0G5U1fp6twmg3AloO4TtPIAban3jAUrf3Ov4z9w/FFWhU8ecByUO1YgISWT+VwJ3HDUvLlgUpiZ2iidraZvWvL/wPE7fmjhkwccB+XOIpJdPUnGZxGJPatBy7O+6hmXTamLLM7s9j0cv+OHFjZ5wHFQ7nzMNbdsOqFhwuf48gBTL4A4Bw3BhR/Z5P+B43f80MIlDzgOyh2XHNeYVZ92g3ZDvh8KMNys6H4+bLK0Wr8Zlv0PHL/jhxYmecBxUO5MddRa++gCZdMBZD3thrwwrF1q7YLfSduFT7m/44eYwiQPOg7KpZknSSt3hSS5ACnuV8PIQOrYvz9WR/0mnPtfOn7GD3e1F3QEHf+vcsfpkJQy9gx91fGslW7QJhXIaGgyC1m74HT8jh9iCpM86Dgol6yOTF6VIdeUgcb+rekSoI2FpcZD6ILV8Tt+iClc8qDjoNwZ7LANB3KHOfB5O5qCaypQbWOzUk6CF5ry3/FDTGGTBx0H5dLbIdl2Rw6t7XqKCBUsZYG6lmQlmSNdMDt+xw8xhU8edByUO31HK3niSmDY2/NBd4BPkY1ITzpSm7189Xbgi/ghpvDJA46Dcmlitmjy9Uw9qe22g5/FuWk8s7OjCqlY/soKxBfxQ0zhkwccB+UOHLzSpFog9Segq4vAx8pQUmtmC+u8AccfZVX45AHHQbljdrigPGFczGUBLc+7JV8LBnqrq2hv+s2Ct//A8TN+iCl88oDjoNxZ8JbXxDkaeH3uEZA6aJX9crCj1ZVs9vQ9HD/jh5uOgCPg+H+VO/HDLLx8DaiL67M395/WPIFnLF2XjKZf2eT4In64/wk4Ao7/V7lTVtHCknKCbD3vsuoZJU8VwT3Xqk+GRL5ZDfofOH7GDxHDJA84DsqdWx1SO6oRaB8KhKOCl4aQ5yxp5K6pX2jI/4gfYpjkQcdBuXOaPI1haSJQ2SUVOfLmRAdwyh2xjZQ/ix/iq/ghhkkedByUOyY5d6mTCSbP8ZyXffa7Ke8/Sm5Za8GPrnX8l47f8UMMkzzoOChX6JikY3IuoK3unrzYACtSYdRkWfJUKRc+WP0RP8RwyYOOg3Jn1YKnlWh20H/ejuwdHPfbQYNYZYwk7atwLr6KH2LY5EHHQbnTldPklUeD0uhpPmoGXyqg6tLEp6f+1VAgvoofYvjkQcdBuUJH72qLDcEq6n47uoCPjQhO6nXmpCJf9R35TfwQwycPOA7KncLKKluqZbfi9mw/5GeuY3fmNYvJSqarfdV25Dfxwxw+ecBxUO7szZWW0CpBHw8cLGmXVE9d1bBtcBaRfTXWkd/ED3P45AHHQbnzwWo5zcQDeD7T5DMN0GwdTKwJ+n5UProv+x84fscPc/jkAcdBudORd8pIvqD253uVJwFTpf3Hlo046eoXeo7f8cMcNnnAcVDuxA+bWvVcoHN5FryRgS7cXfmqtpas2j/bm5vfxA9zuOQBx0G5kyHZHXchfnYsdAPSvMBLyZCnTh7KnG/0HL/jhzlM8oDjoNyBY4lQGxmKqe+GfO5Ho+QM7Di5G9Uy5Hs4/ogf5jDJg46DcmdxLnXedZVDbYN3R84I9nQeU2YqTmm1+s0RtP/S8Tt+mMMkDzoOyh0bUDH3ZuuJkMgTzh0PHRVyYeyDakX9KrqeX8UPc5jkQcdBubOjZywcuzGHOp7zspnmbsc7wZDGuSY2pgttxx/xwxwuedBxUO5Mk/dCWbzASJmAdjEFLftuPrAUVE5t1K/ih/lV/LCETR50HJQ7GZJGNNdz/axp3m/H2mC4dFjcFqcsijecwD/ihyV88qDjoFw6hFaEWfUZme1AIgxWWWHhsrm8ITl9REd5Ez8s4ZMHHAflTohk1OUy9tPhzXZTzrab8rogOe3efPEY46vVoOVN/LCETx5wHJQ7X6wGcqpc91PhG47m+w3h3XqMjlxMeWxCvofjj7IqfPKA46DcKatEateyQPpsu6xqGTRLg+V9+tSMXb5qycub+GEJnzzgOCh3nMC8eu02YC5bQGW/IerO++UQSTo1NbpQVv2OH5awyQOOg3IHjtokjzZBEj5LpROBYpONSUpjZec2voofljfxwxIuecBxUK7AUfWpnRSBCztQrQVaFQOxRoscq4yvMiTlTfywhEkecByUOzageTPutpuMNoDGVLCMDVSLYO6EqBdejj/ihyVM8qDjoNypqzhX7gWhmj0deWUwmgVSYhlSZVb+KkJSXsUPKUzyoOOg3FkrrYl7rxXWlP12NCbwkhoYjzbWbKvWCy35H/FDCpM86DgodzYtJJyUH5djPgEryQJWBkLvTVtCHnl8tYakvIofUrjkQcdBuUJHa6ipU4JGz0zgMgYfuz1vmVUrtpbsBh2/bXIKmzzoOCiXKisp+iwDfb4OAfWO0HxUGIw+xkzMfVyg47dPTuGTBx0H5Y5PPh4KSoPSab8dyBlsrgLZUtXxRHftqw+69CZ+SOGTBxwH5U5hlVPu1QVKK+U5hIbgqS8wnGV0qrXRVx906U38kMInDzgOyp01PWlOGeTQ1RJQJQVVXtAdS22azPJXyxboTfyQwicPOA7KHSvQrbKgQVPZTcfc/cb+pQOvYS2tKZ2/asnpTfyQwicPOA7KnZ7DhVdqBhuE3XPkqruiqg6K1RYxGulXI0/0Jn5IYZMHHAflzucqES59VhjD98vxjAI61wQ6TLv3jY5+dayD3sQPOVzygOOg3BklH3P0ueGoOgkId4Hlnib09hiDvuqSC3D8jh9ymOQBx0G5A0ce4lUQprVnb65OaH3sssqst+WiJV/4WvVH/JDDJA86DsqdCIl2leIVmpcFlGjspkMSdC/ZxVEEL3Tkf8QPOUzyoOOg3HE6qPpkNkBcz7WOZWCNJ9Q12rDk1vsNOn7HDzlM8qDjoNzZK21TOhWGUp5DTyll8InpoSORSnL+bK80vYofcrjkQcdBuUJHRipr9rVbca5AlHD3Hbs9r8IJZWBR/WoPCb2KH3LY5EHHQblCx1qYc2oOI9W86UAGf25pzpY9qdiq/atFJPQqfsjhkwcdB+VOV+4LJbcCVAoCLR6gu+OA1IpWT0TDv/pmxW/ihxw+ecBxUG4l10edFaHW50oglQxN9x+526K5EWH8yifnN/FDDp884Dgod9yOsrqzd1iYDMjqs8MqJ8iaG+8fS9ZX9zr4TfxQwicPOA7KnTU93EufqtCWOJAPA5P0zDy1Rq2NtNpXuxb4TfxQwicPOA7KnePLddTktp7UCAMxdfA0CywlYV7F8vxq1QK/iR9K2OQBx0G5Y3VQbT0zA7vJLqs2HE1pwVgDd0PezPkrq4PfxA8lXPKA46DcOUeQrE7fT4XnVYFaT7uswgkl85KSEtf2ldPBb+KHEiZ5wHFQ7pRVY4y1dkU1Rt0vR7LdfYglqLmVTY3W3C98yv0jfihhkgcdB+VScr3XjLMD/3OPYMgAZXw+6MocPZGyfZVc51fxQwmTPOg4KHfejiUqnBKk2hDIE0Nzxt11qHQsNCreeDt+xw8lTPKg46Dc2ZzbZi/GBdKQDIRjtx1Udxdiqw9pSQv2C3T8dsklXPKg46DceTsmLqQ8QKbvt8P2D19rQsXEXntnkht0/LbJJWzyoOOg3MmQZM+WW95MyALqde6WI+9Cq7c1uvsk/Sp+yK/ihzV88qDjoNw5oZnKUqYJy9KmYw2FlgfCnJlGYStevvLJ5U38sIZPHnAclCtwGKdFpSRo6ymsatpwpKfO8rKcWtXcviqs5E38sIZPHnAclEtdB61/hjlGqgr07Ad1HxNyYe++yG3g93D8UVaFTx5wHJRLe3NrHnk16PTMPHVcYLoLrPZszaXks+evVq7Lm/hhDZ884Dgod8Zll5Ja5t2HqwDRPxvXNQG6UvNhzdtXqxbkTfywhk0ecByUO0ulB3VKT/Kwjf0jYwV/zs22llWnSiv21VSHvIkf1nDJA46DcqfnoGk0naDis2jh2fJmqVSY0uvKVNjsK5dc3sQPa5jkAcdBuWN0UNvl066ozBMBuS9wGRmSFhnKqYzPdvTIq/hhDZM86DgodzpyHPt1yAg4NxjEi6DRKMCWJza2zv2rmSd5FT+sYZIHHQflUmHVXRM5SEqP0zEIrI0OhJar0yCfF5yOP+KHGiZ50HFQLlVWkqcSgz1LFqiMBiqeQKom7KyJP4uQyKv4oYZLHnQclDurFlLrnKfBmHkA9d2BeGkdau1Zn8ua7bNjNvIqfqhhkwcdB+VOhqRXYhwOszxjT9QaGAtCpYK9J6MqN/qO3z65hk8edByUO31H1mpmC4r6Y3mU3ZUvzFB9iXjvlPQrOuqb+KGGTx5wHJQ7JzQx1cnmMCwpUJYMhoiw0pJhs08pX7Ud9U38UMMnDzgOyp2Xo/sqSwe0nHdd5brrqloKcNklldEs1b/yyeub+KGGTx5wHJQ7TYd7binvRnwoP9PkE7Q126w41dXm/qd8D8fv+KGGTx5wHJQ7C94QvdeZoaT9aNDqBFpUAYVWIl8z6Vc+eX0TP9SwyQOOg3LnWEfjRIU2Etb7fjnygF1nIczE3nrl1j7bQ1LfxA81XPKA46Dc6TkS1UrWoZsWoIQE3nKFIqZoI0kfXwXX65v4oYVJHnAclDv73VKt2bhD8bTLqvxPwIoyrGWMhd3xs6XS9VX80MIkDzoOyp26SqmSeoZen1hV77sZX9Wg0qiJFmu70ZH/ET+0MMmDjoNyx+lgzNj/Ob5cE9BmBRr2+hzQNBPy+vwt/p6O3/FDC5M86Dgod96OWlKriXez0QgIu4BjEmAdKqOUwXLj7fjtklu45EHHQbmzG9TNlviup/g5g1YXgpIukFSS7eejFv8qul5fxQ8tbPKg46Dc2e/WOmbX8nzAHbsrJ4ZWTMF1Pxx1aK/pxtvx2ye38MmDjoNy55tVG5N54jNPPoHosQLnM+KRrWsdUnL9Krqub+KHFj55wHFQ7lwmH22OmgnEn+2HUio4tQTt2Tedls/kXy140zfxQwufPOA4KHfW9FCvude2kZgFqMnmArNAFh3Lx9xV/4WX44+yKnzygOOg3PHJPbm2QcDPflDiyeC7lgJClFlMOqWvsrn6In6YU/jkAcdBubP9cEga5AN2972RSNzAnrXrfbcgtKgh0ld30PRF/DCnsMkDjoNyZ5a8GMmcCnmUBFR2gdUyI2TiPoiqM30VItEX8cOcwiUPOA7KnbLKOFumCZR9l1UjF9C8G3JeyF5l7kflQkP+M36YU5jkAcdBuVNWpayLeoY6SwWiwWCpyi6rsHJPXKlfKKt+xw9zCpM86Dgod2zAmZMMqqCyfzxNBjjPBqXnYq1QtfrVPQJ9Ez/MKUzyoOOg3BmXLYPGGs/iQ3wCVuag1ScUYhVXbnXdeDt+xg83u0FH0PH/KncqKycrtptw07bbjvnMkRcXKJnJM9eZPosf6pv4YU7hkgcdB+UKHVxH4kwKxfEZ7KCnKZcEcwyXTpZwXPhi9Tt+uP/fgo6g4/9V7nzPHdWwdwUdu+Wg8Yw9Zd10lG6NNLWiNyqrnz55TuGTBx0H5U5lhbONMnaj0WcCIsHNCe3/wO68/5E++Ss67EX8MGP45AHHQbm0VnqKj/FclX1OaC5Zz4K3BG1gMq5e22dWoL2IH2YMnzzgOCh3rED12VgImHPZPfmaYNwTLJxdrHNJ+lXCyl7EDzOGTx5wHJQ787Ji4rMI8Mj1mZelDQcOcCa0539y/2qHlb2JH2L45AHHQbkCx/S0ctYCI/fdkSeauyPHDFxY16A8U7oAx+/4IYZNHnAclDvzgCJcsRYwez5XtdTBZmEwYholE+r6ag+JvYkfYrjkAcdBuVNWoTLT43Sg74Z8pI0J7x/NRSYzD/MLDfnv+CGGSR5wHJQ7AaucqCF1EHsacrH57HfroDSwGiaTz44v26v4IYZJHnQclDtGR144W0lQqBkQ+X411BF8lLqoDV3+1eJcexU/xDDJg46DcmeWvJHa4gSjlA6keYMhNoDm9Cpr1tW/muuwV/FDDJM86Dgod6yO1ZY90+Oy2kNHKaBKBGTY1yxuGS+Y5H/ED3O45EHHQbl0Bq2atyGgmDcT0/oz2OFgmWeeXcrCG5XVb5s8h00edByUO+FczeT78QBcGwzKzw5dzwyZbE2sheSz6Lq9ih/m8MmDjoNyZ8Fbcp0bAtApE3YbXkFTmVDborRGw44f0fF8p/rf8cMcPnnAcVAuHV+Wzr778dk6P21HBX+uBNakTNiakn+04O3fcPxRV4VPHnAclCtwNJtdU6pQc2vPatAE3rrASGQ8ylDlj3au/xuOP8qq8MkDjoNyZ5pc9/uQkaBa3k2H8ILG+/mw0gctrGT6UcLq33D8jh/m8MkDjoNyxwk0SyrdAStnIGIB9bn/A5fZF0knTh95Hf+G43f8MIdNHnAclDsvR6VWanOw/jTkq41nqmOBLJzMFYeMj7b0/BuO3/HDHC55wHFQ7jgdaDbt+Yy7GwygvCsqnRVhysojtYGr2/dw/I4f5jDJA46DcudTbl1cUOeuo9ZzfHlz0TQR+FiDVzLJX011/BuOP+KHJUzyoOOg3Annqg97trqVopsO9QS+eYHdqD/X0WbyvC7Q8Tt+WMIkDzoOyp25jta0rd2DJ6IC1A1B2xzQSkprTOORP4qu/4eO3/HDEiZ50HFQ7oRzbWHDXUrxaHm/HaOBi1fwXF1wZLL+0dTTf+j47ZKXcMmDjoNyh46qQ8okEOsExDmBFXSY2dnUqufmF+j4bZOXsMmDjoNyxyavSGVif06TD6D6LLOa7rBM5RnzqINudOW/ffISPnnQcVDudOVujrUMSKKbDhwKzlggL7ZJztT5q64c38QPS/jkAcdBuRQ/bPvlEAa1Z2K2jQHKmp8xD1Tqxcv4aMHbv+H4o64KnzzgOCh3ug6thezJVQ31/XIk3XBYA50rceVCWb7yyfFN/LCETx5wHJRLCStd87l8Jjaf4LoStD4QWnM1GpJ7+yq4jm/ihyV88oDjoNxJWOGup+ZSSFrW7singuXuUHCliaMSfzVM/m84fscPKWzygOOgXIFDCUtz6dCRdlm1S6r9cqwCE9saOHik9dXHXHwTP6RwyQOOg3Kn5xj7n0YEvmrZL4fs7kOX7/48zcrOU+pX33LxTfyQwiQPOA7KnaXSUnMZ1cCtpmeDVQabwwANaxZ3WfmrqQ58FT+kMMmDjoNyp+kwzNxxANlEoGwNHBdBFS9rlNJ2T3yBjt/xQwqTPOg4KFfokLZKL6MBk+3CCrGCcsr7j1V9tyRc84XC6o/4IYVJHnQclDvhXOU5RRXIy347KLVnae4z/5RIpnOlz+KH+Cp+SOGSBx0H5Y7X0cqiviq4GwG1Irs91wbL5/LObTchH93r+A8dv21yCps86Dgod+hITTA1e7Lqm44nl+s+0/99z22m2uVG3/HbJ6fwyYOOg3KHDjfseVdW0813PcXPTYJVoGDvLG6Sy1chkvwmfkjhkwccB+XO4tzEY7cYCDhH2k+HJPA5C2BxmzaTFvpqwVt+Ez/k8MkDjoNyJ7jO9UnnDuhNM1BNAxxLgorGnop7yl8lrPKb+CGHTx5wHJQ7VuBKz8rDBMPXhgOFwLA2KLI01TnNx1cfrPKb+CGHTx5wHJQ7TiC1/XTMCoWtAmlH8OYd2hSVLCPn/FX8ML+JH3LY5AHHQbkzLVsaV+91t+Gy4bC+9stBDZJpl7Gkab1QVv2OH3K45AHHQbkCR037scimkLzxbsibPosWEuRaci9Cw258rfodP+QwyQOOg3Lna9VzOJNWh0H/pKx6AR08oVMrq7rJwK8myfOr+CGHSR50HJRLRgc3zVqgJDSgVAk077a8O7H33kuxr0bJ86v4IYdJHnQclDtDT4OU6sowOu/CqiNDS4KwpE9bpc2VvzqCll/FDzlM8qDjoFwa7DCmpBkmOgJJ7+BjDvDEq9S+kq+vIiT5VfyQwyUPOg7KnXDurpxSGguQsQHVZ9WCtQx1jdVykZL0QlP+R/xQwiYPOg7KFTqGtKLoA3Tas3W97spq5A55YZFMVPRGhuSP+KGETx50HJQ7fUdGo8focBkE5LWD9Wogs83k2rmtr6Lr5U38UMInDzgOyp1PVlLHbH134bxrKppNwb0wpFK5crZU+1efrMqb+KGETx5wHJRLFwl2Rz4VYfzzPbc1AiueICebTu665ld1VXkTP5TwyQOOg3LnENoiWbkK6O4ygPrq4IYIdbSyhOdY/lVLXt7EDyV88oDjoNxZtSA4V2oDmKYDLcmgu9OAsbsPrOie6oWe43f8UMImDzgOyp0QyTTZr0MDTkWA2BD2wzE2IUUyV6rJvzqDVt7EDyVc8oDjoNyJH9ZMgrggrfq45Auhjd1z4EJairvEKhd6jt/xQwmTPOA4KFfgoOXL1mxQdK1nM0+DhshQZIPBVsT7BTj+iB9KmORBx0G5Y3RY6m0UhZras6MH/7mdmffTIbW33Lx8duapvIof1jDJg46DcsfpKLv1JiSYvipQKgMszQ5DG9Nzf7nzV/HD8ip+WMMkDzoOyqUTgdIwKz1pXANaY4Lrs5WkSVnjWQ/a+AIdv13yGi550HFQbo09GdJUYDEFqlTAmxF0zvlJ5hbsN96O3zZ5DZs86Dgod8K5ben8ZyNo6QOo+7NXOidITVNmxlr8Bh2/ffIaPnnQcVAuDQU26Z4HJOrzCecS6MZlt+Z5/1uc/N1pcnoTP6zhkwccB+XO8WXK7DZ2n8FVgKQx6EgdWsNSJvso+NUOK3oTP6zhkwccB+VOiITbXM+S9YQr/d/2w4ZDwal3qYNsF1jfw/FHWRU+ecBxUO7ED0eVhlKg5mep9EgJbO0ftdpyWpPssx1W9CZ+WMMnDzgOyqXg+nN4gBKMbAto5QU2skDnKQvZ05hfJazoTfywhk0ecByUOz1Ht4mWE+zGQ2FXURXM53Nf1lyGDq7+1WpQehM/1HDJA46DcukKWsFGY3calvbL4cbQvCvYfjJGLUlTSt/D8Tt+qGGSBxwH5VJDnkjZG4yC85kH3D3HeG6i5VWxYx55XCir/ogfapjkQcdBuXReFuvy8ozHjvVssCpgHRXy6DKKlNznVxESehU/1DDJg46DcoWORGP3FalBXakDVVFQWgS90mxeqeC60HX8ET/UMMmDjoNy51xHyrO33uHZvb7fjvS047OBFt5Pxyoo60Zl9dsl13DJg46DcmfsqTnjbAVS0WcPiTRoujuQolIbWqUNyQU6ftvkGjZ50HFQ7mzObbkJlgHYdABhZXBTh11V9Ympm312k4BexQ81fPKg46DcufWE62nFFzSh9P8nrLrv31JPvXSbE78KkfCb+KGGTx5wHJQ7hVXWXUOlZ3OV76ZctICKTpjVS1ukk+grt4PfxA81fPKA46Dc+Z5rY9rcNKCT7PeiIbTqFWrKXtuurpi/+mLFb+KHFj55wHFQ7jQdFW2uOmC33vvlyHW/HDR3S77yLIhYG3/1wYrfxA8tfPKA46Bc8sknM88ExsOAqGVoKxcQnKM7YiO7UFb9jh9a2OQBx0G5E1yX7nUUArRn43qfDobeIK3eqeDuPPQCHL/jhxYuecBxUO58rVqozpphyLNxfWKCpjzBWqsJtS9aX33L5TfxQwuTPOA4KJemOrxw8wmTd7tBA/3ZfvgMP7WxkHWm/FXAil/FDy1M8qDjoNzZs5BzT2gdCs32DAQu8OdYIFe1lfJamW/Q8Tt+aGGSBx0H5Q4dU7g24v1irF1Yqa5dWK0BC9uimnXNz07Z8Kv4oYVJHnQclDtfc7HJwJJA87Ojh7yCkyGoYFq5Ca/11S0bfhU/tHDJg46Dcie63pPZSBnW6gkI9yuic/9I1R5rcMzRL3yx+iN+aGGTBx0H5c73XLRqMgv09tjkZXcg1qbB6HX9Y6HneuGT1e/4YUnhkwcdB+UOHcStldTA2ypAkxDalATPGRszZukFP6JDXsQPSwqfPOA4KHfcjlIUqU0o+SmsOjVQrxV05brfDaLJX10JlBfxw5LCJw84DsqdTSTFRfpkWPSMky/zhwsCs11iEY/V5lfBdXkRPywpfPKA46BcmibnRvj4HCnvpqPxBB21QxWbgytiw68mAuVF/LCk8MkDjoNyBY6RWccz4yT6xA9lCrj0BlYKTlzUu321VFpexA9LCps84Dgod3oObpUJM6A9PcdTW1nLCLWtKW7NvjsSKC/ihyWFSx5wHJQ7cOxKKlV3SG0WIKsDNOfnWmBLSqWnifN7OH7GD0sKkzzgOCh3hmVLq2Vxh77KRsKfnkNstyDaM+ZU1xxfmeTyJn5YUpjkQcdBufR07NZ7/xWELs9Yx3N32fevsB573IYzzQsd+e/4YUlhkgcdB+UOHUOTJc7Aaeb9dmgF248HVH/QaBuS/FX8UN7EDwuGSR50HJQ78UNZtas0yE7+jAQqtJQSuHf3weq9fxVdlzfxw4LhkgcdB+XO8WXzlp0rzNHW7jYkgVL/59ose8kzN/8qfihv4ocFwyYPOg7KpePLlmXOut8ORCB8ti7sBwMYJxntfr2MCxmSP+KHGD550HFQ7uyVXtX9n0s28k+IxHF35U9+vdRss5fu9BUd9U38EMMnDzgOyp1sbsrJujfY74QBcS5gbTQgY7NdWa39rnwPxx91VfjkAcdBufPFSkrOU3ZJVbw+KxYqqBSBMjP1umYl/8rtqG/ihxg+ecBxUC5tP6w2RRF6X7TLquaw//zPh91kzlal+Pdw/I4fYvjkAcdBuRM/9Dq5zwK19gK0W3LwoQN6yl7EqMuw7+H4HT/EsMkDjoNyBY6auVZME3ZzsTuN9dxdLoRQHWvVylr6hYb8d/wQwyUPOA7KFTh0OimawX4i0pMhMXD3DjkbytLa542vVb/jhzlM8oDjoNz5lDs1C/9femQCPSsQmySGlrP2ibyWfxUhqa/ihzlM8qDjoNz5XGVWC/YBgx1307F/86QLEktL2iw3/epYR30VP8xhkgcdB+XO9sPO0rMLzEr7AcmW9tuxnxJRTE+D3tdnixbqq/hhDpM86DgoV+hA4jme1W4qT8BqPxjPGeYKisW11FTXZ+c66qv4YQ6XPOg4KHe+WLmQe667Ka/PvQ5V8FEzVEqFkjTh8dWlp/oqfpjDJg86DsqdT1at0q6nGmRb++3gWcFsMYy+yuA00ih0gY7fPnkOnzzoOCh3ElaclGZNUIfuvkN9gVYRqCkV3HiIpK8GO/RN/DCHTx5wHJQrcPRRyuKpgPTMkyfx/XTohMc/76kKin5VWOmb+GEOnzzgOCh3vliVpKsmh43I7jpqYvCOAst0sSQqmL4aJ9c38cMcPnnAcVBuXQms4lSg+nPMhp3AZm0wEFfpXRDTV/FDfRM/LOGTBxwH5dKanrk2Bg6dUn5u2eyyqpUJ1ByVsfHCrzpyfRM/LGGTBxwH5VLP0efjBMKoNvbL0XZDrqPvP0qSlYYV+coI1DfxwxIuecBxUO68HN0RrRQQ6xuOtXtxU9P9x0xFKSUZXyWs9E38sIRJHnAclDsb10saLN6g9DyePQsC7gtBCk0RU9f11SEbfRU/LGGSBx0H5Q4dc/cVoyyoEzcdcwk03Q264vTF3TTLV6Pk+ip+WMIkDzoOyp2PucLJJRt4YgcaG4z2OB3aKmonqlNvvB2/44clTPKg46Bcsjq6dk4JxuqbDt0PiJcnur4LriVKw/SCSf5H/LCESx50HJQ78cOyZhnVoCXtQFkULNcEsyekPnC/KBea8j/ihyVs8qDjoNzZDdpzxrwrK9qQADEn0KwCu1GfqTBxsa+u2eir+GEJnzzoOCh34odzui0U4GG4+w7sYKUT9EU82Wcv8tUmEnsTP6TwyQOOg3Jn6gl700IDtHh+VoM6uO/2PJfRWWx49a+acnsTP6TwyQOOg3KnJ6fMyCuDtrJfDh+7Jxd8Vr09dvmzdp0vvBy/yyoKnzzgOCh3mg5NXFpLMLLpcyVwN+ejIayV8xCq5v2rpsPexA8pfPKA46BcgUOecqqYA2Itz4K3xyffPQf5M+2ReDchXw2T25v4IYVNHnAclDvHOsbux1sWWGVz8YSqwBoOSNw1d6G16KuRJ3sTP6RwyQOOg3IFjiLYMY0EedYONHsBb8WgiOyuQ7HM9VVw3d7EDylM8oDjoNwJWPVBrQwE+2dv7iQCnZbAc66URXpeF3qOP+KHFCZ50HFQ7jwd/4ySawPl+hzrmAusq8NcGWcujWu/8Lnqj/ghhUkedByUOzt6rBLW1p9hwN11rIXQvKX9imTilhvr1At0/I4fUpjkQcdBuXSRYLVJhrA8TaCaEbQ5Qdcuq402M34VsLJX8UMOlzzoOCh36FBppeUC3XABNclguSHI2HCs3GvO+QIdv21yDps86Dgod24SpFm8Y4aa6RnsmBW8d4PuJmOhL6s3+o7fPjmHTx50HJQ78+QzScVRAPWfix3suysvE/Z7MiVL7rl+9Hbk9CZ+yOGTBxwH5c4JzTaoiCdIvpsNytjAdO22o43BWLN4/ajt+Dccf9RV4ZMHHAflTtexuprzgrz+2Sq94Wjrn0VWrricEn51mfzfcPxRVoVPHnAclDvbDx1XHXP/F83cgVLt4CUr4BKU0jMW/Wj74b/h+B0/5PDJA46DcscJxKw8lKFSTkD/H3vnkqNZynPrEVkCbHwZDtf5D+HA93eydHhDuwMtS6VQZK5uPYm917JdIoHO9ZA0qSGkGEXoUojkXzh+xw+z2+QOx0F5Mw9oM9jsEaT3PdVRJ9SRCqQxdMzch+GlbO6/cPyOH2Z3yR2Og/JmNWgpKoIdRHU35EmgUBFoZSTLmrrEfh+O3/HD7Ca5w3FQ3gzLNpujz7Ta8LCnAEeBGkaFFlobNraBfum87L9w/BE/ZDfJnY6D8oaOrLWNGKFxx51cVyhll1kD26gqMculUfL/0PE7fshukjsdB+UJHb233HtOQDa2Sa6r6yA2QIk8B6YRbp0m/w8dv+OH7Ca503FQ3rQdrXfLJDAs77fDJmhpBaTUwFTnyHbpIsF/6PjtkrO75E7HQXkzMFvqTEQKk7uspnwhorPqvhYoOa8/Fr50Bu0/dPy2ydltcqfjoDzatbAThlXWi5EXE7SXWZXaoY20WhIVQnrwPfeP+CG7T+50HJQ34dzVaQwKEWpdYBDHsfoOJGDsSaOOQnirsopf4ofsPrnDcVAezQRGCawdisx9X5YSWJ4IsaXWmIzrtaY8fokfsvvkDsdBeZPNJeyU+oCEe9kCTt0L3hKUJFhoTEO9FT+MX+KH7D65w3FQ3rwcM9SacgDknlZZ1Quo7f2gwhhbb7qa8vtw/I4fsvvkDsdBeeN14Oq8uRbIqzEHKrqvddBcBdbIpWkadd7qyOOX+KG4Te5wHJQ3n6ssD47rvcBKYSHBFWrJGQS1V05ztnHLJo9f4ofiLrnDcVDeDMvWOFpVg9R4f63KCqVVhJlsX7SZpPHSFbR/4fgdPxQ3yR2Og/LmU25k7vse+bCRgcIOIg5mCBGxS4yEt5ZK/wvHH/FDcZPc6Tgob+4RhGA6pEMLoQEhJyhkGUYaLVutEu3WzFP8FD8UN8mdjoPy6LxsHN32VyredExEqAkbhNbSpNKntAdOxx/xQ3GT3Ok4KG/oEB01S4WRRwIquyfX2mH9LWcKhuvnAzp+u+TiLrnTcVDe9B01Uiy1gVDMe4MVr6Z8GJQ4gq6eIyS7NRMYP8UPxW1yp+OgPDpNjj1nydBzE6A6FLR1hdZzypzF+ouA1R/xQ3Gf3Ok4KG8+6EouPeQAra4f1OJ6O4QmlBA1zyl19luVVfoSPxT3yR2Og/Lm6bCBMWCEoPtKoJTVdrRWgXE2Cyn1rpdOEvwLx++6St0ndzgOypue3Ib1yBE0WQTq64cGY2h59jCSWJu3rMD0JX6o7pM7HAflTfxQR6SZB1CRPVKOFYxGAmQ1oz5MxwM4fscP1X1yh+OgvFlEUifmhgl6pLzjhwZaooBgm5x0Uku3vlelL/FDdZvc4Tgob14OKRxWdwGjtAXHDBlKRIQ2NGaNheK4FVxPX+KH6i65w3FQ3mRIyFJnWx1431+rIg8wFoOc8g4gZrV8K2GVvsQP1U1yh+OgvNlC0nKvvQcoQxhodSCgXAisinDDTLE8eDn+iB+qm+ROx0F58y23r6djH+soWfZR2TZBqTawNnKpdY5ebk3Lpk/xQ3WT3Ok4KG/eDimrDd8nl40XHbZeEctVIfceWQIN6g++V/0RP1Q3yZ2Og/KGjsSSZ2tQ++7J9343a02giVbUOOvsLyqr3y65ukvudByUN7tB1ZARBdhwrqYcMxSdBrGPhUqhoHRrYDZ9ih+a2+ROx0F5Y5N3bCJ5vR0y19thJGCYEmScuXGqRezS8eX/0PHbJzf3yZ2Og/KmsjLqvG892SqogDgY1GoN2hhbqDXRrcoKv8QPzX1yh+OgPJoJlO3/VVjN94IjVoTSYoJGyppmxRBufbLCL/FDc5/c4Tgoj6zAzqONDBZDWT15GVByHhACBZM5E9VbA7P4JX5o7pM7HAflzfFl3UZ5QaDcDWgUA215YdIoRNs7rMqthBV+iR+a++QOx0F5BEdvabcbY+5VCzLr6jl4rD9GDdab1XTrexV+iR+a2+QOx0F5ZJPjMOYIYSAD1cJQhhm0jCMtMGjEW5+r8Ev80NwldzgOyhs4WiFN6+WYqvP/pjp0IMIYPAJJyjncGpbFL/FDc5Pc4TgojzauI4ZaCkSt2wYcC46aE1jIOkavocV5H44/4ofmJrnTcVDePB2SA+7jy1PnAAp9QJmsUEdvlXqfVm+dCMQv8UMKbpI7HQflzdtRqbZZEwyri46297ttkzxR1VpDSqXeWrSAX+KHFNwkdzoOypsPVkFpljRAOK+efKYIpdKE0ANK19BbetB2/I4fUnCX3Ok4KG/oYFmvhhJMGQVIqYCmECG2XofGENdr8oCOnzY5BbfJnY6D8oSO0IlzlQkNiwJhYqiaDEbrMeXIc/YXXflPn5yC++ROx0F5EyJJ1AxbhZ6G7PhhAx2pgxWesfcegt3aDUof4ocU3Cd3OA7KEziwUa8dFaoFW005tvV07DPMJSq3BQunW5+s6EP8kIL75A7HQXkUPww2ChugtIVEjBXMJELXbiH1OVq+9cWKPsQPKbhP7nAclFcHCXobGID6rEChDTApHUqNqKX2xNcWvNGH+CEF98kdjoPyBI4RRkkhGgTKO5sbM2ijtsqq1amv5kPXY3Ifjp/xw/WuORwOx/+vPNpDMmZqgwHj0PV8yOrFsTbgEjmvhiQUfPBy/IwfUnSX3OE4KI/25lYJssoqnHuWw0aDgjIXITFzkBCZbmVz6UP8cL1bDofD8f8rj7K5ISh3BpEwgKRVqKWu/jz3gCFSqqXdh+N3/JCim+ROx0F5U1dhQewNoen837GOtptxgdp6iTipY37wLfeP+GF0k9zpOCiP6OhZiAeEuHf0NEJQQt0rEGduCWOjW9sP6VP8MLpJ7nQclDdfc1sPhfZCt4UJUNgmee0BhpTVjgTVOF9UVr9d8uguudNxUN405ZP2Tdl9O7MSUGoBtGNfdGTlHFZTUm6Fc+lT/DC6Te50HJQ3dGQZSQOBJVx0YGAoxAqSxVBHTnE8+J77R/wwuk/udByUR1ZgxRF7A+7R9sWODiYhQEtBBtU+57VzNvlL/DC6T+5wHJQncHBQU7UEOlcrToUDVKlzEUKzkfaidOvpyF/ih9F9cofjoLypq4qMHqxBrF33OHmG0oJBk7aajkh1ygM4fpdVyX1yh+OgvNmbq4l0DwPOkCPQLGXBUQQSR0Xte6furb25+Uv8MLlP7nAclCdwlKlkfcHBMsKCY/0oKWSIhQtLrBnDrZGn/CV+mNwmdzgOyptZcmMaQxlGEFpw8Fg9hwwYFq1inrmUW7Pk+Uv8MLlL7nAclEcvh3GjjFBj3KMdA8FodR9mrdY2hQfdGnnKX+KHyU1yh+OgPBp5yjXHJMBpzwP2EEEp7BZkpD5NZwy39izkT/HD5Ca503FQHp0IbG3mMIFCViAqCGWfJsescaJq6u2B0fFH/DC5Se50HJQ3NuCIHI0qdNy7QWObYNo2LClI0dzuBazyp/hhcpPc6Tgor3zAzjNlqDuDSLEzaKQBGFYL0nMTyrfmZfOn+GFyl9zpOChv6IiJVFdlNZuuyqrFAoV2oiQHDMki5fGi7/htkye3yZ2Og/KEjvV/f8ipNhjD9m7QKmA5TihlGFdOXdIDs+OP+CG6T+50HJQ3u0GRm6RZ9g201XdkTf9Hx76LNtPQgjldooO/xA/RfXKH46A8WrZQqjCX1WzEBlS328HYQTLOVve6BbpVWPGX+CG6T+5wHJQ3LwfTSAkVOu6hp5gHVNyZkkotK8XQ7dY4OX+JH6L75A7HQXljBZZpFLFCZJG9a0GhRmnQ2MaY2CjNW00Hf4kfovvkDsdBeXSPIOYWSobKO2ElaPuEZoTCceTVjWSqt77m8pf4IbpN7nAclDcfc1WxYV2dRjLb9l8H1ZggKVvSyoXHrfghf4kforvkDsdBeVNWcQ2hDIPU8g6uW4eyWg1gwTjavmVDt6Y6+Ev8EN0kdzgOypuRp9WCj6p5b3VLQLmsN6S3Drljs1RsrgflPhx/xA/RTXKn46C8iR9KKzGNAFPX+0E2V9NRaD0iY2bVWmY1fkDH7/ghuknudByUN5tzUyyziYJY2GcItEHNghAXHZiNOPRb4Vz+FD8kN8mdjoPyJpyLs1SKBLvD2POyCta6Qas5d6kUIt/atMCf4ofkLrnTcVDeBKwixb74gPVI2B7sCFDZDCy2ORUn43hRWf22ycltcqfjoLyprKaI5lxXo7HDuVMaqDBD6F1i6rlHvbUblD/FD8l9cqfjoLyhYxD1jgar/V6ImDLUUQh6TPtgR2+t39q6Ll/ih+Q+ucNxUN7cl9Wys7gRpI8FhyhCKdyBB5Y+Ucust54O+RI/JPfJHY6D8uZ7Lo6e0AbsqfL1cjSBhcv6I6PGLiKYb/Xk8iV+SO6TOxwH5U1ZpaS5D4KIlYFWFQXaqwJH7bFzy7HeasnlS/yQ3Cd3OA7KEziwCKUoHRLpAKK6R56IYKacRVVCk1teh3yJH5Lb5A7HQXnTc5QmKeb1VASaQIMECieB1aTPGTRIzLdGnuRL/JDcJXc4Dsqbl2NICJor7BQiUMoNqqUMYT0f2mbM9KLn+B0/zG6SOxwH5QkcXTUz4qqjZl9lVagCtZYII84WpbKGcGseUD7FD7Ob5E7HQXkTzq0NtfQdqyqrrpqhgo1VYTVKKaLk2uatcK58ih9mN8mdjoPyJmCVqHQd+/hy2GulUwdLhUAxYUfTrvHWWmn5FD/MbpI7HQflDR1FW5U0IE1cbQdTg5J0Qgk2rFCpsTz4mvtH/DC7S+50HJQ3ldXQOEsjYB1xNeWdoA6tMHMhCTrDqLdmAuVT/DC7Te50HJQndMzFQ6qFYfZ9k2A0gzJZoZpQ6CVQxAdmxx/xw+w+udNxUN7Mk+tcHUatwNHCXoGYoIb1gMSGrVhJueRba3r0S/wwu0/ucByURzOBRiP1DDaQ19NhFWrWvA92JE2safRbbYd+iR9m98kdjoPypuuwbtwWHMop71tPAbRrAeRSeyJ8A8cfZZX75A7HQXljBeKIpmPRgDJ2/JDBBHVhIsKaK3Mv9+H4HT9k98kdjoPy5r5smzoyEnTRBFS3T15KgboXvHWUbtcuk+uX+CG7Te5wHJQ3s+RlPRt1dOhkCJTnnuqYBXq1OVc7TPdGnvRL/JDdJXc4Dsqb1aDVIiaKMLOtlyOWDIXW81Gk5oQjzYS34of6JX7IbpI7HAflTVlVC5ZKBOl/BzQnLjhaFhg1jMJJjdKtQzb6KX7IbpI7HQflTV0VFLWsjlw2E7SvA2qLHUahTqXEbHzLBtRP8UN2k9zpOChP6CgD1eaYoGPPdUhYNVVoDVIPU4JRTXwruq6f4ofsJrnTcVDebFoI2HSogKW+3g7JDKojg61G3aStysoemOR/xA/ZXXKn46C86TsCW50coQlPoIYNjCRCstATplCr3dpgpZ/ih+w2udNxUN70Hcjah2XIwh1IhaDk9VvojGHOnuK1gx36KX7I7pM7HQflTYikpaA571xuGkCFV2UVECHPKFTbGDhuLVuwL/FDcZ/c4Tgoj2YCpWrgAhZzAsL1iNRKFUJC5pmoF7t1CM2+xA/FfXKH46C8+WJllrg3AaFU1vMRCGxwgC65q/Y6LdwaJ7cv8UNxn9zhOCiPzI40MJDCzJRXWdUK1CIVWhNdjwfmVG99zrUv8UNxn9zhOChvBgJHnTPVBK2nCZTa7jnCgDbLasaV5rx2rcO+xA/FbXKH46A8gSOiTGUe0MvYLwcblDgHVK215S5drh16si/xQ3GX3OE4KE/g0P8dOltPxTSJQLkR1JAF2KRx0UadHzTkv+OH4ia5w3FQ3mRzJaW82/Ah+5BNHWM15CVAI0pCLQdttzZY2af4obhJ7nQclDefq6blwKnDbCHB6jJW08HrR21SrXLEXG9FSOxT/FDcJHc6DsqjRQuNss4J0qmvwqpH0IIFUpnYlEoY7dbQk32KH4qb5E7HQXlCR2hCc58ILLbpSNhA6wgwk7RcGldZ/67fp+O3S67ukjsdB+XNqoUwgtVVWRUhBLIUoXKJMHvHKImKzFvxQ/sUP1S3yZ2Og/Jmv1sfqVZRSNx4b+lpYDEIsNYudeDM9qIr/+2Tq/vkTsdBeRM/zCFHFIM2e1uV1SCo6y+gUopxzp5DveR2YPgSP1T3yR2Og/LoSmDTEcvcUfUBFEeGnaqCUqX01PaSt0ttx79w/FFXuU/ucByUN3CYZq7EUPaoE1UlUA28u/OUBpKyXYof/gvHH2WV++QOx0F5k7AKEinJBI5hAmHKe658f92VxBZVtV5qOv6F43f8UN0ndzgOyqP44ciIo0DZn3QpdAMrqpBRyno1Ok655AT+C8fv+KG6Te5wHJQ3RuBoKHW/F7SHAlUS1NoG4KgUkQvbfNBz/I4fqrvkDsdBeQNHjMpiskfJ23o52r6CVhVSzCzKVPHWJZt/4fgdP1Q3yR2Og/LG6EiFZhGBVPKGAwOUGWVVWdliy4lHujTy9C8cf8QPzU1yp+OgvAnnNsoj1wbrpYhANiIoUlywhGqlS4u3TgT+h47f8UNzk9zpOCiPWvLVj+deIY0WgJLtoadEwNTqSJEp5AeF1R/xQ3OT3Ok4KG/okNFTnAl6Sh1oTALtIULDVVVZrolze0DHb5fc3CV3Og7KGyNQDFPWCiHgokOo7t2gEYbUvX0dNdcHX6z+iB+a2+ROx0F5E7Ci2USkQP5fhiTYAIuYAYlC51al66VdC/+h47dPbu6TOx0H5c1e6U65TFFoGgSIg4HtrK5JqpZXT07h0tgTxi/xQ3Of3OE4KG/cDh5D0kDA2v+Xq8J9zibAXhjacIZQ8dYH3fglfmjukzscB+XRsgVEsyIguC8SJFJQwwEskWmmUUgfvBx/lFXukzscB+XNQQLDOiZlEJO5WnLJULgixKnYFE1ruGV2xC/xQ3Of3OE4KG/GZUeKZaS8vQ5aPUcMoCk3yDWXuo1B6bdGnuKH+GEObpM7HAflTVlFtMMiGXptChT24kPZjQdRGJX6puM+HD/jhzm4S+5wHJQ3DblhazWuXhyprR9tT3VwWXBwirVO7XTrW278ED/MwU1yh+OgvOk5qLdFQ4KhMwDVZlC7LkK0Zy0WU6uXtpD8C8fv+GEObpI7HQflTdOhFLVx2KfJC9DM+1vunJBSSDx4Gs8HddXv+GEObpI7HQfljUkeY5XcGUTLHpeNEzS2DhRztxCV8q2DBP+h42f8MAc3yZ2Og/Imfti15tASzKm4mKB9mnwvQ4xNkY0jp0snAv9Dx0+XPAd3yZ2Og/ImftgjM8YOpcf9ObcuMEInCG1BQqNhzC/6jp82eQ5ukzsdB+VN35GMwkgCtFAAMtZFx2xQI2skrYb8IEPyO36Yg/vkTsdBeUMHr+LJYgCxEhYd/1u2oAbam4ZEDfO1wY70IX6Yg/vkDsdBedOU14h9rsIqpcFArRFoiLzXSlPhGtTGrTU96UP8MEf3yR2Og/LmEBpPtGIZGHeIpGoF2xc1uXaOKJxnvzUwmz7ED3N0n9zhOChP4Mhj9NlbB842FxxlgoUYV5XVU5AhJaZLVwL/heNn/DBH98kdjoPyZk0PtjZSKlBz70ClMNQ5B4w0J7YqIY10H47f8cPoNrnDcVCewDGUsaIqYCl7HnB0qEFWC7LTJYn3DahbS6XTl/hhdJfc4Tgob8qqMlixEGBLAyinBKVpgpZIVmNuVcatb7npS/wwuknucByURzYgoWIKEK1koLbaDbVEINVij7FNSbfmAdOn+GF0k9zpOChP6IgSueSeofaGi47coI71dMS4+vG9pkfrrYBV+hQ/jG6SOx0H5dHOdQ1xhLZXu60fs4TVdfQKXKfVnnvkW+dl/0PH7/hhdJPc6Tgob3pyiozGE/a+EaAQO2jFCKWkPFR60lunyf9Dx2+XPLpL7nQclDefc2dAbsWgqMqqrFZRVVNqMGNuqWcZq/R6QMdvmzy5Te50HJQndCweqnZrkIMtOkpbfUdhg2Szhyo9ED3IkPwRP0zukzsdB+XRaXLWOFdRFWUvW0hCUK3N9YDkkCq3PuRWiAS/xA+T++QOx0F5k80NXEMqEUI3W4VVUDBa1dVqx9f/SJXTiLcmZvFL/DC5T+5wHJQ3L0cIeUwbUGtecHBDKLkyTFxd+b4RmOKt+7L4JX6Y3Cd3OA7Km2yuTuOSCXh137slD2CFGMR0tDqy5XHrgxV+iR8m98kdjoPyxglcPFCsGfYiUKAodR9fZghJuI8ZZ8BbHTl+iR8mt8kdjoPyxuqQ0FtPEVrGBEStw6qvFJQ41xASzvGgIf8dP0zukjscB+UJHCU1qd0CoM66eg5sq/uIFWbrmGrPoV5bYYVf4ofJTXKH46C8eTmiaCvWoVBYDbkkAcVUYAZqAZNQuBYhwU/xw+QmudNxUN6ceSpxJJpjHyTvQEE7WFaCjLFSi2mGeCt+iJ/ih+gmudNxUN6Y5GmsvqJWiKXP1ZKvmkrzEGCMQWnVNYFvDT3hp/ghuknudByUN3ulY+FCVmAU2psWCoGVTlB09ePa+xz11o4e/BQ/RHfJnY6D8sYln3kn1xNQ33tIcuhQY4uQmfqMOobSrWly/BQ/RLfJnY6D8uaTlU2MVPfE7N7vFusAjavQmphQeL0s8dp+N/wUP0T3yZ2Og/KEjkCx1BAGpLxHZrNmqKMiBEXjVfRLk1ubc+lL/BDdJ3c4DsqjW09ZxwwNYuhjtx19ux0ZBEvOOLvkemvZAn2JH6L75A7HQXlTVyFxTIUhVNrX0FoDpSBQMU/uVoPFW3UVfYkfovvkDsdBeXWuY8dHEHTsU4E9RLDaJ2CYfcQ4Ssi3ji/Tl/ghuk/ucByUN0ulA49CyAuJKAsObFAsZei46qoecpV8y+ugL/FDdJvc4Tgob6Y6muhss0ELY091kIJGHNB7y4ZzTL62cZ2+xA/JXXKH46C8KatGlhBaAeNeV0NeE1QKCLHTrEKthPSg5/gdPyQ3yR2Og/ImQmK0F7w1YOa55wEzlLLekJS0VxQkvWZ00Kf4IblJ7nQclEdbSNLAxgLSkIAwBCiJA4xAMc2Um45byXX6FD8kN8mdjoPyxgbEUAdNXHSsH4RpFVaZE9j6kbtKHPKg6/gjfkhukjsdB+WN1UES22gTMOUMRIsOS5Ng1ix11CZEt4bJ6VP8kNwldzoOypv4oeZMOhUar86cZmHQPgaEPnfRNXPJt8ae6FP8kNwmdzoOypubBKNLSKqgInF15V2gtLzKK+uosWlWu3UHjT7FD8l9cqfjoLzpyqNy3fmROuJ6O5D6zo8MoLLoKNxHKbcSVvlL/JDcJ3c4DsqjE5otSxsTeuf1dHQqoJMzKMXRxpBKemvBW/4SPyT3yR2Og/Lmi1VMrdEOrmtgIOXVdQwz6DPWpWEP89aanvwlfpjdJ3c4Dsqbl4NLnHEhgVP/NxFoqyXnAZxDmUi11vzg5fgdP8zukzscB+XNMPnUMShNMFt9ODVuUHI0sE4hmsnkeGvkKX+JH2a3yR2Og/JmS4+VfZFgvRdidW/paausKg0MBfPMFOa1Q0/5S/wwu0vucByUN3AknGVuOCgtOMZAqKVFqN1SrKliSbe+5eYv8cPsJrnDcVDebFxPqVUWhh7q3ptr6+WYs0Av2rDGVkK9FbDKn+KH2U1yp+OgvLEBSy6BdyE1xj4RuCMk0Qi69VKIKRW+NRCYP8UPs5vkTsdBeWMD8mghMMN6Q+J+OyIo7hwJsmSNvdkoD+j4HT/MbpI7HQflDR3r8ZDSFx22fUAVAV0FFcwUWlZL2l98zf0jfpjdJXc6DsojI5Andcmr71Beb4dmMJsdonQxyZyK3tornT/FD7Pb5E7HQXkTXS8p6ZAG0nY4N+OiI6UCmBozjyx5PPhk9Uf8kN0ndzoOyhsrsGOtc66uvJSdsJo7XCVjdeWRa7Qcerr1zYq/xA/ZfXKH46C82URSW6wzEWiqHYhDgzJShBRGyL0ijzrvw/G7rmL3yR2Og/JoYJaMQt73yAsCyfqtahQQXfW+VR12bWCWv8QP2X1yh+OgvLECR5+TyoTVfK+yKnGB2jRCnTJZuJjiraaDv8QP2X1yh+OgvOk5VsMxBFdH3pHXy9Hr9skZam+USq44w61xWf4SP2S3yR2Og/Jm43qzpogVUkqr5yghgEpZXXlKZY4+bL7oOX7HD9ldcofjoDyBg7sU445Qrdoqq1ZXXiohSOgsnQ1LveWS85f4IbtJ7nAclDcmeW1laCsQQ8pAsQkU2ntzc7VAJc4wbk2S86f4IbtJ7nQclDdNB7G0OAbEaglISwWz/UeS0cMUTOlB0/FH/JDdJHc6DsqbwkpW1xtZ4X8JXcoLjJq5gfViY/becNzanMuf4ofiJrnTcVDeTD11k2lx7PjhHgkcHdRSg4oqk1OTJA++5v4RPxR3yZ2Og/LGJZ9kbYYCNpPuL1YRSggGQkFaT1Gs3dpDwp/ih+I2udNxUN6MPUWpqWkFjBlXZbVqrBpjhBFTpEKzt/zgk9Uf8UNxn9zpOChvDqH1kHOqBr2IrbdDC2iLDbimSUOq9XxrE4l8iR+K++QOx0F5c+spU2JqBqFtt2PMAiVhgCCFLPW2GLl1JVC+xA/FfXKH46C8SViVYIlnA6zUFhxh7P3SHfJIWrU1zXSrJ5cv8UNxn9zhOChvth+WFklrA9GWgaQgGMaxncHedObUwoOy6nf8UNwndzgOyqOBQKE2EkHFsDryMgRK1sXKHL0hRaNxywmUL/FDcZvc4Tgob6wOSb00GlBY6no5QoBtAMLIOGPpvVa+tf1QvsQPxV1yh+OgvOk5MOmIi4u47y5TmAFqCgSUis7BbC3dWrQgX+KH6ia5w3FQ3rwcZfXdpOupoP0pF9dvGhFBR02licZst+KH8il+qG6SOx0H5c20bO1IVBhS3eFcsQlaCwEWLKYNS5i3th/Kp/ihuknudByUN0NPMmpoMYLUHP4vYFVUCGZuPRbWUOzW0JN8ih+qm+ROx0F5QsdIRUYLFbLSajYYI2iRCGX1G1WillhevB2/XXJ1l9zpOCivIiStMwtEXS0HjdL3Kc0KqxdJWCYWklu7QeVT/FDdJnc6DsobsyNiHjQD2NR9mjwrlBoKlNCwpUYV260tPfIpfqjukzsdB+VNZRVTmzQnZKOxP+gK1Lgqq4EjiCnZ6j4u0aFf4ofqPrnDcVDezJPrDhkaAUtJQH0YKGoFC9Lr6BYG32rK9Uv8UN0ndzgOypuxDh0lRKow24yr66gJVDUAztgodx5FbmVz9Uv8UN0ndzgOypv44Z65KwGhEsm+TL6PPq2+HHvvSdksxlshEv0SPzT3yR2Og/LohGbGIKvJiLF1IOoMGtfLkXMgTlZ6lQc9x+/4oblN7nAclDd7SNTqrEFAxjYCO652g/uA3mvHkFrXfiubq1/ih+YuucNxUB5dJicJmAXS1AnUuELlxQpyX21H6IHyrfihfokfmpvkDsdBeZPNjZaLtNWBU1o9R5IMpWaFhm0HrwpNvLXBSj/FD81NcqfjoLwZJTfTSFZWC76fjrTaD92wMFcNLXZN7VY4Vz/FD81NcqfjoDyhI3IjYWEYqdhqyWOBKi1DsNBQU6l8bTeofoofmpvkTsdBeWN1cLM8CCEm3T5gxb3pra0W3VhWu06Tb50I1E/xQ3OX3Ok4KG/owDwG6oBi2FZTngNo26vXA2vnnlLnW/FD/RQ/NLfJnY6D8mawo85aAyqk1YAA4SAoLTKEIZ1io1DrrUUk+il+aO6TOx0H5c3bMQwlzgxzgQC0HgywUhVCa7io6Tnjra7cPsQPObhP7nAclCdw9FhSHIUWEtKB0ohQde5zs2nkkjIWvdWU24f4IQf3yR2Og/KmrlLk0ROCTFp1FaUI1m015pLLDCUIzVtdh32IH3Jwn9zhOCiPPudmDNQFuGcGKjVD5WTQW1mPBs7K1+7L2of4IQf3yR2Og/ImYUWkGpqA4th7c8veYdUidLXOZHGOa9sP7UP8kIPb5A7HQXnTcyBaKLHCaHtaFmNbcNQAMfa2/qaKtAdl1c/4IQd3yR2Og/JmHrBgLplXG47r+SCjVVaFgavK4pEWGYGvrQa1D/FDDm6SOxwH5c1+N069jrwejZZolVWDoBZkSElrZGzE17Yf2pf4IQc3yZ2Og/LmRGDFfeiMQZQmUM8KVcIqrkinlfV6xJwe0PEzfsjBTXKn46C82UISVmMxySBr0/12GKitpyQy20QtQ/OtRQv2JX7IwU1yp+OgvPlgxVgytgoUbZ8IZISC1qHNzDrKVKEHbcfv+CFHd8mdjoPyxgjETKkHgx739kPGCUp71UJqqx0XTbXe2u9mX+KHHN0mdzoOypuAVYlEe83CDImBbFawGhBkEFXuFmd+8Xb89smj++ROx0F5880qcmWLAXD150CpdrCEA5T7+pscNdGleXIKX+KH0X1yh+OgvLECR01WV8eRggpQxQCWU1mPSFGkGYbqpaXr/8LxR13lPrnDcVDe9OQoKcsqqbRpXnD0DqsRr5BGS//7omu3VoP+C8cfZZX75A7HQXljdvCImotCtbnjh6slL1MarFIrpilhtPHg5fgdP4zukzscB+XNy9Eaq8UEQ5oBBVwvR+8IFij2lGKct77m/gvH7/hhdJvc4Tgob3ZY6SyTlQH3MhJqk6Dk9XKM2MNIiSZxvQ/H7/hhdJfc4Tgob5ZKI3bOhDB0TCDNGXT+75MVWQthlnwrfvgvHL/jh9FNcofjoLzZ79YDcl4NeeEegIQVCvYEkXvW2HPBcGn74b9w/BE/TG6SOx0H5U1HjlXztsYptAKUjMBazSCVm5YyG7dLM0//oeN3/DC5Se50HJRHp8mxy66p0v9McvzfQQImqK3N3mJqZV7a0fMfOn7HD5Ob5E7HQXk0LztCsIHQRVZllbDs7YcZqM8waX/RnQ9M8j/ih8ldcqfjoLxpymsdOWWEwFr3pae8OpCwyitc0BTJmeKDL1Z/xA+T2+ROx0F51Hcoao8dhLYT2NuAUrcdqLFg6yxFH9jkf8QPk/vkTsdBeRNdb0SjmkLvkfZuUARt2KEPndosr3+7Ly1boPglfpjcJ3c4DsqbwopCbRMjhBYGkA2FMpOCxBJb0lyjXbov+y8cf9RV7pM7HAflUV0VZpQQocQRgRolKKkUaLlJ4jZLKOE+HH+UVe6TOxwH5QkcqSXDTBN6y6sln/s0wQgI0SpKCSlHuTQR+C8cv+OHyX1yh+OgvOk55tDCFUFwjL2IBGFhkUFMSdCkSbjldcQv8UN0m9zhOCiPgutisdYAQaoAiXWotgqsvYWdR7NKcutjbvwSP0R3yR2Og/KmrOp1IAsCcVo9RyQBC9OgxSk9WA2p3oofxi/xQ3ST3OE4KI+yuT3F3BtoC33vWdhGR0hgKqtF5zaslftw/BE/RDfJnY6D8mZxbqfaCRNQSouOngoYN94ZxEkaNWN88HT8ET9EN8mdjoPyZvuhradjzghY5uo6Ak3QonO9HavemrjKrVu7Qf9Dx+/4IbpJ7nQclEdX0ELARgZpvRL7IkFYz8bqQkqy0hcgEflFZfXbJUd3yZ2Og/KGjiqWsqzHom0jsNCA2ligNF4tR64sdmvsKX6KH6Lb5E7HQXnTdxguBoigBCtAs0fQWjMMY6tp/TE/qax+++ToPrnTcVAenSaPhWdD6Pt6JjWsoG0m4C7UWlpVV741FJi+xA/RfXKH46C8sQIDstZZIY/WgJIKVIkKo0jgQh2l3Ppklb7ED8l9cofjoLwZmCUroUSD0rGvrmP8z+hI0CKX2axw0VvZ3PQlfkjukzscB+UJHDWwttpkJ6xW0zGwgSZhKAVz5DZF6VZLnr7ED8l9cofjoLy5TE6NU8kNUtcdP8QBtZZFSFczjMrt1mXyf+H4HT8kt8kdjoPypqzSsKonGxCDrbJq1gI1xgqNOweJk2U+6Dl+xw/JXXKH46A8ypDUVrEFWMWVroY8INQgFaRZz3P9V+ql+7L/wvE7fkhukjscB+XR3twgyczAmG2VVcRQe0FAJuuDe9FrAav0KX5IbpI7HQflzQarrqV1nVBSjkCU5qZjAuvI2qJ1HrfGOtKn+CG5Se50HJQ30fVYpwQe0BPRXrRAUCzY6tBbp0C5tHZrv1v6FD8kN8mdjoPyJpxbcWBLDHP01ZNr2btBC0EvfUqKqyOXWxus0qf4IblL7nQclDfxQ2yt56HQynpAqKzyahEyIcUee0413Nu6nj7FD7Pb5E7HQXnzdoTMFoSgalYgwf+NkxtoLhZHUCr44JPVH/HD7D6503FQHlmB2AcHgdn2UGClBGZ7N2jA2UpZnbncCufil/hhdp/c4Tgob87ZzMSCYw8BxgaExqsppwq9j5px1Vjl2pVA/BI/zO6TOxwH5U3X0UqgtDrxKLhvPZFBnaUB1sJMQWq8tokEv8QPs/vkDsdBeWN25F5s5gmhDwJqXUGJGxRqLKOnTOPWgjf8Ej/M7pM7HAflzQ6rFChaHyBhNR6EOUBFC9B3RTWGGtZbXgd+iR9mt8kdjoPy5nNV7FGnVIgJEWimBNV6gBYCTxk6Od9aKo1f4ofZXXKH46C8meqYuRhzB52agEJZPYdQhhaRiVOykPp9OH7HD7Ob5A7HQXkTP8x7wWFOgCSrrKKaobQUwGIsoXRV6bemOvBT/DC7Se50HJQ3exYK15B0QNPUVkceBWqbDK3WIKNSWbw8oON3/JDdJHc6Dsqb71Wjx9bXY6Gh/283KEHtQnuWnAsTJmy3rnXgp/ghu0nudByUJ3S0OishNchplVdEsSw6mgInJax9RE23Ni3gp/ghu0vudByUNzOBbGW1HAF4hw7JpIGlTNA7zrn+4U5j3ApY4af4IbtN7nQclDddudS9BVQhhh0/1G6r76AEHZnHMKF67fgyfoofsvvkTsdBeRM/jDMXWpUVYtyHCQZDtVSgDRuZKyNeuxJIX+KH7D65w3FQnsCBuRWREtZbIauwWuXVXivdoYYFilq3eS1+SF/ih+w+ucNxUN58z20xpFAn5LJ+0DDewfUBc2ri2rSNcKsnpy/xQ3af3OE4KG8+504pVOOiIda6yirJoLTTiCoWBtto18510Jf4IbtP7nAclEerFkIJZTUZq4ZaPUeNCqU0hGFVKAXTWW/55PQlfshukzscB+XRCc2isTUDHqJAURuUODrMoDqwtID11iw5fYkfirvkDsdBeeMDJmq9xAo6St2XyQfU1YNAXq9GmTSolAdfq37HD8VNcofjoDyBo+BsPWSGRchqyHOJsMqsCZUS6khFEj6A44/4obhJ7nQclDeXbArpqq0SJEED2vPkhmOAhUBNtEeSW8l1+hQ/FDfJnY6D8oaOKpK4GlhvfRVWnfcGqwYBI1uJpKtjf0DH7/ihuEnudByUNwGrYTGF0PZK6QjEgaFqK6BW1VbRT0UeWB1/xA/FXXKn46A8GnuiITkb8CwDaI5tBP7vgKZKnaONfG03KH2KH4rb5E7HQXmza8FGLDw69NR3wCpVUOodWPOihmIY9QUdv31ycZ/c6Tgob75ZzTZjLAo1DdvfrBJUaQmkSB3IqFL0Eh35S/xQ3Cd3OA7Km+2Hwj3gfivq3AveUttPRwGplQpm6SS31vTkL/FDcZ/c4Tgob4LrQ8IMe5ycqwBZGlCEKySeo1JDEh334fhdVqn75A7HQXmzGnRObRUrlLHvy+Z9kGCaQFauaTYUnQ/Kqt/xQ3Wf3OE4KG/Kqs4hp9phjrDKKuPVc+C+EphDtN5juHclMH+JH6rb5A7HQXljBPYa8hwZKu9NC00Q6sgFVHX1IkoY5ZYRmL/ED9VdcofjoLzpOUqNKkYwwl4qPW31HHnBYZbS6NJaH7cyJPlL/FDdJHc4Dsqb4Lqk3gcV6FkqEE5eZVVfVVaOGEuQ3ujWFpL8KX6obpI7HQfl0YlAmRb7ejUkG1BYv5XI6yUpFAfmODLfsgHzp/ihuknudByUJ3SEWkKoXcGyrbcj2wStun/UQCRCml68Hb/jh+omudNxUN60HbMG4bbqqR7XA8KTwLQksBaKtiml262RwPwpfqjukjsdB+XNHhLTHFYvDhz3jcAe17PRca+Zthw0x1nCA6/jj/ihuk3udByUN125DRrCCTqHvRs0K6jOAasnb2yhNun1AR2/fXJzn9zpOChvKqukI7eZoBkXoJoi2P9u2nBGS0q1zluVFX+JH5r75A7HQXnTlGtMsXAHqT0ABcugPDusvyzB+rB47ZwNf4kfmvvkDsdBefNyVGbEVCDQhqP1CoXiHp3NQmW0hnwrRMJf4ofmPrnDcVDe7M0d2DHEAanbQkL3ZfK6Xo4qOmaxxNlu+eT8JX5o7pM7HAflUTZXiQwJYqa+rwSujpwTQkIpypVDs1vBdf4SPzS3yR2Og/JmwVvTUTPN3ZDHVUzVAIXrHg8sJDxi1GtTHfwlfmjukjscB+XNt9w6p87a1nsREhBLg4piMGwWllCs9Qdfq37HD81NcofjoDyBY2Doq9HoMGJdZVU0hBpHBS7WmZWQ563gOn+KH5qb5E7HQXnzLXdYkCAFpm4bMOJ6OmILoKvMKjFg4XIrYMWf4ofmJrnTcVCe0FFHo86K0HY3TkS614IGwILUSkysfGu/G3+JH0pwk9zpOChv6IijMxaC3GUHrPbS9ZETiNQeR+izjxd0/HTJJbhL7nQclDd0BGzdUgamikCpFCicI8w55ijBWNe/6/fp+GmTS3Cb3Ok4KG825yZUrMkg6T7YUWkHrGRAi4GazZYWJg/o+OmTS3Cf3Ok4KG+2H6bQmWeEHNOOH84GWseEKZJTqdbS+j/3Dh3yIX4owX1yh+OgvPlkxbmmNjJowgSkjcBqizBmqkkS51JvfbKSD/FDCe6TOxwH5c19WU5lJh5gua2ePHGHYpFXcTVHYomZyq1srnyIH0pwn9zhOChv4ofJemYa0BEZ9pdd0BEr5Fka6sirY7/VdMiH+KEE98kdjoPyZvth4Wa23gvuQ4EaG5iGDhXZkGKlbreWSsuH+KEEt8kdjoPyqqyKk/p6OWIte+QJoWiO67eai8aEjLcSVvIhfijBXXKH46C8Ca7vDT1Jynoq2lxITIGqAyHE3GkgT5m3Rp7kQ/xQopvkDsdBeWMDljStNoZFwXo50sxg2AL00jK1LpLzrf1u8iV+KNFNcqfjoLxJruvg0C2ChrF3gzZaT8dUyD21Jr1fXJwrX+KHEt0kdzoOypvvVTX1bHFCV8TVkieC0qxCmouZ1a5HbbciJPIpfhjdJHc6DsqbwY5QShuWofS53o7RI9RODYKOYEEnFikP6Pjtkkd3yZ2Og/Lmcy4GohICjNV9AM20OBkRoZaC3FIbKA8iJH/ED6Pb5E7HQXlzfDm3MWQaqGkHsjDAiCYoiSLxqDW9oOO3Tx7dJ3c6DsobtyMOSnMvkta86MidQEsmwMG5NhnV5q3KSr/ED6P75A7HQXkTP+yBaQSCFk2B6qquSuk7jchl5rQPzMp9OP6oq9wndzgOypuxjphDbbNDzrjgkNWOa659FVerC2lsKO3W91z9Ej+M7pM7HAflzWrQEPOQnCClGIFanlBpFkihtDLLSNYevBy/44fJfXKH46C8uS87p41UI7SAcQ+T/++0bIBOUrFxLSPfGibXL/HD5Da5w3FQ3vQchSUmRAjcdvxwXyJQmtAljZpHb9pvJaz0S/wwuUvucByUN2WV9JaxCljf92XrqFC45W2ar44jz2bp1p0n/RI/TG6SOxwH5c3e3J60RZswet2XyVNdPUdePYdY6nuAdsxb84D6KX6Y3CR3Og7Km7qq0frnuRmEHv+3323RUSxCsBlGmAMD35p50k/xw+QmudNxUN4c0BxJ+sgRoo4BtBpwqMIRagvWQuwx0IOW/I/4YXKT3Ok4KG+mnjqNSS2CsdLetECguiqrNtVKHSFjvHVAUz/FD5O75E7HQXnzORdr0FgVcikGe9sbmAVahZYtVEKm3G4t6dFP8cPkNrnTcVDexA/HtjT2ELlEAWq2A1ZlAidpCS1Hri/6jt8+eXKf3Ok4KG/ejsba0Aa0WlZl1ecEi9ZgTA0JcacPb13ssC/xQ3Sf3OE4KG8+WQmjbnc8c2xAsfKCQw2MonITqsFuZXPtS/wQ3Sd3OA7Ko/uyRpWywU7iAglm0D4CJCGtuVqt5daaHvsSP0T3yR2Og/IEDjVEQ2YolPc0ORcoo05A0o7ERdMLOH7HD9F9cofjoLzpyHvLEaNCotF2cD3tNT0damiFmEYv41Y2177ED9FtcofjoLyxOrC2FpNAGDkAzZig5rYaD03Rcszr8XjQc/yOH6K75A7HQXmzaIEoa+sVqMQJVLFCHbQKLNamGDqna4sW7Ev8EN0kdzgOypsdPVTVuA/QFAiI2no5JgVYnchkTQM737IB7VP8EN0kdzoOypvk+ghpNipgLWyTnGU1HX13HqX2nEuI1/Ys2Kf4IbpJ7nQclDddx+DOqgh54mrJMy5OxlRopqUENqV2a67DPsUP0U1yp+OgPFpDwoiTInRqsnryzFAxJAipxm7RktVbu0HtU/yQ3CV3Og7Km8+5WDrvQwQYW16VVaygrRDMaiXlFmvJt8K59il+SG6TOx0H5c2Wnl4rimQYaTBQNQMNNAEbkeU2qYVbW3rsU/yQ3Cd3Og7Km7EnpJ7CejFoNgQqZVVWRgOSzYhlstC4dCUwhy/xQ3Kf3OE4KG9Wg/aoQ0KE0njPk+8dVj0p4OxTkNmCXnI7/oXjj7rKfXKH46C8ufWEU2urBkHC/mI1EWyMADkX66TY57g0MPsvHH+UVe6TOxwH5c3LgYXrWF1GHWFud1zAWlaIlOpUxBHHpU0k/8LxO35I7pM7HAfl0fZD0zqUoS8wgDCunqNoh9RFe23C4dYOq3/h+B0/JLfJHY6D8miH1dAaFxdIssoqnLzKKkZAiblq15n00sfcf+H4HT8kd8kdjoPyaDVoSwVngmQ9AiUtoDX01YJUIs5q1/bm/gvH7/ghuUnucByUNz0HpUmCDUbY2w+RO6ik/ckqz0Z5DLNLe3P/heOP+GF2k9zpOChv4ocoKKkr6L4TSCUq1DkahD4p9yxW7dJp8v/Q8Tt+mN0kdzoOyhs6ko6Y946ewftaB43VdewV7Ba1YImFbs11/IeO3/HD7Ca503FQ3nywkrxejc7rxdi3bFIpYDGvH6vniDxqs35pR89/6Pjtkmd3yZ2Og/ImYCXWNe9JjpFW31FTXjXWGMDSaqKuFNOlcO5/6Phtk2e3yZ2Og/ImnBs5E7FAUGYgrhFqmARFZJZQBEu4tGvhP3T89smz++ROx0F5MzIbLGTa52yqrK581AFqXABzi61LKYlu9R3xS/wwu0/ucByUN9nclkQHLiS2O044ZL0aqzNfzUhMVMbkemli9l84/qir3Cd3OA7KmwVvq+8upa2Xg3m9HBIHVI4VMFifPCxzuWUFxi/xw+w+ucNxUN6s6WEr3UKD1PN6OWg3HRK3bb7PBM5ZFW99sIpf4ofZfXKH46C86Tmira7DdjE1cPUc+7tubwqtRtv5QwzXElbxS/yQ3SZ3OA7KG6uDWzeRvsqqmoBCXL+h4SIkaJk1Rbl1juBfOH7HD9ldcofjoDyCY3ShSdBpH1/WurhIowHnVrnQzB0vXbL5F47f8UN2k9zhOChvguuNikUxqGVHSPJsUILGVVZNDDJmTuPS9sN/4fgjfshukjsdB+XNfjfNyPv0WS1ldeQxx/10BGhFtYahsciDp+OP+CG7Se50HJQ3JnkIIdaYoI+9W5okQ4m23o4wMIyxp54uXev4Dx2/44fsJrnTcVAeWR2zEuYB1vfx5TwqVAsIzMhWkGnorXnZ+Cl+yO6SOx0H5REdtOkI0G3iasoHgzEWKFN7mC3NgC/o+G2Ts9vkTsdBeUJH4Zpq6+vtkKpALBGsaIGQayIe2PXWqaf/0PHbJ2f3yZ2Og/IoYcVmHMouqtaPFAQKSoE6LDDmOka7FV1PX+KH7D65w3FQ3sDBLdQaEuRCqynPpYHOFoHHYqZyWoTcSlilL/FDcZ/c4Tgob+AwXU1GqSDK+/jy6FCaIrQUs0yduNC5D8fvskrcJ3c4DsqbNT2SY7Nu+zNVXE3HPr4s64dxihWzFAy3QiTpS/xQ3Cd3OA7Km1ULLZU2mQBN814NWkFzCpCwSIwLjcQPyqrf8UNxm9zhOChvbPJYjGpVwBEb0DBeL0cziDhUe4vKt86g/QvH7/ihuEvucByUJ3CsoirkGAUS42rIV4UFlcaEgA01ro4j0wM4fscPxU1yh+OgvIEDW6htCKzOfMHBs4GWXIFDxplkteV4K36YPsUPxU1yp+OgvKFDV28xRoW0r5KTdFp0yEJEGDsXXHQ8aDr+iB+Km+ROx0F59L3KODfM0FvaBzRp7v1uDYKudrw2Da3eMsnTp/ihuEnudByUN4eeovQkjSHHHICmVFDWAXG29XbUGYc8aDv+iB+Ku+ROx0F5s/0Qi3UjhV72SYIWVmW1LzDHMJC1x97zreh6+hQ/VLfJnY6D8ubtqNOwxQgp7HBungo1r8qqatI6aMypt+6gpU/xQ3Wf3Ok4KG/oIMNhcTXk6/8boF4z1MYCtQ7TNE0p3eo78Ev8UN0ndzgOyptPVjZmndohxL0atOz4IUeB0ooRpx6G3PpkhV/ih+o+ucNxUN58seKYRwsCikMXHJygMNfNig3BjtRujZPjl/ihuk/ucByUNy35HMnaQoJbT9sKzGBCBq23mptyknlrqgO/xA/VfXKH46C8WQ1KjFJFYMiIQCNOsFoGzFRi0pmr5Ft30PBL/FDdJnc4DsqbbG6Jm4gEbdieJc8TihQEJBZBGdLjreA6fokfqrvkDsdBeTRKngqrEcyMBmRawGZmQNTUB1Iu/cHL8Tt+qG6SOxwH5U1DHqZIrLzg2BvXZa7WXBvDKCPFUoZke/C16o/4obpJ7nQclEcr10lil7n6jVAXHTZBe4mgxNRbFkzhVoQEP8UPzU1yp+OgvCmsem2VcwFdBdZCJGcw1QDYqCfOoaVrG6zwU/zQ3CR3Og7Kmw9W2lEJBQbtCEkYFRR7AeaWY2t53396QMdvl9zcJXc6DsqbkwRFEg0LEKkUoDom1JbS3n6Ig0eSpg+8jj/ih+Y2udNxUN7cJGC1FOuAuNpwIIsCNVqBnqRrsjlGuBU/xE/xQ3Of3Ok4KG+68tV8/2+tW55I6+0QhrpNQY4ohUc3Grf6DvoSPzT3yR2Og/LmJEEfUxANWuwDSNWgplIhhSbYe0hz3LpMTl/ih+Y+ucNxUJ7Awbr67tg7WA0GtH4Hy+s3tNxGqSnlfCu4Tl/ih+Y+ucNxUN6UVRR7ipZAJ+6V62Wf6xAD1hFjrYx2remgL/FDc5/c4Tgob75XxQUFcVovx17To9xAe67r+aBEMafUrp3QpC/xQ3Ob3OE4KE/gwFFt4vbFdR8JRGzr5aAIk8PUusqsOvp9OH7GDzW4S+5wHJQ3LnmUuYc3YHZeZVVKA6qsrpwomPScY6q3Elb0IX6owU1yh+OgvDmCVimqjQjDZMHRbb0cuSTgmEsroWOQch+O3/FDDW6SOx0H5dHx5dZGnavfmDEDRSpQbK7fbEjAKjHwLZOcvsQPNbhJ7nQclDd08JyYIkGWPUteS4CSJ0KYtP4Q295E8oCOn/FDDW6SOx0H5c0wuUhIvQwode93S2xgq6CC1XDkSa1bLPSAjp8uuQZ3yZ2Og/KmKR+VkHuHEm2VV6FP0BwEYmtYQhrU04u+46dNrsFtcqfjoLyprEYqEi2C1jFW8zEIbO6zaCVZmSNz7A/Mjt/xQw3ukzsdB+VNwsqoV8z/j713SdYsxZl2RyQzQEKX4XCd/xAOxPc3ssx491kdaMmqaldEeDPjSaTlLikBY2+rK9+7QVtU0DGj5txan7d88vwhfqjBfXKH46A8OmcTqNOioWTV/clqgKawng6Rlgqlxu3WOZv8IX6owX1yh+OgvHk5amo5rPfC8tzXbGKAmnfrYasV6RoojVt1Vf4QP9ToPrnDcVDeWIExi0zLUEpfLbnJhiMjtO2BjIbC+VZwPX+IH2p0n9zhOCivgus2cIdx05xALU+w1BrkQVOJSuJ062tu/hA/1Og2ucNxUB7BURuX3kG4y3o52qqokhDMRL0TZ+p2a8Fb/hI/jO6SOxwH5c233JIxG1YoIy044mrNbeiEmFJSIV1/mx405L/jh9FNcofjoLwxyU2o1VVW4dirQXMoUGrLIEFjMeFhdiu4nj/FD6Ob5E7HQXlChxirDBmgFv7fJZsScwKbTVRH6EFubbDKn+KH0U1yp+OgvDmCluqMQggpjPV2cJ/r7UgRWmmpxZRTmeMBHb/jh9FNcqfjoLzxAWUhQDJh0B4mx4ZgjAFqlxwbmky8tWkhf4ofRnfJnY6D8uZeB4amXQLkVDtQ6gp1VoLeUshRS2N5ECH5I34Y3SZ3Og7Ko09WRmHPdPTaFh25Fqh7fS7LbGXUSKW9eDt+++TJfXKn46C82Q2KuWAqHartympogLLXTJdKNKJak2s+OX+JHyb3yR2Og/ImRDJTw94TlFgWHIQVTPeC6VanaQ0h2q1PVvwlfpjcJ3c4Dsqbl6P3QiUoTIoCxNpBc+bVotdYhuDs/VbXwV/ih8l9cofjoLwxO8qwvTkacIbdko8BpQTeO6xqpoEsdithxV/ih8l9cofjoDya6mhmu92wsTeuj9ZAMQUIFGafO0gyH5RVv+OHyW1yh+OgvDn0ZHnWOju0bOvlqHP14mlkiKEMLlLjLLdCJPwlfpjcJXc4Dsqbl6PMsvoOgjlpxw9HhZqwQ22cSKTPJy/H7/hhcpPc4Tgor2518LTUYEdJgHpjKKMFyCVTGxKylnofjj/ih8lNcqfjoLx5OlrKva6OPBAXoDk3Hauu6rj+lIqFKA+Mjj/ih8lNcqfjoLyJkNC0RmmA9LJa8q6r69D1lISxP1eV1XfwrbkO/hQ/RDfJnY6D8uaWTRXGKgStCK+3gxKUMPp6QMSaxYZKLyqr3y45ukvudByUN8dsNMyAiSBMbkCiDMZjFVopmRVTDunBF6s/4ofoNrnTcVDeVFYcSmlaIJJNIM4RyupFYLKGIoH6zLf2SvOn+CG6T+50HJQ3lVVrwt0SjMwVKMUE2qfATD3I1CwUby1bkC/xQ3Sf3OE4KG/WSlcqyGVAXZQA6cxgqxUH5Lqakaw12q2DHfIlfojukzscB+XNsoWhe9xpPRqDAhDOCIuHDCXGgi3lUa/FD+VL/BDdJ3c4Dsqbl2M2jLh68NGm7tWg6+VQnf8OlXcqqWd68HL8jh+i++QOx0F5c182pmlxrI584F5EstoNk1JghhKydqVcb32vki/xQ3Sb3OE4KI/OEeAUngadW947rCKUniIYYQstEGe7tYdEvsQP0V1yh+OgvIGDeowjIAxePwjNoDJGUIy9ZRmZ6oOvVb/jh+QmucNxUN7YgKHnFGcDsUlAe/e6SdjLFnrN+1RGSA8a8j/ih+QmudNxUN5slc516mgJyqjbBpwJrAWDZJFQVtsx8QUdv+OH5Ca503FQ3tARGKWVBplWr7EKq7gPaBbg2CRU6VnarbkO+RQ/JDfJnY6D8ugiQQ/dKKx6ar8dU1ZRNXOEuNrzoaHlSLfOy8qn+CG5S+50HJQ3n3NbniPtScDZeU+Tz11ZIZQ4tHPqKdVb+93kU/yQ3CZ3Og7Ko74jJYqFYD0Uiw7ZYITeATXMOhNL1VtjT/IpfkjukzsdB+XRTYIZu2mBkMpYdIwAWg0h0TSLCXFcswL1S/yQ3Cd3OA7Km4SV8ij7g+7oyvvWU4LShSEx5oQpmNVb92X1S/yQ3Cd3OA7Km7pKpOS0Go6oe+gpmkEp0UBLG4nTKruu7c3VL/FDcp/c4TgoT+DY985SsQqKIkBhZFDtCppLYrKIfG3lun6JH2b3yR2Og/LmHkHkEbFmwKYGVFczbrsttxBTDZNIrt2X1S/xw+w2ucNxUN6UVQUthTohpb2lp/cKFo1hIDaaZUiKt6Zl9Uv8MLtL7nAclDfnCIJyRGtQA2cgrAQ6i0CMQyT1pOXaBU39Ej/MbpI7HAflDRw5hxp6AKZAQJwMaieB1qmJJSv52mVy/RQ/zG6SOx0H5U1yPUmb1Ayk9/V0lCigggK4f45UR6QHHfkf8cPsJrnTcVDe2IDY2Pak7Gxh0SHcd4lVITJj6PuEhz34mPtH/DC7Se50HJQ3m3NjjthWT96NEajNAcarASlhtcOcNNf+4IPVH/HD7C6503FQ3mywCmHikAa5pwBUc4FqnGBQzNYsxJBv7QbVT/HD7Da503FQntBRgzHlPqCLrcqqaQLTpPv4chypLEbaCzp+++TZfXKn46C8GZnd95bjUGgY2no7OKzKKjcYAXsZfSxm9BId9iV+yO6TOxwH5U1TPiaPOgRSzquwCm09HaEiTKIkWUpr+dYJTfsSP2T3yR2Og/ImYVW0BRwM1OsAiuvl0N4mDGWhNMes13xy+xI/ZPfJHY6D8mjBm4bWuEIYZEBjIqhMgjKshFLGTPnWByv7Ej9k98kdjoPy5r4sW+g8CDRurwNLBsPWoHUL0WxYuraIxL7ED9ltcofjoLz5XLX6DcEkkLsVWIWUgYaBMNa7oVpn6fLg5fgdP2R3yR2Og/ImYWWhSAwMFnfP0XvacPzbYxXbDq9TuuWS25f4IbtJ7nAclDc9R8FcKfPqwLGvhlwQrPQAMWdjGZbztUM29il+yG6SOx0H5Q0dzHW2BUa2vs/L5gFaKEI3i2FqTrk/+Jb7R/yQ3SR3Og7KEzpaDWkMWv9ES7D1dmiEoqFBqaOWMCTk+aAl/yN+yG6SOx0H5U3AqtSIrASTdPXkYbUdxlNhDOtJwrSe2wM6frvk4i6503FQ3gzMYs1NZU88BQXS9XbYlApqWmJd/8V2a4OVfYofitvkTsdBeVNZRQ61BgRJLe3vuQV0tp236oP6rLmkW0OB9il+KO6TOx0H5U38cERjbHvX+uhAWQfUahEkj5lbpE63dlhx+BI/FPfJHY6D8qawSi2PRhVmYwFqe2K2UwBueZ8jaDOMS8sW/gvHH3WV++QOx0F583JMmjFphiA57x1WDKvfQOBodQrjZLt0keC/cPxRVrlP7nAclDdNh/JItVSIGnfCanUeVVRhzFaxzEC1XMrm/heO3/FDcZ/c4Tgob+KHk0fOi4u9PRdottWRJ2o7oDvapN2UX/I6/gvH7/ihuE3ucByURza5aYilge0xcpKS/2+D7t6Zm40bznhp4/p/4fgdPxR3yR2Og/JmHjBIqIZpPxqrrFLqoNsvH2woIY8406WE1X/h+B0/FDfJHY6D8ia4XhKXMQSwjgY0ZEBd3QYYawotU2xyyST/Lxx/xA/VTXKn46C8iZBgblysgxCvpoNlT8uOCAVnHmFU4nopfvg/dPyOH6qb5E7HQXlCR6TAxKFBmCUC5dmgjsoQaqUaZiqcHjgdf8QP1U1yp+OgvNl+KA2poIBkXHQ0Ws9GowRlFMYcBVO6FLD6Hzp+u+TqLrnTcVDeHLNZrQXFucCwuF3yxUmRvn7VSbrFkVN4UVn9tsnVbXKn46A8GgocNoIWEJW0KisKYMEKxNQ19DRpPqHjt0+u7pM7HQflzdvRs1TSsIedyno7OoOOHGHgHEHUBMOt+GH8Ej9U98kdjoPyBg5LWnd+ZErdn6x6BCNGmDaa5Nor5ltNefwSP1T3yR2Og/ImYSUjhxALKO1eI2qDYtzAEq62o0hRueWTxy/xQ3Wf3OE4KG/Mjt415VIg6J7q0JkXF7ZDJCn39ZjUILeyufFL/FDdJ3c4DsqbEEmSRpoZyqDVc5RJYH0gVJl1VVxh8K01Pf+F43f80NwmdzgOypuXI6ZM2iskrrKnZVdFxYZ7tCNUq1Iy3vpcFb/ED81dcofjoDw6R8DZOFXQ/i+bmwk02a6y2iqxBGuK4z4cv+OH5ia5w3FQHvUcmQQXDVIs7S0ku6z6t9BKWmtzWCvpPhx/xA/NTXKn46C8GSUvFWV/xtUkAch6hoIUIFLPaWKopTz4lvtH/NDcJHc6Dsqbj7lZBScR4Nj73WJbhVUvBmGmWCKjEN+KrsdP8UNzk9zpOChP6Ei0Xo99GDAM2lNPBaGG9YBYC339BdYRx4MPVn/ED81dcqfjoLyZJs9BsOOAMXUChaxQ9y20YmSl5imT5QEdv21yc5vc6Tgobz5ZKWsfucDI819lVdez0RgycmtmgXu8dF72f+j47ZOb++ROx0F5tKYnT1WZwLS7cqq0E1YVaE7jNIvkdCtEkr7ED819cofjoLx5OjiNJszQWxGgkSsUagkkaO4951LCAzh+1lUW3Cd3OA7Km4HZarEEyYC1/bv1NKAmGqCrwkpImkq9VVelD/FDC+6TOxwH5dExG7SuffUbuTUg27cI2iDA2LXm2sO8tokkfYgfWnCf3OE4KK96jj51IYFS1svRQwadtAhJtaO2lAffWg2aPsQPLbhN7nAclCdwlLwnnPqEFPc9G6UMViSuX3XNmCOW+QCOn/FDC+6SOxwH5QkcFFJNIgo4ZR9fXo1H7bmBYNIc9sBHv5UhSR/ihxbcJHc4DsqbcwRlWEuqIJpwNeSlwmqCFRYZhoJUQr+1oyd9iR9acJPc6TgoT+gI+3NtWtUUduG9VTpBpRZhaKsyuRcdL+j4GT+04Ca503FQ3rTkGMwIC0TGVVght9WSawe2noNQpCAPPub+jh9acJPc6Tgob94O7a1NW+14igaUUcHmqKA1duU+OLVbAav0JX5owV1yp+OgvNm6jjY6RoaEQ4FCM9CQCqz/xcoDQ64vKqvfNnl0m9zpOChvvuey5pJmhFJo0SEzgcY6QSlqmaOFIrei6+lL/NCi++ROx0F5s1c6pt6sjD3OsYcCmaHwGBD6zNy2+xFu+eT4IX5o0X1yh+OgPDpJkALq3mFFaS9bmKuwiutHr3OKZOnTbs2T45f4YXSf3OE4KG+WLZSptYT9PZdWTz4DgoWRodBCQ1Ms6wG5D8cfZZX75A7HQXnzwapFiaXl/Tl3AsUaQTUQxMGlaByyGvb7cPyOH0b3yR2Og/IGDmtSjHeIpCHQIIaKJQNVLlpnaXE+gON3/DC6Te5wHJQ3s+QRK0tOEPd+0NV3rJ4jx7m/WREzDuNa78PxO34Y3SV3OA7Km/ihjhL2U2E1JSDqCsqC0EU1hrRT7Q8a8t/xw+gmucNxUN7AUUJrsTPsTYfr5Ri0k4cdOmqqkUKZ89ZqUPwUP4xukjsdB+WNDTisGqNBbDz3zBOC9b3pLffWg/Xc5AUdv+OHyU1yp+OgvNnvVmZMzQbIKrFWYbVNchwFuNsYghL12rUO/BQ/TG6SOx0H5Y3VUWvukg1sVVVAgwNUzR0Iu6weJKK1B23HH/HD5C6503FQ3nyxGpSFGkLJIwOVVMGkJpBRtGFIQvyisvptkye3yZ2Og/ImnCt7hVUqUHpaL0ZpE2znrXIeHVsfIdRb0XX8FD9M7pM7HQfl0cis7NscCtg0ATGvvmNggYFx9eWtBpu3Kiv6Ej9M7pM7HAflTVPO1NtYfUaM8u8QmoCV7ZMvTsLqyGO85nbQl/hhcp/c4Tgob7qOknrvptDi/mKlUaBomaBpGjfpzfKtEAl9iR8m98kdjoPy6vhyy5MjrMY8AIWpYFkKGLP0OJCm3ZrqoC/xw+Q+ucNxUN5MdfTaZ0oVJs0JJBFB9x3NxjhiyauqCrcGAulL/DC5Te5wHJQ3ZVVfpdOOVGHBvf2wVqiIA0phrmNoSdeMQPoSP0R3yR2Og/JmSQ8bcsllPRW5AtVJq6xKqyFvtXAUTJxvbT+kL/FDdJPc4Tgoj16OanOmCZ3aKqsK76XSzDBDrzWzmV07ZEOf4ofoJrnTcVAeLc5tTXveV8mDAOUZwPb7kZgDhdj2VOADOn7HD9FNcqfjoDyho/PqOcQa7O3qQOmfDTgQuOex47lx/XxAx+/4IbpJ7nQclDd0zFXZr7+p0IIsOqb01XZQgNwWMi1bVH5gdfwRP0R3yZ2Og/JoJrDrqqIUiPtqynUYWGzrRzJrueVcU35Ax2+bHN0mdzoOypu3A2sLPReQPhlolflgTQRymYothjr7gwzJH/FDdJ/c6Tgob+7LYgwtLRxQxmrN+2o5zOaAVPb/lSqx3urK85f4IbpP7nAclCdwsEllzgGMA63qahVWKtWA1YgoqeVxywrMX+KH6D65w3FQ3uywKjm2XifMUQUoLC5qXsVVxo5dV9Vl41bXkb/ED8l9cofjoLyBYxYy4Qlh7pXrtn3yYRU4CddIyqHdsgLzl/ghuU/ucByUN2UVl8YtNWg204ajgNWRodJYf6zNer81Lpu/xA/JbXKH46C8GXkas8RsGSzaAGqMUBI2KMLUZ0g19Ac9x+/4IblL7nAclDe3OkKrJXCGXGnukScF3ReYW8cxm6y/wv3WjcD8JX5IbpI7HAflzSR5H7GHsNqNXhpQwgjFcoDScOAgSbPdmurIn+KH5Ca503FQ3tiAw4LsLiNxWXVV3Sb5qBNWV049NAvl2rGO/Cl+SG6SOx0H5Y0NuN4IjhJA/+134857jFxgRGqrN2cd6cXb8Tt+SG6SOx0H5Q0dvP6+cKzQZjagsp6NYqPDJMspFG2x3Arn5k/xQ3KX3Ok4KG9mAvctG1pduGAhoNjrekWwQpmdVj++aqt6ayYwf4ofktvkTsdBefM9F2fpSTvE1BcdJgilLlhKnzxEW+N8K36YP8UPs/vkTsdBeeSTrzpKxoSWwu47YgEtgyFIj6HxCPPa5lz+Ej/M7pM7HAflzdNhNjm0BMP21BPZAJ3BIIaOUxhzD7eyufwlfpjdJ3c4DsqbrdJ1BrUYINS6Xo6IDap2BYkxSFHJmW/55PwlfpjdJ3c4DsoTOHBgWj34HiSXBFTGjrDPDqmOTqVpiOFWNpe/xA+z++QOx0F5AodmWl13E+g5NKDVfoC1OqHmHGK3Nme3+3D8jh9mt8kdjoPyaEuPjmhjNRm8nw/sBHWEDiUgd4xpNeW3jED+Ej/M7pI7HAflzd7cPPZO6QLaQwayuteQzAA10dQ8sORO9+H4HT/MbpI7HAflzVTHbCqKqyGfbW8hsb1nIXeYypVQqrDcyubyp/hhdpPc6Tgob5LrcXIrLUFqcZ8mxwTFagGmHCgVS7k8+Fz1R/wwu0nudByUN3SkSIZDAdVWYSU9gpWaoKVYskajyrfCufwpfshukjsdB+XNXmmqQ0kmlLg/WE1UqF0aWEgzYOpD+Vb8kD/FD9ldcqfjoDyho/SR26zb5uj7IPlqOWwyrackkHbeRuCLvuO3Tc5ukzsdB+XNUGBVzHF0qLoDVjILFOUAmVPJCSfReJAh+SN+yO6TOx0H5U38sHJdTKwXg8fqO0IaYLI6EKG2j9nM3vHWaXL5Ej9k98kdjoPyZq5DxmQRgpHkn9sxQONs0JXn3u8WY75VWMmX+CG7T+5wHJQ3I4Ga/oXTYa7OHGgvlNbQeT0fSacElFgewPFHWeU+ucNxUN68HCmnNCoBjdV5rL48Qq2DodRVYiUUzPMBHL/jh+w+ucNxUN54HbvzRoxA1SrQLAIWR4UcRpmrN2cNt7wO+RI/ZLfJHY6D8iZhpaH13vcpGw17NShDzWSw52R7NdmXPO7D8Tt+yO6SOxwH5U3CKq8evI4AJUQGCrbKqsgTEuY+NbVCcit+KF/ih+ImucNxUN68HGF05tkAc1y1VUsDqqQCOm3vBu1JtN+H44/4obhJ7nQclDcDgaupIJkDJOAqrmTkfclGQEbpPKjMXm7t6JFP8UNxk9zpOChvZsl5xJYZgWV/r2ILeyJwgIURQ2+p9HlrR498ih+Km+ROx0F5EyGZTHm2CW32tN6OVGFf6IARVtthpVmj+oCO3y65uEvudByUN015oRj35lxuYzflCxGjHkBrEY1JR4y3TpPLp/ihuE3udByUN5XVaKv7NoJJra23o+KOWjHYDIkiYRwvvuf+ET8U98mdjoPyZsFblBpozwO2vkMkuG89aQHqsc2Y52zhVleuX+KH4j65w3FQ3iSsMsqgItB1XwmUvNqONCaoSC6DY27hltuhX+KH4j65w3FQ3nzPJcyh2yqkxr7XYUmgUoiQSkUbq+/I9ODl+KOscp/c4Tgoj9b0cIiaAuwZDqBkCaqFCWxllFS69fkAjt/xQ3Wf3OE4KG8WvI0UTJoCZl4dOQ6CmhcrMjtZwVnbtTto+iV+qG6TOxwH5c2mhRxnrLhoCLa68ll1wdERRixFZxbKemv7oX6JH6q75A7HQXlzQbNyLmiLhrIXvJXIUPqIEMaYk8U48S2nQ7/ED9VNcofjoLwxyUu0EEoB0rDgkLB6jrSqLErIEUWR6VaERD/FD9VNcqfjoLxpOhqVFDRCwj0ty71BjbHCqrdYClEb9uDp+CN+qG6SOx0H5U3XUSdbLgms8AQKxaDInIBlpBJ4toYPnI4/4ofqJrnTcVDe+IAY2Dp1qHP2HV1PoEkWHRYaTuOM88Xb8dslV3fJnY6D8uaYzWiT0qqnuGBbTTkKWNe02pCoipqo1gdfrP6IH6rb5E7HQXlCx0itZ+KwF5EQUA15vR00QWKQOgLW2G6dl9VP8UN1n9zpOChvwrk2WffS3Cp19R119R211wIxlY5SOcxxq++wL/FDc5/c4Tgob5pybUyBI0TZX3Ul5p21QiiWZFgI+8PufTh+11XmPrnDcVDexA8RdbXfDIHrtjwyrZfDKsRadc5gJNeu2diX+KG5T+5wHJQ3H6wkEUpkQOl7loMVatQJHK1LMUG2W5tI7Ev80NwndzgOyhs4Vq/RVg8OQWtbbTlXKKkGaKUOyjjjelnuw/E7fmhukzscB+XNKRvSILJ6jhGmAtkqqwypgpbCVnMtNd2alrUv8UNzl9zhOChvnA7tjI0GzMy2/Y0GmjmDlCoSNWWJty7Z2Jf4oblJ7nAclDefcrHF2czAUse9Z6HvDVYKuQe2zJEoPmjI/4gfmpvkTsdBefMttzcTrWPhgHvl+npE/jUdqWsL2DsZPTA6/ogfmpvkTsdBeRPOzVSFkKGwDqCOe3NuDPuoTWUNhHTtlI19ih+am+ROx0F5Y3W0PuIUAeRdWRUWqDwDjN40F+ap16ae7EP8MIXgLrnTcVDebD/UPqwkhYR9D8xSAyur75CEKNgbx2oP6Phlky863CZ3Og7Km658cg1RDWKdu+/gAIYagYLmnsKQOR98z/0ZP1x0uE/udByUNyOzknsde1+ullVZzdxBMRSQGbSv2kqQ2h06JPz/xw8XHO6TOxwH5U1hRaNhnRlqoAw0MILuDPtYLXlXtNnqpaXr/4Xjj7rKfXKH46C82ZtruaaaV11lnID2tysrujBpbeEhSdQuLXj7Lxx/lFXukzscB+XN8eXAJTUekGWssmoYgpnunSQ9ohhL00tNx3/h+BU/XHC4T+5wHJQ3ZdWURnHsvTxjIREyQQk5QC895FKn9XppTc9/4fgVP1xwuE3ucByUN3BE4thHho5l7AVvBNpwALJZtGyD6oOG/Ff8cMHhLrnDcVDewNFVSo4dOPz7gmurIS87va6hzmkjxHkpfvhfOH7FDxccbpI7HAflUXC9Es5WwZgMKI8O2kteL0eYjeukFC5tIfkvHD/jhylEN8mdjoPyhI4Qy6wxLTDivmTTJIHGOEA6rYbDyhB88HT8jB8uOtwkdzoOyqP9bs36LB3SXDUVdVGoKSDsGfNaUpki8oCOX/HDRYeb5E7HQXkTXTcKuDfzTKL9warl3XEkSDnKjDGq3jq+/D90/HbJo7vkTsdBeeN15FatBYIweHsdTUDDIOgyQkCqJfIDI/CP+GF0m9zpOChv7qB1FQ5WIUwKQIYZLBSFMTCQWGuhXlpE8j90/PbJo/vkTsdBedOVp1IsV4HGuPdKK4LlpHul1b6eqZP00tiTxC/xw+g+ucNxUN7MBCabwplBk+0rgVGgtNIA5ywxUuXIlxbn/heOP+oq98kdjoPyZhMJC1lIDMh7TU8qYQfXG/CChTSnFOhWwip+iR9G98kdjoPy5nNuiyjNIoj2upqOmsDYDKTPvaFn0Ki3PufGL/HD6D65w3FQ3pzQ7C2yBoU68k7kjgamQyCsar+Qtp7Gre9V8Uv8MLlN7nAclDfHOkIdtYTVi/c518sxDGrGBMojZsoqlm5lc+OX+GFyl9zhOChvnA4UTU0WHK2vHzuIqJhwPR8oCwxRrg9ejt/xw+QmucNxUN58yh1Jqo4CXGYDqhagrMcEKgVF0975mg0YP8UPk5vkTsdBeRPOzYRDeDPBq+kYYUKJfewGXePqSFLjWzZg/BQ/TG6SOx0H5Y1Jrk0m5wGW91yHtQZle4HIBSf1bu3aLHn8FD9MbpI7HQfljdUhGFV7AM3EQCEKWJ0BOgVrIZXe4wMf8I/4YXKX3Ok4KG/2kLQqbay+Y1ZM6+2IBWrluGDB1RD39T+8NTAbP8UPk9vkTsdBefM9l6SEIf8uaCLQekegoITVd4Q5MFEgfhCw+iN+mNwndzoOypt58ozCwhlorpaDoo3Vn2uAEDEzSzCbt/qO9CV+mNwndzgOypv4YW0ll7oqqaR7NWjcU0/rEcEeeLSQE/ZbVmD6Ej9E98kdjoPyJmE1xWJLBZDiBFJZcEitsE8R9Grdwrg1Tp6+xA/RfXKH46C8mZdtpDEiA4nthFULUEU7ENMMTVdPEm9tIklf4ofoPrnDcVDebFzP1GPsDF3a7sgLgfZQILWUKpZVcF37mpu+xA/RbXKH46A8OvREmONsUMr8d6Jjw5Ey4H5RLOEs17Yfpi/xQ3SX3OE4KG/ih0yJQ+ogtS84KE0wIgMOuYjKek/6g57jd/wQ3SR3OA7KmzNPhCPpzuZi+Hde1vYWkgKjiPUSMKzC6j4cf8QP0U1yp+OgvPlcFXqNlhNEtgJUawFrrYC0aBXbHHJtrCN9ih+im+ROx0F5dARtpjz3oY7UJ1DJFZRrAgkhUtTQc7p0mvx/6PgdP0Q3yZ2Og/Imul4XBcZzMbG3H2axPTmr67eljTZXqRVvbT9Mn+KH6C6503FQ3rwdaKMkUijRdPUdJUFZ1RYMxdQihYny4u34bZOT2+ROx0F5NNgxs/ay2vDJZUfXO5QZC2AUnWGy1GsTs+lT/JDcJ3c6Dsobn7xUktkMRAKt5oMyaFh9R0y1Zgwi2G5ZgfglfkjukzscB+UJHLmm0crIMOu+2lFqg32GAEadiWMvWPMtKxC/xA/JfXKH46C8WbZQWi5YKrRYM5DWCWVgA2zVpmKJjLd6cvwSPyT3yR2Og/LomE1QnINgMM3VkrNByesNQaymJZAhPXg5fscPyX1yh+OgPNq4TrkNHVD6hiOFCqVFg1h3bj3mnl/0HL/jh+Q2ucNxUN7MknO0NGaGptsIjDNATbxYKclaiDjQ7D4cv+OH5C65w3FQ3qwhWfWT7J1VM+S0Xo7UoTbLe9tCEGm6VLwPx+/4IblJ7nAclDfDsiVNJG7QLMSdI1k9Rw+8eg5DjDFWuxYhwU/xQ3KT3Ok4KG9swFrS6i724kMmoDIG6JSFCNYw89RI10bJ8VP8MLtJ7nQclDcRkpFTyxIAVQUI8+o6rAygVnX9URi1PviY+0f8MLtJ7nQclDdfc3OosfKEUEsD0hCgaG8QhVlnZdJ569ATfoofZnfJnY6D8mbsaRimPDoIyT4vWzOY1gBWrK6HpBZrt8ae8FP8MLtN7nQclDf73Tplyp0g2EhAgRrURggcYtQea23hwffcP+KH2X1yp+OgvIkfxtYMR4EiqyGnncutIw4YU7XsS4FFb3Xl9CV+mN0ndzgOyptPVoFEWBUatrIX53ZQCXk75k0CF2l864QmfYkfZvfJHY6D8martEnDtB6N1ZLv5bmLC524yizF0YTybPlWXUVf4ofZfXKH46C8sQJZuGttYDHV1XTk1ZIHI5Bkuc3Ro8xbPjl9iR9m98kdjoPyZpi81zyR26Kh9b1xXUHbej766stX15GUrq0GpS/xw+w2ucNxUN5kc3UgUjOYFPfGdZ1QtBaIailO7GVauQ/H7/ghu0vucByUR1fQZreWK+Cqq4C08yqrZlz9OUfRTmWJ9+H4HT9kN8kdjoPyxujQMWmMDnHIejkCJig41kNiw9JqSFLSWxES+hQ/ZDfJnY6D8uZzFVvAf29FT4sOkw4a8wQJiQulXqg/eDr+iB+ym+ROx0F5M/SkOuKsBq21AVT6gNJmgc6hVByjFL4VXadP8UN2k9zpOChv6EgdU1mVVZJRgJrmRYcY5AXK1PWs4HjQk/8RP2R3yZ2Og/Km7xhR0l7No4zr7djHCczahJi1J6Je87XdoPQpfshukzsdB+XN21Fy7qEOQLUAhF3AsAXQhjrDQDHiB3T89snZfXKn46A8cjtm66QTxtzfrEocUNusEGoU0m6z91sJq/wlfsjukzscB+XNrafSio3QgerqPWjHrDSODImCUVSNfdxKWOUv8UN2n9zhOChvhp4wJuIs0CNOoFwEalmNuQiXPDBbwlsJq/wlfijukzscB+UNHJnUUkqQq/J6PsIAK8KQ47SADXueD8qq3/FDcZ/c4TgojwYCQ5KeOyxAFIgWHIppQBC2kTsbtwdw/I4fitvkDsdBeTPyVExRkADT4oJEO5iWAbw3u6XeBlu/D8fv+KG4S+5wHJQ3X6sijcCropLZVs+BNWyXPEDQVEUmzRBuOR35S/xQ3CR3OA7KEzh6ZzE1gza7LTha2tcBJzQ2Y+w1VtP7cPwRPxQ3yZ2Og/Jov1vV0q0CF8n7W24Dk2KAPJi4d2zXbMD8KX4obpI7HQfl0QHNXlhihD6z7XAuQh3WgUIbOC3Hnm9tsMqf4ofiJrnTcVDe9ORJAuVaQf4dXw6ZQVfzAWH0tlryiqneOteRP8UPxV1yp+OgvBnsmNJpYNhMIFBFW32HKGifSjyyjPSCjt82ubhN7nQclDeVVVIr2AdELbh3LUwosyZoseUYaxINt/a75U/xQ3Wf3Ok4KG8SVmocZpggmiLQzBOsWoJeLOOOWQnfCpHwl/ihuk/ucByUNzusOteZ5gQV2R90SaBmHNCsUwxRmoVbhRV/iR+q++QOx0F5sze34UAs+wQBrpejtb63HzaovSpbyrXUW24Hf4kfqvvkDsdBeXR8ubdVP0UYwxiop/VyTEXoMZghq2S8FSLhL/FDdZ/c4TgoT+DIGPvquitMGv8cDgHNvUOgTCVSwHDthCZ/iR+q2+QOx0F503OMVjG2ADHxXHAEhcKhQApVJi0y6ouy6nf8UN0ldzgOypuXo7OF3hqQpFVWSVMw+b89VtjGNOZ861suf4kfqpvkDsdBeQIHzjRt9rTvke+9uWJQB2XIM+IYIwScD75W/RE/VDfJnY6D8sYkz7yKJ0RQNAKKsjiRgXtxLlnhNPDazBN/ih+qm+ROx0F5s6OHwxw0IrCwAdGMoKUVQNQ+JA/Uaxus+FP80NwkdzoOyqMraHlKZ4FSdyQ3FtonnxAk97QakZBLefDB6o/4oblL7nQclDfT5KihBm0QVmsOxGP14z1GmDOvX0uTlB94HX/ED81tcqfjoLyJH0qY2rnDpB2wYo5QcRIYxyBtSDG7NdjBn+KH5j6503FQ3rwdVYKpVBgY19uRM0HRmWB1I73b4J701oI3+RI/NPfJHY6D8uZKYLI+NIxVWA0F0vVqVBkJcmypdQto105oypf4oblP7nAclDfxwxlb3XsWgpUKNNIeJ88JppashTiUdKvrkC/xQ3Of3OE4KG/ih6Fp3rtA0TgDBRLQFNY/4DxDnzlGsXYfjt/xQ3Of3OE4KG+cwErb0GigAwtQWi9H5ZRXz1Ew7QOC2m95HfIlfmhukzscB+XN5yoWy4kG8KyrIQ8lQqFVVhn3jUaSnm4depIv8UNzl9zhOCiPvlZZxtwIWp+24Ih7NSg3iNaz9aJR660bgfIhfhiDm+QOx0F5dObJbFSMEHuaQG0wWGOGPgJisBziuLXfTb7ED2Nwk9zpOChvIiSqqFINYl2tBuXe9mlygiyjlMDEo76g42f8MAY3yZ2Og/LmYy7yyIgCLdQEVGaBWnpcP1CidJz92tCTfIkfxuAmudNxUN4MdrAFipxWZTUFqOuEGpKBlRyIIw3OL96Ony55DO6SOx0H5c0GKxZab0WA3HsFqq3uj1UdIlnk1ZVjjLcGO+RL/DAGt8mdjoPyxuzAbD2HCaOFsO+gZTCtCkVbmZVGH/NBwOp3/DAG98mdjoPypu9YTTnHfUJzJgTCvaYHKUGqZqNp1kS3rED9ED+MwX1yh+OgvDlng6GOnR+ZM+/FuXu32/oTGKPjQEYMI9+H44+6yn1yh+OgPIFDGbmPxsC0uKDKul+OCTyEErU5ON4a69AP8cMY3Cd3OA7Kmw9WpXOxWEEi7amOWRcc6w1JRXDUNFOPtzaR6If4YYzukzscB+XNDiueZCFO0F7LHiZPe2UugZYaaP154/qgrPoZP4zRbXKH46C8uS+7N/H0REC2T2jG3KHmuH6MuNCIjYvM+3D8jB/G6C65w3FQ3sQPbfa5pwCtbafD6uo5ShKQkUphGYP7LadDv8QPo5vkDsdBefNyzJAjWQKzhjubW6Dk0mFIHLPLmLncipDop/hhdJPc6Tgob8K5e7U65QyTwv6WKwJ1711n5TQJuZRro+T6KX4Y3SR3Og7KG5Ocs2rMA3Iee600jt1wJNAmGplybfagJf8jfhjdJHc6Dsobk7zsI+SjrI7DFAhX22G9rAdEelRe/+YWCw/o+O2SR3fJnY6D8mZgdj0cVTWD6r7XkbhCTSYQwhwmiL3wrZlA/RQ/jG6TOx0H5c01G8mGkQpEtvWAYJ5Q1Bog1ra688w0H3yy+iN+GN0ndzoOypvoemyqVicIzwo0UaEaBqDeem6YZpdbdNiX+GFyn9zhOChvfPLauWYkyDWutqPFfXw5BdBZapimJcitBW/2JX6Y3Cd3OA7Km/ihmMzUK+S0v1gl5QXHCBBaL6g2MedbCSv7Ej9M7pM7HAfljRUYsf2joc68kySrLy8hGPRSuja0MK5NBNqX+GFyn9zhOChv4BAL1uIAxSA7uJ5AU+wwp6JFqZnTrWFy+xI/TG6TOxwH5U1wvSOa9ghYyoJj7FnyNhp01tHmsF7yrfihfYkfJnfJHY6D8maFVZTYLWYYbexvVLzgIETAPiZKyIL9QUP+O36Y3CR3OA7Km69VufehRQFj1QXH+lUpFiFHDguVJtxuxQ/tU/wwuUnudByUN5dsGNMUIyhpvR9UiKGGGCBO0hbT7A1v7VmwT/HD5Ca503FQ3pjkIRlP7cBzX+tIPMCYFx258JhqWOnWtQ77FD9MbpI7HQflCR01W13vwwAJ2xpPNYPW1XsgmUYNUwu/eDt+u+ToLrnTcVDeDHbIKKHpXrAw8j6+bKsprx0w1ByslhnarfihfYofotvkTsdBeRNdTyJjlrZejLnjh331HZobREplphFaa7eu2din+CG6T+50HJQ3VmAirkwJZtMEJFRAQy6QU+IWc6xxXtphpeFL/BDdJ3c4DsqbtkOwhrb68d6SALXVj9eYM4h1i33gKHrpg+5/4fijrnKf3OE4KG/uy3KboVqEmMaCQ9fzUWMpYBnLCGLc7MHL8UdZ5T65w3FQHn2wohZmEMg2BlDKuOCIBXpHyaVECe3SvOx/4fgdP0T3yR2Og/ImuG7CE9ejwaKrI1diMJMBodYqnIUxXAqu/xeO3/FDdJvc4Tgob0Ikg1E6r2JqkQCU0UAtIoz/W0ISa751fPm/cPyOH6K75A7HQXm0VFoSxRQgZdou+T5iQ0yAccRaYkzXbgT+F47f8UN0k9zhOChvjI5Kq8Vgg9qtAZUc18uBZfXntt6UlHsLl848/ReOP+KH5Ca503FQ3jQdKYrWbQMmTHuDFcN6MQTGqqqGrL/CJV6aefofOn7HD8lNcqfjoLwprEaOI6UJDVmBmBcnkwfMWji2TNxqekDH7/ghuUnudByUN/vdeh1hxg5S5qqsgq7KqhBBz+tna3XO+aAn/yN+SO6SOx0H5Q0dpmP2xiCDC1AjBM2VYE6mOEtCeREh+SN+SG6TOx0H5U1XPnDVTyMCD9vj5ENBRQMk7EVaYin6oiv/7ZOT++ROx0F5E13vSMqWQZAMqI8C1cJqQyiMKVZDKJfGnjR+iR+S++QOx0F588lK2+w2CIK0utqOVWJpLxOkY5mpaiz9lk8ev8QPyX1yh+OgvBmYnfu67GBgXc8HSdhbpSVCbSzUBorJpXsd/4Xjj7LKfXKH46C8iR+mMhF7BtTQ18thCmWSgDXjkCeVfuuYzX/h+B0/JPfJHY6D8uaEptYyhqw+vK3aitAYLJZ/66VHQgq1xVtfc+OX+GF2m9zhOChv4JDYg0qHPOoqq9ocYJgiRIrJVMUSPYDjd/wwu0vucByUN7c6Qmbap2Wb5gikKKshTwRFIrYsNVp98LXqd/wwu0nucByUN/vdQmKRaqvnyAhEo0Dh2qEHisUwW+FLG9f/C8cf8cPsJrnTcVAeJddzo146TGMGmrFCzc3AehyhK1KxS1ul/4eO3/HD7Ca503FQHh3Q1KhCCJzQgHiPy04KUEZW1ZF4phdvx+/4YXaT3Ok4KI82LdTKvQzgWdbbkfO+u1wL7AdlYULE5VZ0PX6KH2Z3yZ2Og/LG6+gSJw2Cqbaacl5NeRFKq7LqdczYhdOl7Yf/Q8dvmzy7Te50HJQ3ldXo2qJmGGirspr8b0sPguIMlOqUXm4tIomf4ofZfXKn46C8CZE0CT221WhYTNvtqFBKFzBbHUmuMmK7VVmlL/HD7D65w3FQ3sBRIo0RAxitB4MwGlgtHXTmGWabKaZbbkf6Ej9k98kdjoPyxgq0nDONBlRD3COBBCW0CaqsnRrlSpcuEvwXjt9lFbtP7nAclDdLpdtoPAQBs4UFB0XQnG1fmi1j75vudGtNT/oSP2T3yR2Og/Lm5RCiJGxQ5uhAuTewWMNeDZorkiqVWwmr9CV+yG6TOxwH5c32w1JqHbJpGAo01stRe2nQ5phBCpVMt/aQpC/xQ3aX3OE4KG8SVnskNpYBuUteZVXMULQYYMVcKK2npD54OX7HD9lNcofjoLy5TD6LGaW8pzpWWWV59eISGujIVQhb5/HgU+4f8UN2k9zpOChv9iyUvnqLgMAmtmeeJlRcZZYGC1XMGMODb7l/xA/ZTXKn46A8oaMLd26ZAXVvP2xNwQJPiKms/yh2a7fGZdOn+CG7Se50HJQ3bweVkENSGDWG3ZPz/1u63kVSUQ0cb0XX06f4IbtL7nQclCd0DLMUrShM3Ut6BhbQuMorU6QhoVotD75Y/RE/FLfJnY6D8iZDwppH0AYt7v1u3CLU2hDClIkaR+p4a4VV+hQ/FPfJnY6D8sYKnJZzstVttH3ridFgtecKrKVxzjW0iJfowC/xQ3Gf3OE4KI+mnkJlDQ2G7vuyPRWoKaXFSow1dUuZbs114Jf4obhP7nAclDd1VY11JkQwrqsnj2VvIukGMyYpbcSR8y0rEL/ED8V9cofjoLzZtdBmF+YOsfcNR65guSs0xTqrYcF6a+YJv8QPxX1yh+OgPOo5Fh4UI0RTBaraoWIIUGrJaVSjnG5d68Av8UNxm9zhOChvth9SD8zbCCxlbz+s+2OuKMRoRJESar1ldeCX+KG4S+5wHJQ3PUeWuRoLhFlmB8JQV89hi5VRa9eWOEq/D8fv+KG4Se5wHJQ3wfVVU3Eghik1AvWJsGophmIWKXMiu3aZHD/FD8VNcqfjoLzpyHl0yY1hRN7Hl3XVVa0PwJ6KRuwt5AdNxx/xQ3WT3Ok4KG/ihyVWHjNDbqvXoDAiaMB9RTNSY00V+Vb8ED/FD9VNcqfjoLzpybOQaWWQGhCojg41RgXVMjSm2fMTOn675OouudNxUN70HdKGhdWF91L7DudWMN5zHjGXJOvxsPbgi9Uf8UN1m9zpOChvth/S6KNMhR6tAunYE7OVoKdWeBiL1VtbevBT/FDdJ3c6Dsqb0+QViUYNIDRxnyZHKHt9LptFbhXHvQ+69CV+qO6TOxwH5c3TkVuNvU9AtLST6wIFZ4M0W+6hdJrlVmFFX+KH6j65w3FQ3lwm7y0RcoCEc8D61WrHQ4h7pryPMGpnvpXNpS/xQ3Wf3OE4KG8+WBWLI8286ijcVmCLUGwG2NESnNjzwFsTgfQlfqjukzscB+WN16Ehck0TAsuCI4rsl6ODisyuubPaLSeQvsQP1W1yh+OgvNlh1UmF84DQ9iy5Jdp7cwmGqCbr0m3cmuqgL/FDc5fc4TgobxryOozqGFAJV0NeVkVVw07pKgUUNWr91lQHfYkfmpvkDsdBebMalEdJFgimVfm/qQ6be9kCZ5rTGirdmiSnT/FDc5Pc6Tgob+jAlFIJCrkXAmpJFxh773rvKD1bp3DrvCx9ih+am+ROx0F5E86NZdZgCbrsgNUkhWK1QzbuKahMrrd2g9Kn+KG5Se50HJQ3b4dGEUsGo2lcdNQG2nU35hZZg3Ile0DHb5fc3CV3Og7Km0tPUVkLNhgcdvxwMNS9h6TFipU4t3rtmA19ih+a2+ROx0F54wSmVVYlM1DaZkeNFUpPCCPnhjXiXr3+gI7fPrm5T+50HJQ3H3SDpJzXi9H6vtgRhcAS0Wo+JPUy2urZb32zyl/ih+Y+ucNxUN6slU5zJ6wMZk+8ng4cUCQMSNms96XIuOWT5y/xQ3Of3OE4KG9ejh7anCiAEtvqOmYBayNCEmGeWksMD16On2VVCu6TOxwH5QkctREPDAwS5oKD169spAgzRRlBNZRrE4H5Q/wwBffJHY6D8maHFZFGHgZjgQBku+cIvUKeI/UZOFu/dY8gf4gfpuA2ucNxUB4tlQ5jVOnANnbPEf5t6UmAJWHosc45b53QzB/ihym4S+5wHJQ32VyJgYgT1H0Kbf1qN+QFIa9nI87Vj/d8a1g2f4gfpuAmucNxUN6Y5LlzTbLa8Lo6DSq5rpcjBBil49QyMI5bEZL8JX6YgpvkTsdBeWOSt9kio0IlmkCxCliaFVritnOI60F5QcfP+GEKbpI7HQflTdeBWTFjBp77vGxrq7BCSaCr2yDpJaZ4yyTPX+KHKbhJ7nQclDdfc5MqSgmgpSJQwAIlKoHsk4FNebbxoO34HT9MwV1yp+OgPLoR2NtqOQoorlacOE4oOjN0oZj6HolKt2YC85f4YQpukzsdB+UJHfteTNrbqyKnBmSEoKmuDgRLpiA29Vr8MH+JH6boPrnTcVDeJKysRdSSITVebwda2R90O/SM691ARKq3Elb8IX6YovvkDsdBebOmZ3KzUBIwhwGkux9P+0pgryUFjkT5VsKKP8QPU3Sf3OE4KG96csGawn4qZi8LjtDB4mrMB4+8dyHOcG3oib/ED6P75A7HQXkzTY428xgNYqYENDSB1U6QY525Ea8G5NYhNP4SP4zukzscB+XNxvWeKOAUCBppwREEyly9eYyxaQmFNd66R8Bf4ofRbXKH46C8MQI3AauuAtyDssTSV88RGXpFCanWKvHWlh7+Ej+M7pI7HAflTc8RBFOaCL0gA4llMGwdSjRd5VanEW9lc/lL/DC6Se5wHJQ3AasQMu5l6yMlBFplDJSKDbLNSBy5jhcN+R/xw+gmudNxUN7UVUELpxKh973fbWgFawsWnkNoFByKt+KH/Cl+GN0kdzoOypsIyRTplhXirqlo7BC7lrleEWqdg4Y4HnQdf8QPk5vkTsdBeWOSl2SNIkIseTExVmVV2556aqWPmXZC94FJ/kf8MLlL7nQclDd0BEttjLHo2DOBSAbGNKCP1npr2iu9qKx+2+TJbXKn46C8+WSlLXMuBNJHXW+HDdA9BTVlvR2xZ4zXxp74U/wwuU/udByUR8sWugnjDue21XcwE1ic67cxzzx7Hoa3NpHIl/hhcp/c4Tgob+7LxjKjVYQwbM+TS4eyRwTFRq0ZB6+6/z4cf9RV7pM7HAflzVZp1UkWGHLdh9BICOr8d/qpp7x+GyXdGuuQL/HD5D65w3FQ3liBg3ra2w9zQVxwhADVOAD1GYthratjvw/H7/hhcp/c4TgobwYCEVNc5ROMmcZ+OfJ6OWYDXtUWla5lyK1xWfkSP0xukzscB+VRQ869BqsQcpedsGqgMhTaXrFQaghd6D4cv+OHyV1yh+OgvNm4bhPj7BFiGNsb3/OAMdiqrUamGC2FcGuqQ77ED9FNcofjoLwZlu1cCBUBe+5AmhvUvTwXi2QNzKHGW8Oy8il+iG6SOx0H5c1AoOWSAxdY3UUGyrGDYl1teTSO09pQffB0/BE/RDfJnY6D8sbpCFhFQgYdE9fboaslt5wgppFRe2adD7qOP+KH6Ca503FQ3rQdaax/PbcC8d+mhTIzGKcEQbZD2GXUa6fJ5VP8EN0ldzoOypsvVqu96HU0QEqr70BW0EqrxpqaasrZtN2aCZRP8UN0m9zpOChvzA6JllbzDROJNhMCVUICbaUxhRqQbg12yKf4IbpP7nQclDd0hGGllQ5WZgQKVKGOTsCDci9YYp+3QiT6JX6I7pM7HAfl0QnNWWctq5yKY5VThQqUwAwjjpFKZJyrYb4Oxx91lfvkDsdBeXPraWQToQbW496b2xisrocEQ89adJsdD16OP8oq98kdjoPy5nNuRukaJ/S5rcBaIqxuowHPEIvVNLLeajr0S/yQ3Cd3OA7Km+2HGgSzriajtrB6jrB6DjEBQwrSiC33W06gfokfktvkDsdBeQOHoIY4O0QJezWozNWa9wKTlGqfHFZ9dR+O3/FDcpfc4TgobxYtoDaxmaD2ruvlSHvx4TSorVrIo9ict+YB9Uv8kNwkdzgOypt5wCyEMRPEofsIGnfYaV0IaElHTIPig7Lqj/ghuUnudByUN/vdTGdsxUDyHgjEuDvyxYli41GRadItk1w/xQ/JTXKn46A8WrRQLQaxPR+7flCtULDv6dlhC5gkGG5F1/VT/JDcJHc6Dsqb6DrFNHNiKFQF1m9wn5ftgFGJBLMx3ZqX1U/xQ3KX3Ok4KE/oyKlxUqrQc0qLDtHFSeiQo+T1F1hDCC8qq982OblN7nQclDffcxGThllAx76DVnqFVVEx1FVeUeCoRi+68t8+OblP7nQclCd0RNaIgRsEbWW9HbZqLKHtDJZamCPmeWuww77ED7P75A7HQXkDR+wjlyDQWg5AnPdlciGQNFotpcxy7daTfYkfZvfJHY6D8mYksEdrjAGmma2XIxAUswyhtok0Wqw078Pxu6zK7pM7HAfl0fbDQmknD4NiXC9HU9COGcpqxlOQ0Wa9tVTavsQPs/vkDsdBebU3dyw+FCyXBrR7cxthgLXa0GJBCbeOL9uX+GF2m9zhOChvZsl712ncQUbIQL0J6CwCEmtBpNV36IOe43f8MLtL7nAclDc+YKLUZ8+ArHHvza2gNYS9ciFLt0B87UagfYkfZjfJHY6D8sjoiNiyZLDQGWgEBiVMUFaVlWsjSuNBQ/5H/DC7Se50HJQ3yXXp0vfx5Zi4wHo5EDSHfUWTyuARo+CtCIl9ih9mN8mdjoPyZgtJNUzZEEy2SS6rujJuA2aLMaplnvVB1/FH/DC7Se50HJQ30fU8hghOsNYUSPdFgtYVopXMQ4daf2CS/xE/ZHfJnY6D8ia6PnKaTVZlZTaAMvXFSWrAlLUbl5jsRWX12yZnt8mdjoPyho4ilSVHQA6rsmpt1VhKDH2OmotpL3RrnNw+xQ/ZfXKn46C86cqTSrFOEMZChBoS/H/svU2yJjnKdTsizEBCAoYj9DP/IXzyeDuVdvWc6x1Xi8qqYxGxmxmrAN9boCOt57qNTGy1F/qIjl2TXsQPa/jkAcdBuQJHdxSdjIAPF8wbE3VdMDzXKe6evkpY/S8cf/RV4ZMHHAflDhybjTxzh1ZWB26pgQ9zWGsPI7kp5vGRFfi/cPzRVoVPHnAclDufc6dbQ2SYadKzcr2DVsygTIamqUr6KGH1v3D8jh/W8MkDjoNyZ6m06JjtQSI/2w87M5jbAk+Sas+eS/lo1cL/wvE7fljDJg84DsqdgVy1L+QFuebHJh8OTWWCJVOR/V/SCwP57/hhDZc84Dgolx7LWrcyCLzifDb17JlDn6huYuKEWs0vtFW/44c1TPKA46DcGciLa3n25mbZ5YNnfWaOJZCm9cI4u6X2PRx/xA8lTPKg46BcWrnuI41n3lCS/QN3EaG56ch79FhasM2PLtn8h47f8UMJkzzoOCh3vleVuaZKhkF71uAueyRPhQHJVfdEjpucC3T8jh9KmORBx0G58162djbqE2bJ66Hj38knhaFVRm2poH0UP/wPHb9dcgmXPOg4KHe2HzZNidChshtwnQp7DjGYUjq3mrmmj6Lr/6Hjt00uYZMHHQflTvww+64PY0LxPYvzkAHNm4PXkjOtwqvfmMp/++QSPnnQcVDuPOzQXpw4w1zt2X7Y9txRnrkDUeqqKfdaPqKD3sQPJXzygOOgXIFjrDGYd8GYe/7ecHQDw95hT+rYphbn+pVPTm/ihxI+ecBxUO64HZzm2HMGlH/PyT1naN0yjDaUvOlon00d9CZ+KOGTBxwH5c7n3JFSF09QcvtXOdaeN7JCrYm0r4peP7pM/r9w/I4fSvjkAcdBuRM/3ANGL8/e3PLAoQvBWBH6LhmZW0qjXIDjd/xQwyYPOA7Kne2HrS5kM5htZeCpHfaYQaCUWm6l1nxj5vgdP9RwyQOOg3KnrVrslqzDWEngWef2nCOY0PdfI11JOftHl2z+F47f8UMNkzzgOCh3KkdKnvueNCzPXTlKefYspAal9cQ5dV544VPuH/FDDZM86Dgod551NCMplHcjxY9JXia0mZ8igqkVmsXnhaHjj/ihhkkedByUO07H80HKyWGOznsk3z/MuoMhY9ZpWeSrcC69ih9qmORBx0G5EyFJ4pWfpev07/gyP2AgQp+DO1JTUbpAx2+XXMMlDzoOyp25Y67RrSnkJg5si8BdGjDO0nJPI7Wv3gTSq/ihhk0edByUO3OHpWJLG9Boz5kOE1DEDtSooNbO5F89J6dX8UMNnzzoOCiXPuguaa0RmNfnUaAaqGcEf0zAlnQk++qbVXoTP9TwyQOOg3KnsbLW8uIMiawAz47QNhDgrMt6Ri341diR3sQPLXzygOOg3Lkv6zZaU4XKOf/flUCr7rASzoSCU+SrqSO9iR9a+OQBx0G5UznKXDjyAC3Pm6dnm9XjccAQmyaTWPSr97LpTfzQwicPOA7KnfhhS5Tb5mKkmYBXrqA6BwzL5KuzzH6hcvyOH1rY5AHHQbnzqsOEFz3HOpoOYNcERs9akpltD+tJ2o226nf80MIlDzgOyp1FC3MwZV/wfDUFJrNdOcqePthSztJsjq++5aY38UMLkzzgOChX4GhIibo1GPWJH9a2K0eSugdy98qpk3/2kjy9ih9amORBx0G5M5GPvBuosoDWPxuwK+y/QLbpoJHFMbX+1bGO9Cp+aGGSBx0H5c4WkqRzVmpQV/PdTkmCtspzraPUTJpQ8atHT+lV/NDCJA86DsodOohnSktBis7dWa0MVhbDFG02CtblN2rHb5fcwiUPOg7KnXBu2f/vvHjj0HkP5SgC3nnCwCViezzXecEl/x0/zBg2edBxUO5sXWfaDVROUNsawIn8MTsImtqalFmwfrWlJ72JH2YMnzzoOCh36FiZ2YQhN2PgMeRJWDWYteQuJKWOr5495Rfxw4zhkwccB+VONjex58YVEusCziODc1ZoZQxW3v/P/dl78vwifpgxfPKA46Dc8cnV2cgycCPclcMG6Nw/cE8jGw7sI301deQX8cOM4ZMHHAflzmtybVjMEaaMZ8MCbzgGIyRMJZWKLcmFyvEzfpgxfPKA46DcmTm6W87UYeSkwJMIPGXbv0LfPVZ6Lpd/D8fP+GHGsMkDjoNyKbhedfVdL5xsPh9zDbylCtLRjBqSja/ih/lF/DBjuOQBx0G54wOWyiWvCnnuqZyLFfC5WTFyrL3mZn5h5vgZP8wYJnnAcVAubbAiz7IIyOtuq7Tos7xK90CustDTxPKVSZ7fxA8zhkkedByUOyb56tnmUzqGlF06aG46coWig4oMx5HXBTp+xg8zhUkedByUK3QQZl8lZ1j7F8B9dNBREhh376njyvWrdx35TfwwU5jkQcdBuXXoCce/N4DlefXUxx47LA0Yvab+jB3fHXrKb+KHmcIlDzoOyp3X5Hm6EHXg1Q24zQV74GBgG2VuYKjnG3T8tskpbPKg46BcoaOKGroXsKef4lwcnn2IMJlqm76UmS/Q8dsnp/DJg46DcoeOphkTZSjZ9Hkyy9CaDWiCpMOzJ/qqdvCb+CGFTx5wHJQrcFgvjKVPaNgeOFaH3WsR1GG1GWmpiN/D8UdfFT55wHFQ7mwiqVwSFgZURmC1CVr6HtGX+Kru+t32Q34TP6TwyQOOg3JnJE+pqihCxV6eU0/P0SeqgI5k1pzzZ2t6+E38kMInDzgOyhU48hyVFPeQkf+tWugDnPevFuZSXcpcNr+H43f8kMImDzgOyp2ElRdSTxM670mD3QSs1wyr9WbaZhf9ag8Jv4kfpnDJA46DcmfmsOfhBndI82mr+nNLc4wBwm3g4JGcLswcv+OHKUzygOOg3IGDsvc0Grj2udsqXuBUJxg33X88EO0ro4NfxQ9TmORBx0G5EyEpfRakJzjybCHpxcBLUsiUsNbOQp9tsOJX8cMUJnnQcVAuOR1YtFqG7GXXDvp3ymYPIVndaZQ2Z//qWge/ih+mMMmDjoNyp3Yss6ljQW7uwAN3jyW70eKNyBxoSKIX6PjtkqdwyYOOg3LnwSzV1NgQ0nIGlo7PKU2EOVlFBmn+7EYgv4ofprDJg46Dcmn7oWecT2rdnopRpoPnWqG3PFfzVNtnK6z4VfwwhU8edByUOwveepHk/Nx6Wo/bMQfYcw3NslnXNWWWrz7oljfxwxQ+ecBxUO745CQ2Rm2witDjdrTdWC0EtDyGpu59fTWUlzfxwxQ+ecBxUC4teBuyy0UHZ7E9k6cKWpChJfQhlvd8/tXe3PImfpjDJw84Dsqd1+QrS3n2STfE5/hyL6CbCdDhVhuVZP0rK7C8iR/m8MkDjoNy53sVL6yLd73YAziwqEFrA2HNUXvCPmdp38PxO36YwyYPOA7KnfeAmtIqNT1G4K4cRQf4qo8viFx4F4/82Vvy8iZ+mMMlDzgOyp0VVqKknQmGt6etqr7bqsFgskoqcyLpV3tzy5v4YQ6TPOA4KHdMcslNXBBs4tyVo/b9K3+OBXpH3EWkfLbfrbyKH+YwyYOOg3JnIs+11kkIu348Q4c3aGMUGNMNd1M1qX9lA5ZX8cMcJnnQcVDuxA8d/80XIEl2Y+UrgY6sMJTZiq2Z2w06fscPc5jkQcdBuTOTz1aMaoGiddNhnUHREHqpkhaN2T972FFexQ9zuORBx0G59MWqt10+FvTFY3dWpUKTIiB5saJU0XzBJf8jfpjDJg86DsoVOpq3lTGnzUR9nj0tBeUxgRqRVMyinx0JLK/ihxw+edBxUO4sW7Cal/QHB910mBD49H8/ci6LUuWvQiT1TfyQwycPOA7KpbEDUxpzgtTHJ1+7p9IhE3CYDG+YC3/VWNU38UMOnzzgOCh3vucmL+4zgdW5gKdU8O4ZRtM8qstq/FVfVd/EDzl88oDjoNwayXeRmBk6l7xHclvgTh2klFlwplzKBTh+xw85fPKA46DcmTm4N6MyQakm4LS5aHk+Rwlw+KQ0x2fbD+ub+CGHTR5wHJQrcGBeq1MdT66q7pljTx/quKBN5J6tZK1fbVyvb+KHHC55wHFQ7lQO6SkVWUDlGciRxuZiIRTmPamTDcWvVoPWN/FDDpM84Dgodx7LdpSOPQE1FuAsCVrt49mbW8ZzIpDkQuX4I37IYZIHHQflCh1zMOVZFfLYwzivQaC8i0itrZlscfGF0vFH/JDDJA86Dsqlj7nTMfUKQ2wAe+97Gh8GpSVZrbIrXRjJ/4gfljDJg46DcmcmX9WS5PFclt2dVa8LNM0Eg3drtTYh/bOl6/VV/LCESx50HJQ7r8k7jqkrwazrmTvMwJZUMB9FB3tq44LX8Uf8sIRNHnQclDtbeopao4xAvfXnYUcFxzVgttJ49r6H9QsBqz/ihyV88qDjoNx5T15SRZ4ZShHd7VVDcCsLRtaWV5bJ+tWzJ3kTPyzhkwccB+XOUO6euNUC1XDPHmshWNcJRpNM9l/OiV8tXZc38cMSPnnAcVDu3Jf1Mmj4njr6c80mIYHXXUgSZdFWtZf61bIFeRM/LOGTBxwH5dIHK7Ts3KFPeq4E9gTqlqEhsWS1kepX72XlTfywhE8ecByUO5WDJCMtAR+KwDMRaBaEhJqYuIjPr77mypv4YQmbPOA4KHcGcsWe15jg5M/2w/4seKsOLS1yW315/Wr7obyJH5ZwyQOOg3KnrdoFIzVWGB2fJ0/9yeYugo3F4tVWZfoqYSVv4oc1TPKA46DcgUPmnis2EktaAm40wEqpMPKYS+pA6xe+Vv0RP6xhkgcdB+XObtBeOLfSANvzLbflvjssUrBGnPaAvhubr1auy6v4YQ2TPOg4KHe2H65p6O7QqU5gYYbWbQEl3qN6lVk/u/Mkr+KHNUzyoOOgXKodT2xkIBD9+5rbFHx1A+0tpbKkYxsX6PjtktdwyYOOg3Infth0iQ0D4mLAmQSMdYLs6WPVnhPjV9F1eRU/rGGTBx0H5U7t8ESVkcCmrOdgB4KntMeQIYQjP+dsvjrYIa/ihzV88qDjoNw5vixr6uAF2TrC8wkXzPfwsbGog0hG5a/ih/omfljDJw84Dsqd0lEzyioEifg5YtMHWPYMNHajZbnn/Fnp0Dfxwxo+ecBxUO5kc6ksUlXIeW442sbEyBFy7X0Oz6P0r2ZyfRM/rOGTBxwH5c7K9UnUSdJuplIHpvRk1qsCcsW0xTzWVyESfRM/lPDJA46Dcscn5yljDx1Az7jBmgq0Wg069aySCkr56nuVvokfStjkAcdBufMx97kESMmg1vGc0JwC1laBYb312uvSLt/D8Tt+KOGSBxwH5c5AjuSpyu6juvKzVDqDcxNo7lL6NEv4VYZE38QPJUzygOOgXIqQcBdrGVaV/Lzq4IcLBfKC2Il8zAszxx/xQwmTPOg4KJd2g05z7AizJ3r6qgWWmOExOMZAGy1/lVzXV/FDCZM86Dgod2zAsfbc0RPkJPbUDoQmuodzabKpERX7Krqur+KHEiZ50HFQLo0dTU05wVJ/TPLxjB3OMOusOJtQ8wtjxx/xQwmXPOg4KHc6q2FJeRWwMnZnlbGBtzzANTdVl2nzwherP+KHEjZ50HFQ7mxdF/T9T4UxdwFhSgKtpgVda6qyBk36avuhvoofSvjkQcdBueN25JZLGg1Wzh2YtYP35VCa86ja0lpfzR32Jn6o4ZMHHAflzuLcpqssH3sUnxuO0TYcuQhIs5Yz057Jv/qga2/ihxo+ecBxUK7AsRp7TrPsWWOPHkw5g41dPsbaE0ezxDNfgON3W6XhkwccB+VO5egj14QOqfTn+HKb4FUQapNVjGV5/uo1ub2JH2r45AHHQbkTXBdNZfdWQMt35ahtQVvGoLx/Xclq/yxEYm/ihxo2ecBxUC7BgS1JcRgTd+XAZmBWEFRcUZ7Ksb56D2hv4ocaLnnAcVDuBNebztU6gfCzwqribqssjz2Qq9Q2Slrlq7259iZ+qGGSBxwH5dJl8ono1SBnqcCTG7QuDEO8oQ/D0b4yOuxV/FDDJA86DsqdgFUW1JorVH5WrvNzBE0TwfCR97TeEuJX9wjsVfxQwyQPOg7KnYDVdFrEBXA8z2XVOmjrA9xNxhgJ143vVX/EDzVM8qDjoNz5mqujMZYBxt137XCFppuTYn2JFZvZv1pDYq/ihxYuedBxUC7tIem+0lhAIzPweN4E4qajpzFxjx3Z+YIR+Ef80MImDzoOyqXdoN2pJ4FdRHbteHwO3z/3fL56JcqY7atwrr2KH1r45EHHQbkzlXvrRNOh9DZ27VgZtBR8XtCaSsqs+ZtvVhnxTfzQwicPOA7KnXcdxJycB9RGFdg6QWtZIRdU2qhQb/l7OP7oq8InDzgOyqXguhhuMGBxmsBpIKghgbbcMpGnkr4Jrv8Hjj/aqvDJA46DcufN02TjthJknOVZDbpAvReonVqr2jyPbxJW/4Hjd/zQwicPOA7KHZ+8Evb9VxA477Gck1Qwpwyl+uKhE2f7Zvvhf+D4HT+0sMkDjoNyp3I4W6VnFp/PDxoFnKmDi+dV29Ki3yyV/g8cv+OHFi55wHFQ7nyt4qzDcIHUvGeOTQq46YSSJ5c9mtdZv3HJ/wPH7/ihhUkecByUO9lcmkh9NEDNBiyo0BZXqMRlJCKt/o0N+B84fscPGcMkDzoOyhU6tIxSZReMbs9+t+QVlMoErUyChZd9tHL9v3T8jB8yhkkedByUO1NHIc/TBfzf6NFqAmu8f7t4Uu+Ka11wOn7HDxnDJA86DsoVOpxqHnu8gCJr02GawEdlWDX5riRzQ3PB6vgdP2QMlzzoOCh3hnIbKM/eqqbIu3akXTa8OnglJ5myjL55E/hfOn7a5IxhkwcdB+UKHdV6rWQGFdu/5+Rr91gZAdtcUmrJlL55Tv5fOn765IzhkwcdB+XON6uxcFHtkEZXYO7pudgxoWBLLnmQ2jePAjPSi/ghY/jkAcdBubTDKtcyyrOcZ+yxI/UMlndjNQSnNSrcPhs76EX8kDF88oDjoNyZOqRNFV8wU36SJKxga3UonHIuo00bX/VV9CJ+yBg+ecBxUO68Jk/Wex67Xkx6Ela+f5WMYTRMzyerOv0rs4NexA8ZwycPOA7KFTgKk4ln20PG3DNHQgWfZLDqWCnNoaV8lbCiF/FDprDJA46DcscmbxWf9glqe84RqC7whPz0Vt5pDXH85kjgf+D4GT9kCpc84Dgod5481VbW3LN4qfa45EVBU8swTSZ1o8xy4WvVz/ghU5jkAcdBufO1imzP3nvmyBUb8K4ToNITjCJjWV2bFvoejj/ihxQmedBxUO4MHSkjakXoXTYdjXzP5rMApUaiOI30wkT+R/yQwiQPOg7Kne9Vo1Z9dh6WZ+chD1ygvRFYV0LTPO0zk5xexQ8pTPKg46DcqR0VxZ+1oBk3E0wLwVEYChdJMjGneoOO3y45hUsedByUO0N5X7WyN+hIuOlwA52FYEjDnFfFPtYFOn7b5BQ2edBxUO5E120oV3OYc6XnJkGFVnuGlKgMtFw5ffUokF7FDyl88qDjoNyJH8rzgqMyJJ9zT+WWobWmMKxizWl06V89e0pv4ocUPnnAcVDulA4RRJoJaOqGY/CCNlAgD8HcHp9cvvpkld7ED1P45AHHQblTOcwWzt5h7REDmMvuq8QTqOvqtidiyl9NHelN/DCFTx5wHJQ7b55qo4FLoMhzJfC5hua6GywvtBavSgsvwPE7fpjCJw84Dsqdr7nDhmOdoNQZmHIB65PBRllzlT0Q96+ey6Y38cMUNnnAcVAubVrIGXt6HgBSAq4rP+8BCVRzztR4s/PV3tz0Jn6YwiUPOA7KnXMEu5uqdXZobS3gpG2PG8N35WiVUTT7+upWR3oTP0xhkgccB+XS9kNNNdc9ho9KwMVszxyugCR91jUn4zcnAv8Dxx/xwxQmedBxUO6sXF/S6qoMjZ/Xsq0TmJcKy3l0Tyvl8dWbp/QqfpjCJA86Dsqd71UdiXQ5DHpO2ay5eypLDVbdw3iiNPiz6Hp6FT9MYZIHHQflTsCK5uKSEnSl50lg0d1jlQ6lJG4j97r/+AIdv13yFC550HFQLp1Bq88VcoM9X6TnmE2H3U8Z9D6JUMrK6cIXqz/ihzls8qDjoNzprJDpn9khKOkJ5zpo+XeaHL3XkpzsxlT+2yfP4ZMHHQfl0oI3wZyYQDsVYHk+6Pa0QE1ynaNQb1897Mhv4oc5fPKA46BcgcOw5eFZgDrv7qq1Ct6edSROA92ydPzK7chv4oc5fPKA46DcCZFgU57VodoUYCcE5YEw0yp5ii3vX63pyW/ihzl88oDjoNzxyVNJInWXCm7/4ocFfKYMa01vQzjtAf17OH7HD3P45AHHQbkUIskkRgloNQdG7KDLCGpuTo3nWF2+h+N3/DCHTR5wHJRLC968DF4dZu67rUKpoDNNkFI47eGjIX/1HjC/iR/mcMkDjoNyZyDvJSfHAbPOAqw9Pd9ybVeOrtNLaqN/dY4gv4kf5jDJA46DcueA5tRpuVTIT8qK95CxB3I26KNx2oMH13phIP8jfpjDJA86Dsqd0rF6nc0X2LNQmjWX5zNuBq9oVFMXtwul44/4IYdJHnQclCt0tJb23GEJFlsGLonAqgxAc0x7XNe8voqQ5FfxQw6TPOg4KHesDqOZc8sg0581JGSbjpl3e9Uy4hpr1Bt0/HbJOVzyoOOg3Nmcu1y05wU4XHbt6AItCcMopt5zs5RudFa/bXIOmzzoOCh3aseStGpmKF2fqbws0NILjNTTHjlwdvtq+2F+FT/k8MmDjoNyZ9kC55ZG2rVjLn/CueP5ZrWewzaCyLuAyFebSPhN/JDDJw84DsqlK4GlMleE2j0Ba8JdOsaAJbV3ba3h/Cq5zm/ihxw+ecBxUO4cX+7ixVOCtkiBV6rP3twOhSxhWrQLy4XK8UdbFT55wHFQLp3QdMJVBVYqz5qelqGR2O6yUPZUnrSvr4YOfhM/5PDJA46Dcscn16mkk6GNfyc0+Zk5CkFtpbVZZsF2oa36HT/ksMkDjoNyp3KMutqew6GrV+BcCVpXBCMczbp3s6/uy/Kb+GEJlzzgOCh3nA5b0+hZXEXPgreKDFpbg9xzX1M498+yufwmfljCJA84DsqdVx1DPT3XlhuqAI+2B/LFCmMlklmUM331WJZfxQ9LmORBx0G5s4WElrNaA/L0nAjcLZWOlJ/90iqjFFH+KpzLr+KHJUzyoOOg3PqYyzrzEzqs/pwmH9B8KThbZtM+rX71IpBfxQ9LmORBx0G5dEAzKycl0LzbK7a+wJAqZMniQ1K28tVuUH4VPyzhkgcdB+UKHdQbpuEGTccALp7AxzJw9M40Msv6ajcov4oflrDJg46Dcqd2dJdRdYK0sady6Xsqt9mgs7OXjKrpq63r/Cp+WMInDzoOyqUFb6699gmetAAjdTCzAb3ikMkdlb7afljexA9L+OQBx0G543b4QLPSNw0Ln3cdClpUQLr3tGrtal990C1v4oclfPKA46DceTBLKXPjDMlcd19Vx57JpwPWnkZP1Uf+KmFV3sQPa/jkAcdBudNWObeaUoU1bFeOjBnU2B5WVlmTx+hfDR3lTfywhk8ecByUOwkrW1Zzf3aBlg1H5QXNS4I9iUiW/Xdz9a++5pY38cMaNnnAcVDufK6a6E8AF2yQA3OtoKN12BMIYxN1bxcqx+/4YQ2XPOA4KJe2H6py9wlrbkK4pQKtjgWWZLowj9S+WkNS3sQPa5jkAcdBuQLHWiOzDYf6FA2ebc8cdQwoY6rZc8lmXPiU+0f8sIZJHnQclEulw1rjroD1GToGMZiQgVhHbMmqfbYbtLyKH9YwyYOOg3KJjolc9khem+7aoZbB1i4lk5W9F5KybtDxO35YwyQPOg7KnfeyiI40fQ8btmdyKxO871KScl2kPkf3Cx+s/ogf1nDJg46DcscITMZjLX8edqQ9lNsE2wMH1F6eHaFKV75Y/RE/rGGTBx0H5Qod0nsdljM4Pp+sUtlVZJQKI3cutlKRdsEm/yN+KOGTBx0H5c7cMRfWhB3GygtYZgGVskfzRT4IR7Xx1Qfd+iZ+KOGTBxwH5dJ7cppJp0Dy/hzsmAbPqlBQo1ZWrbuWfHVCs76JH0r45AHHQbnznDxRSpg6TJ1991WCYPnZZiVzqFopfX21c72+iR9K+OQBx0G58yIQl87cFvTZFXiUBl5rAcl5zIqDCn8VXK9v4ocSPnnAcVBueR1Z057IWZs92dy2K8cwcOeh1ZdL/eq5bH0TP5SwyQOOg3Lp+HIbak5gvSXgVTM0pALkMibxqD6+2kNS38QPJVzygOOg3IEjYWslG0wpFZjyhNZ7hjy9iaupfHYFrb6JH0qY5AHHQbnTVtXUhOqz0K2VPXOMDFbSgP13V2uVhdK/Wg1aX8UPJUzyoOOg3LEBpbGZJnBcz8p136XDE0HbaLTcBmO6Qcfv+KGESR50HJQrdIw5ZYmn5zUHPvvd9vzRFkNjGlUJG7cbdPyOH2qY5EHHQbmzGzTXVnPmZ90hAesqoEkF5kZDTOfYPy/Q8dsl13DJg46DciecyxU77ym80+N1kJfdY6UOu6uS4Srmn116qq/ihxo2edBxUK7QgZl5ZTIYeW46bDwjh1dw5Ub1X3L9Qobkj/ihhk8edByUO/dldy+1K4bA0mTAaTiY6oSk2qn13qR/9UFX3sQPNXzygOOg3PlklaitMifMtOouHTOBFUcoZdcMHc2bf+WTy5v4oYZPHnAclDt9VZ1WiOYzkzPw8gYtocEca6nV5T1/NZPLm/ihhk8ecByUS2+eRk0r7XmD564cBXdbhYVBrHLG1RjxqxOa8iZ+qOGTBxwH5c6rjumu0zNgl7RnjorQsBCUnhsh4+jzq+C6vIkfatjkAcdBubMadFlv3B1qe+KH5TECeSH0VFlI96iuX+0hkTfxQw2XPOA4KHcSVotnFxZoz8pcXtzBW14gWkYrvUpJF2aO3/FDC5M84DgodypHbWu5DEj8REhWYtDVG3jxmWfFvMZXRoe8ih9amORBx0G5M3SgS11LYc/eExj7Aq+9gOValbGapa9McnkVP7QwyYOOg3LplE3nMW3j0J2BTQe050WgIs9NiBpnv0DH7/ihhUkedByUO19zV/HxPCG3WfbY0XbZaC4GRKktqWUh3+isfrvkFi550HFQ7mxdr6sPSwhj0u6siuzO6ln3Jr6m1FHq5K+2rsur+KGFTR50HJQ7L2ZbTppFoRvu2oFYwBs3YHqCV91LmTfmjt8+uYVPHnQclDshklbYRtr/RoUE9pDx0JEZHEtu2nsv+tXmXH0TP7TwyQOOg3JnwRummf9tP9zj926sqoKLJEi9jL5aw2pfhUj0TfzQwicPOA7KHbdDxiwlIyyvBvxkEN3mswJx91TdW8v21dShb+KHFj55wHFQ7rzqSEO55wZSHjiGNNDiDk98w+oyLP7V0KEv4ocFwycPOA7KnYkchaUPAqHie+ZgBnvswOScxZNbs69Wg+qL+GHBsMkDjoNyZ2/uLLyaGhSSCsy+26o2CZDcRm9J6mfHOvRF/LBguOQBx0G5s2ghoSfCPYanLs+Wt6etms9T8umq4lbTVy65vogfFgyTPOA4KHc2WAmn1FOBlR57o4pCGzwh7x+ldknjs8ey+iZ+WDBM8qDjoFyhw7NTajPBqs/QUWWBzu77B8+xyizls63S+iZ+WDBM8qDjoNx510E8FfturNqzVjo1A+3LYFLqlduiiV9tP9Q38cOCYZIHHQfljtWx//bPKs8GK3/OO+UOumyC9FE6jjWG3aDjp0teMFzyoOOg3KGDl/VNCDj52rXD6qajJJCstNLS7nTBJf8dPywYNnnQcVDuhHM71vbUjmns/0KH0LgmoOQTizQ0/Oo5ub6JHxYMnzzoOChX6OiIs5DtqXylPXfUqaBs/gzpOtiwep0f0WEv4oeFwicPOA7KHThyakx5QVmIz7sOgaaj7dKRtY5Uq5ev3A57ET8sFD55wHFQ7rgdIxfkZ3OV9z2TEw+wWR1UMWHp/XlX8T0cv9sqCp884Dgod97LzjrJtABLJ+Bhu61axEDdH9MDndZXI7m9iR9S+OQBx0G5FD9kF68LfLa+Z47cwJwMxLTRxCHCX/nk9iZ+SGGTBxwH5c6Tp9IWr8Hg/sQPve62it1hrpbUXHj6V6867E38kMIlDzgOyp2Zo6U1WlmwMD33ZSmBtYzQ8+6psrVJ9JUPaG/ihxQmecBxUO5ssBouOSvB7q0c2JqCL3aw4dgFBzJ9dcjGXsUPKUzyoOOg3Nl+WCShMoKlZ8/CfIyO/Fyb7VIWmuZxY+j4I35IYZIHHQfl0kECJuqNAc0IeE0E18pQbE3OJtnlq4ME9ip+SGGSBx0H5c5jchcZZUxIrSg8+6xAR3aQQXkLXMa4QcdvlzyFSx50HJQ7n3NX05JqB8m9bzpcdo+1FET6M3gkzfPG3PHbJk9hkwcdB+XO91yz1H0hyFxlT+VJoLWxYLEmd69FP9srba/ihyl88qDjoNxZtoBEuZLD/kUFRh7PVN5hpkSsxqLyUTj3+U71/x8/TOGTBxwH5c6yBeskTRDW2D8YcQ/lVf9d7ai97d8O/iib+79w/NFXhU8ecByUO3tzx6rcCsIkzcCrP3dtqEDtpa4ym1i+AMcfbVX45AHHQbnzmtwsJ20LDKUBT1zQnq09g6gQMzl+9SLwf+H4HT9M4ZMHHAfljk/e+i4PnaE/sVxOWcEp/QsikpW1Kn51QvN/4fgdP0xhkwccB+VOcF2mUkKGMZ7jy4seI5AakBmNUdBKu9BW/Y4fpnDJA46Dcim4Xp8aMSA3eW51lAruaDAnzuyqtvJHPuD/wvE7fpjCJA84Dsqd/W6Y9rBRBKjm3UyN6dBSz89vUx0DpXxlkv8vHH/ED3OY5EHHQbnzLVee+5nkgL6e3aBeQPtEaOY5oaGP/FFy/T90/I4f5jDJg46Dcid+aMWNJkGXxyT31kGfc2iifXluZY310aOn/9DxO36YwyQPOg7KnfihSh8yDHoaz2PykcDcEiTcf8AbG84XTPI/4oc5XPKg46Dc+WKVba2qBEl2U8W9IXjTBJOT1oEq8lXA6j90/LbJc9jkQcdBufPJKg2tVtrzfrw9p54EWkkCo7e8e645+cpU/tsnz+GTBx0H5c43K7a2pvBupeTZDVrT/20imcxVMC/Vz6xAehM/zOGTBxwH5dJaaVFMjJCROrDUBY1L3azUpXng6l/dl/1fOP7oq8InDzgOyqUFb3sOr8+6dS7luRK4+yqRDqOSVkqapH90QvN/4fijrQqfPOA4KHfih7J0YG6QdiMFPKqAp1lBarOFtKZ+ls2lN/HDHD55wHFQrsCRqmqZbcGSlIGLVWitO8w2eEndlSR99Fz2f+H4HT/ksMkDjoNy57WsjFZS7+AjIfDzzWrP6GW3VatkmtOrfPUxl97EDzlc8oDjoNy5ZDNsTsMCtfAeyJkTKFYCoWxzUSH57FUHvYkfcpjkAcdBuROwYs3aBkFb/nzK3dNH4zkBebilhFPKVyY5vYofcpjkQcdBuWMDZt1t1MzQV98TeWMCFc5QpKh1K5n9Bh2/44ccJnnQcVDuBKzWTFpTAZf2nJctE5STA82SlKiNmT46ZfMfOn7HDzlM8qDjoNwZOxBzocf4a5SA81xgLAJptYlsySdfGDv+iB9yuORBx0G58zlXKM06Gyx8Lj3ZTGCbCsirFyWj6V+dJPgPHb9tcg6bPOg4KJcednhOMhrM/pgdTAP8SehScdHxnJidX8UP6VX8kMMnDzoOyp25Q7JqdgOeLHsqJwHzVWC0f8ErKvbZo8D0Jn7I4ZMHHAflzq2nojZz3TS4bziWDNDGA57tPU25pq4X4PjdV5XwyQOOg3InuG6W6lgCjcazpqd1sIwOzZCm5DYk0fdw/G6rSvjkAcdBuWN27IGDtAygpbty1F6gLUuAdeJquVYeX32wSm/ihyV88oDjoNyBY/qqvRL4GgvYlu6Oao/lhNr6KqhUv0pYpTfxwxI2ecBxUC7tsMq7NuQFNPDZm5sQGqNAKS6z12WTv3rylN7ED0u45AHHQbnzLXfUMWsimI4TdpNVwDkP4D1u9FY7eZHv4fgdPyxhkgccB+XOY1lP4mtO8Jkz8HOB2Z89iNNqQeKay2evOtKr+GEJkzzoOCi3SseqPhiGPxESHQY2xAFLLkMQuYyPji//h47f8cMSJnnQcVDunLKh2czUoJbxHCQYCbT5fFYguixbK88LI/kf8cMSJnnQcVDu1I7swro6DNztFWMx0Lx/pIluvsgJb9SO3y55CZc86Dgod+KHG4CydEBvHfdQbvKcJKDn+HKxObCmdsHr+CN+WMMmDzoOyp1TT96HZp6wRrNn7iAwT09ClyqOSe5rXaDjt09ewycPOg7KrQVvqZMqlDH5uS9r0JYg7D9MpVEj6l/VjvwmfljDJw84DsqdV09dxX04aJJdOnKu0EwLDKkofYusXy14y2/ihzV88oDjoNzZfliUeLW8W6rn0dPgDD4yguQ8KuGqrX6Vzc1v4oc1fPKA46DcCa6LWinLoOa5K0dJ/sQPBaai7tKRqckFOH7HD2v45AHHQbmTsEpLyyoM03AAm6RdOaRAVWolM6U6vtq4nt/ED2vY5AHHQbkCR98Th2PZA7lO3HBwA61DIKXacxnEVi5Ujt/xwxouecBxUO44HbrKHso7yEQB9q7QChXgVRdRJf/u+HJ+Ez+sYZIHHAfljkleOlpuCfKTWedqCZrWDIOsJ6QqnC98rfojfljDJA86Dsqd0sFSeBeJXTBK/78IiZlO8Er7Dyhp4a9ey+ZX8UMJkzzoOChX6KDm5rIIMmkD1lrAaWXQUbis9kQ4vtp+mF/FDyVM8qDjoFwK5/Y1lRoUeU4EyiTQ5QhuNryNtPSzhx35VfxQwiUPOg7KHTr6KrNkBFt1AqfdY1katmFpeyTHlK+45H/EDyVs8qDjoNy5g1alT8cCVLkCExX4984jlbbyEje0G53Vb59cwicPOg7KnW9Wqzbb4zfsn0+IZA5QywyYS2FZef/nq6mc38QPJXzygOOg3BnKPVGixTC5IHCpHbysCX2WWmV0VvzqYAe/iR9K+OQBx0G5tOCteGmSoAqv54uVQBvFQV3t3wVBSl9tIuE38UMJnzzgOCh3guuWVNoSyGNP47wQoWEpkKwZ11nZ1lfvZflN/FDCJw84DsqdK4EzeZIxd6l49uZ2b9CKCxipcMnPP18lrPhN/FDCJg84Dsqd4Lp3WYUQdpHIu3IM3DMHD5ApWkdOxPJVNpffxA81XPKA46Bcuky+/wJ6c5h5PYsWKoFZruBLZ0WRpnV+D8fv+KGGSR5wHJQ7wfWWk+huq3JOT8AqTWgbEZDhI0urzelC5fgjfqhhkgcdB+XOFhIZuVhVqHntvgozQyPcv5Xqq42aeH5lkvOr+KGGSR50HJQ7JrmWKWtP4667u2LPDdxtQGau2Aq2pl/t6OFX8UMNkzzoOCiX9kojd5sCOLgB99ZB6y4l1oYXZPKOFz5Y/RE/1HDJg46DcqezqixrpQE6npMEQ9PurGjBKNi7MTcfFyIkf8QPNWzyoOOg3PlkhZplYAWf/y5oagOTwbuUEGVvNQ/+ar8bv4ofavjkQcdBuRTO7brncoLOOQFXMmhC+1+wL+27kkj/bE1PeRM/1PDJA46DcguO54tugfkvROJtw5FdIcnqCVO2mb9KWJU38UMNnzzgOCh3ElZaV/FSQWfnJ2FVQMkbpGXFFkuizx49lTfxQwufPOA4KHcSVkIynRzWkAU8l4AnYxDR1HutZdCFtup3/NDCJw84DsqdiXxRxyc/srGwPXM0BK97Ni9ZFkpTFf/qvmx5Ez+0sMkDjoNyx+qQPnzWDK6jbDjy/tXsdVeOyblRxklfJazKm/ihhUsecByUO22V5ZZLHlApbzj4Gci1ZOi+iJO3Zf0CHL/jhxYmecBxUK7AUTJ3IV9gqW44Ck9wlN1WmU2enZKXC3D8ET+0MMmDjoNyZ/thXVJwMDjxHjras4UEaQE2brOk2fefX6Djd/zQwiQPOg7KnVM2GwKj3VhNItm1Awn03+ZcrtgZ0x7XL4zkf8QPLUzyoOOg3KkdZWmVTkD12Q1Kq4O28hzuWNOLoPNna0jKq/ihhUsedByUOy75MO86HAh1d1aUFFxxwvCKpY7iWW90Vr9tcgubPOg4KHf2uzXsQ1t7di1k4DrqnjvMwCR37M4621cPO8qb+GHF8MmDjoNy62GHrrEm6HPThq3s2pFp145WeJNDhvWrczb1RfywYvjkAcdBuZSwGrKkEaykDDxdoWXqu36soth11fLVe/L6In5YMXzygOOg3Jk6+sjWVIHmk801XrvDKhNKRpWa3Th/tVW6vogfVgyfPOA4KHcOEuRKSCOBzOXAa054ZnTIxCXlLMnsQuX4GT+sGD55wHFQ7ngdA4vgrhy5pwHMk8AyE6TkTmZSUb56LltfxA8rhk0ecByUO9sPudeloqCpF+A9fkPz4TAwd0VaU8qFgfxn/LBiuOQBx0G5Ez9cc42+S8UcuuHw5zK59AlMDQt5zv7Z3tz6In64C1fAEXD8f5U78UMZXYc5eMv0HF/eNaQ33HAwrp5LGvOrE4H1TfywYpjkQcdBuXOsYxRrlAjqeJLrVTuYtgWCS1ItbGwXSsfv+GHFMMmDjoNyJ2CVLa82M4zuFXiOAVrqrh3YKq4xpla/QMfP+GGlMMmDjoNy69DTnFw7rDL2sOFm4N4bYNbVW0/N5oUPVr/jh5XCJQ86DsodOirjnrxpzx3/vI6C0BwzKHPKuGfi3L5a0lPfxA8rhU0edByUK3Q4D8PGA1x0PNdsCvhABjKrlBEH6lePAuur+CGFTx50HJQ7m0jyoIqlg0xfzyaSBI6I4HPM1YR5tq+ePcmb+CGFTx5wHJRLjdWw/rwJ3MO37VHcOvgTX6dU+i4hhmhfLXiTN/FDCp884Dgod249Ze7TmCCTEnAigmZlQFFqkic5f+aTy5v4IYVPHnAclDuVYyYqszpYdQYeskdy6w1US91zAWqzC3D8jh9S+OQBx0G5k7BSXYzLgMYS4J4FnHDAGjWVPFNh+2oilzfxQwqbPOA4KHdedbRkvWMHpvEsla5P0fAEwtZyLT3pZ1aHvIkfUrjkAcdBudNWeU9DdAHu6QO4iD6XbAbw/jMbaXnNFyrH7/hhCpM84Dgod16SI7fMZrCkPfvdytwzx2iw+qjDBzX/bKm0vIofpjDJg46DcmcLySrVqfhzO7Psibws8OYEOGeZSwaOeoOO3/HDFCZ50HFQ7hzQnLWIrD115CdCYlqgaeuwcuvsKzGmcYGO3/HDFCZ50HFQ7owdKK6D+3OVPG9EWgIzz/82WDVRd5xfbT+UV/HDFC550HFQ7jx7ajx6mgWyrfy8Jt9DuWaBhZa4cXFpF75Y/RE/TGGTBx0H5c4ikjF5IjPYFITnTDm0xQjlWX04jTHjhQzJH/HDFD550HFQ7nRWiSq1MQCF99yxZ3Gwlhp009Gljlb8K59c38QPU/jkAcdBubRsgVtWWrCe0CGn0UFllX+POzx3atW/ek+ub+KHKXzygOOg3PHJ86omPIDyIGBlAqu9AaWUV3dr1r96Tq5v4ocpfPKA46DcMTu40Ork4I/PwQtxw1EnWNaUx1JG+2o1qL6JH+bwyQOOg3KpclifSw3Q5/OqY2VoXDIkrbnVbJz4KydQ38QPc9jkAcdBuVM5MJmXxwjEtitHsgxayrO0Rwubacby1VtyfRM/zOGSBxwH5Y5LTvZkrCbsHmrPHM8KRF0zgXEfM9U2+2fZXH0TP8xhkgccB+XOe8A0u1BfMLLuyiGpPScCn0to03BP6iW1C1+r/ogf5jDJg46DcueSzZ4sShoDPFEB7mX/alWGPipmmmZ5fnWPQF/FD3OY5EHHQblDh2dL1SfMpgLclDYnezhHsZkaM43ZL9DxO36YwyQPOg7KnQ1WND3PansIb0/8MDM41wpVhzTlvBuuG3T8dslzuORBx0G5M3dM77OKQ8vDgH0KtIYNslvR1FeX/tXmXH0VP8xhkwcdB+XSlp6Ci6RAnTL33NEN9qjhwNRlDnda9NWLWX0VP8zhkwcdB+UKHdQJ6+oZZPbHJ28J2h7QoaCnXjJL+uw9ub2JH3L45AHHQbl0fHnllFKHVG2XjoRP/HC3WAuzpmSFavpq7LA38UMOnzzgOCh3Hj3VYjQrQ865PVOHg45V9g9kwuKl01fPOuxN/JDDJw84DsqdBW/WxNaeN6SNPWqo5Gc4r9Db/nuZmZXLV+9l7U38kMMnDzgOyp22Kj13ALECNibgPDoYjgQpI6a2ywa2r1Yt2Jv4IYdNHnAclDuVA/tqMgqg29iVIy3QlTJUzMW1a8JyAY7f8UMOlzzgOCh3Hst2c8TVYGXZlaN03XAoge6f2spI87P4ob2JH3KY5AHHQbkCh9Bic6rg2cdjbzi0NZ5bzKOZ+P69fxWwslfxQw6TPOg4KHciJJNTmt4hZ9cnnFvAiy6oIoPrpJLShYn8j/ghh0kedByUOyN5TmVhfrYf1k2H8QR71ufmVcX2rK5DL0wdf8QPOUzyoOOgXFq6XlqxIqAz257Jn+h6c4dVUvMhiZt/tWnBXsUPS7jkQcdBufNgNola2k1Vq8bAiHseJ9qlhEWy7BFkXpk7ftvkJWzyoOOg3JnKzVvNjQG1LuC2FtjABY7MNaF70nWBjt8+eQmfPOg4KHeOL8/elAqDoaU9lWMDS/tXz7tZNpu4R49v6NjT/ov4YQmfPOA4KHfg2BSUIRk2B/6c0FRQnQjUJa3+jOXy0Q6r/4Xjj74qfPKA46BcSlhNpfEcd2q4p476JKxKJkDG4YXKmONC5fijrQqfPOA4KHcOoSVMnqtA6kOeb7oDTIdCcik9j449X4Djd/ywhE8ecByUO0+elq+hkoCMdLdVucKeQRSwPX/Q10bmoydP/wvH7/hhCZs84Dgodxa8CZIzCwzDfzb5gOaUoaTkq2Ir46tNC/8Lx+/4YQmXPOA4KHcyJLlo5pUAtcw9c1QEz1xAvFFxn0T5I5f8f+H4HT8sYZIHHAflzq0OzH1U2ZOGb0K4oYHvoWMPHqTYauLdWX0Pxx/xwxomedBxUK7QkVZRYySoiZ4jaKmCGgos291WziN1+Wjl+n/o+B0/rGGSBx0H5Y5Jrpy7jflM4/vHY3I0XAaUd7/l1PL+3wU6fscPa5jkQcdBubTBimqbzy2bVZ8ngbKgie7p3JMPqbUV/ih++B86frvkNVzyoOOg3KGjaFNpHbTRrh2tKuxK0mGuqa3JyogfbT/8Dx2/bfIaNnnQcVDuOIFr7Q7Kn0fk5XkUOPOeO2bZsHAdbN3z+OiazX/o+O2T1/DJg46Dcmcqn7OoEMETEgdGGeClJeAyEyn17vKVT05v4oc1fPKA46BcgQPzqCWbQ2vP0nXDXTrQn8mcm5ScS5OvGit6Ez+s4ZMHHAflzoNZ4oV1Tx0DVwXm/szkI4MhL1prKZevvljRm/hhDZ884Dgod6zAxa10SdCbIPAs9n+VQ7RSUxqLy1dWIL2JH9bwyQOOg3LnuWwdE5MZjF7bhoM7WN4N1hREGm15kq9CJPQmfihhkwccB+XOZXJcQ40FcqsMLFxArQu0IonnlDrsq2wuvYkfSrjkAcdBubRooc2Vc4Yy9lTOfTC4m4A1M+pCzxWo7+H4HT+UMMkDjoNyZ+bIo7oug8K8Z466Oyqva8/nSyjPXUOsXPha9Uf8UMIkDzoOyh06OFldOkCzZOA1Dcywwyx56MjJun1lA9Kr+KGESR50HJQ78cM6aknEUNPzlpzr7qmSZuip8LDeRl03asfv+KGESR50HJQ7mxaoY0l901GfNSQovMfxuaCYleTaOftHS9f/Q8dvl1zCJQ86Dsqd2iE6e8MExrqAnQXadAaddQ4bPjrfqB2/bXIJmzzoOCh3VliRpNTaLhsiZc8d1aHJRMiDl9pYef9zgY7fPrmETx50HJQ7e6XboLT6AuEnfljteTy7OUlVMU/sWT77oJvexA8lfPKA46DcuS87ZOkuE9Dqs8NqPicJvBPM4ZWmPl91vyod6U38UMMnDzgOyh04rJaOgwDR9tSxXEBTZZDaVx695PrVzvX/heN3W6XhkwccB+WOT+79MTUUBtf8fM591vRk2ZWjTJ2s2MZXuxbSm/ihhk8ecByUO19zu0juvkdwzuNZDZrBlQfoKM/G0NRqugDH7/ihhk0ecByUS9ncbm2WB471LCOxBj4tw2SWPndNofFV/DC9iR9quOQBx0G5UzlaaiMVhem1AwvZLhpjwGhc3ak2a1/5gOlN/FDDJA84DsqdT7mSHJvvetHX85K8JtD17zw52XCepPjVk6f0Kn6oYZIHHQflzmvZWqlySdDXaJsOXZuTuQf0Sko4B5Xx1Qar9Cp+qGGSBx0H5VJj1aqbJpDqT4REEcz3ELKaj5p1NhO+QMfv+KGGSR50HJQ7dCSeLdMCy33s2jEMrM4FMqyMPXSsUm7Q8dsl13DJg46Dcudex5NWb8V2P/WsWuCcwIgS1Dk9sYpI/eo1eXoVP7SwyYOOg3LnYIclWys16KbPafJRwAcibDbKlNF5pAufrP6IH1r45EHHQbnTWU3uY1UCSth37RACV0/wvAZscxrSZ3TkN/FDC5884DgodxbnKgk2ZxCaDlyTglorkGdzR6pNe/oejj/6qvDJA46Dcqev6ovHSGX3Vbul4vm4HZMq7ILSRq5dGfF7OP5oq8InDzgOyp2R3FuVQWtz0TOwNoLdSuEzfohJG8P7V6868pv4oYVPHnAclEv3CESzzwHpOYbGozvoSvtf8Cp9jlI3Hl9tXM9v4ocWNnnAcVDu2OROnkZDqPPJ5lphUNrlQ1dZUnxxTl99zM1v4ocWLnnAcVDu3OoYOqegwZrUduWYDdQzQZZcEwsLta+yuflN/NDCJA84Dsqd/W5Fekq7XojLhoN2R2XZKsjULJ1N2/rqVUd+FT+0MMmDjoNy50QgWh+SENpYvifyrtByQRDj3VNxduw36PgZPxQMkzzoOCh33pKjJMLWYFBm4CkJnvUjIE8sVnh6Lzfo+Bk/FAyTPOg4KHfoEEZFEhh9ynNetoNZM5gmMy8iLJ9tWshv4oeC4ZIHHQflzvbDVFKZc0BJjxFIqz3HlwdUSqv2pU7jBh0/bXLBsMmDjoNyx+worT+GB9B6DnaMKuBeJyQhNpOR/LM7aPlN/FAwfPKg46Dc2mFVR0UBm6jPVE7QahMos1ovsljWVyESfhE/FAyfPOA4KHcaqyy52xpgbH03Vq2C0Xouk6uqj77aZwkrfhE/FAyfPOA4KJcqx+NF991IlefBbJ0Gre2pw3Gt5csT0VcJK34RPxQMnzzgOCh3NpFY0lkxQ+5P6HDJw8WTKak+lthYrX8VIuEX8UPB8MkDjoNyJ0Sy+pC59pDhvQJL72BLOtTnWsfuqRryhbbqZ/xQMGzygOOg3HnVkdmo9F0vUiLgfx3VriWQpKDqyCPN9j0cP+OHQuGSBxwH5QochKlmfcYNfBYtaEdoWhG0U+eB0ppfmDl+xg+FwiQPOA7KnTNPw5rzrhftOV/DvShsVHb56HXqdC7cvrrVwW/ih0JhkgcdB+WODdgX20gV1HDTMZ7rgH051IJzOiVOn20/5FfxQwqTPOg4KHd2rpfepayyZ4226ZAnYNVcYUy09qQP02enyflV/JDCJA86DsoVOnAP35MqgdU2dme1q0hLjaGILk5zV5b6VTiXX8UPKVzyoOOg3Jk7+kyzJgbOOe/JfAoY06aj/z/2ziTZstxWtiOCGQsQxXAIFvMfwidTr5Gyz3O1O2QLkil0I7yZsZLAdgfQQ1n/0cq3psnxU/wwuk3udByUR5+sBg4Rg76qKsAUC8geLJ+x6gxRhOqDT1Z/xA+j++ROx0F505X3HFoTgiRlbz/cQ4HFBthooU0ybnqLjvIlfhjdJ3c4DsqbpnzyrHu3W9MuC46Ud3JdILOUPNNqPdItK7B8iR9G98kdjoPyZk2ParE0BJRptR49ra6jpg7FbFiPs1C+dZGgfIkfJvfJHY6D8mYTySytBFGgWBccHALIRIHUUVIwylJuJazKl/hhcp/c4TgoT+DQ0JKkwhA5DcCZDKr+c6P8n8y6xkS3lkqXL/HD5Da5w3FQ3ow8rfchz1VWzTwqIK3aqk7NQBVXY86147VzBOVL/DC5S+5wHJQ32VziPdqEMOs/C95GAZFqYOvf2USVWw4Pvlb9jh8mN8kdjoPyqOcYQp0RrIQOmFvaxwIDDNba09Dcyy0bsHyKHyY3yZ2Og/JmINDKPjQWQJEXHWIDatiwoBCGkcn4VoSkfIofJjfJnY6D8ubtSKNJsQIYbJ8mL7a3hPZVWKkNrKsrry/o+B0/TG6SOx0H5dFu0JijzAKhCQNa7SCDVttBcbSsJcxya7CjfIofJnfJnY6D8iacm1F6bwSpSAYsOPdgB8OQEXtcHUkttwY7yqf4YXKb3Ok4KG8yJCPpwiPDKrHW2zHLANU5oeQuGdH6mC+68t8+eXaf3Ok4KI/ejkAhRl1deVtduXGAyqmBUELssRLOW7tB6Uv8MLtP7nAclEf3Za2N0QYQZd6H0AQsr+qqWRlFqImlW2ul6Uv8MLtP7nAclCdw9DRrag1XE44KyGqgVQhMY4uNUy54K0RCX+KH2X1yh+OgPPLJtWFNARp3XC1529czrUC1wYaoAdnuw/E7fpjdJ3c4DsobOGKqsypCqH2HDjWByKhAfVHD1nu/Ni5LX+KH2W1yh+OgPIGjSuMZmIFt7qXSZZVVe41u6kXGHg/kawve6Ev8MLtL7nAclDeLFox1BhFAaw0wUV0vR0urBbFBRTFYv+WS05f4YXaT3OE4KG/KKqaOFBFi6wzYQ4XVhCj0Zlyz1gXHg5fjj/hhdpPc6TgobyIkTQLllGDsFQvrpQigag0kxJqjxkDXLtnQp/hhdpPc6Tgoj3auT1s1VQSLuve7dQMre+9CWT/OOIulBzbgH/FDdJPc6TgobyIk2GbWEqGNOhYdk0B5/VKxUIvTIscHbccf8UN0l9zpOChvBmYtVMlpQOd/jtnkBYaGABxNOYc8UF+8Hb9tcnSb3Ok4KG8qqzTWv55bgya4J2ZT2dmq1YHMUDhmLFpurbCiT/FDdJ/c6Tgoj75ZTZpmuyHvCnvBAtQYB1BUS2GRY+XW1nX+Ej9E98kdjoPyxgrENmxkhVLSTq6zrKejKgTOEXd0PditT1b8JX6I7pM7HAflzcAsURoTDYjrBOwYwHQa7DFzjRJRrn3P5S/xQ3Sf3OE4KG/g6K1W5QiGcSERJ6+fBgGRDooDe5gP4PgdP0T3yR2Og/ImuK5YK+cE66WIezWogfTYgYYO3sPklW5dJucv8UN0m9zhOChvbHKLZFgDxLqPzObMUBMViGOvPixjUL01S85f4ofoLrnDcVDe7M2d1AvihP3ddjXkLUJtMUBLhFRySyndmurgL/HD4ia5w3FQ3tiAabL0lqGbrp4jWQFpBSGmlrVmQXnxKfeP+GFxk9zpOChv6KhUSlp1VUgcAGUO0BgrJJ2CIVPl+YKO3/HD4ia503FQ3gSsOI0ogUFTUcDeC5hpB86kmPuQPB4UVn/ED4ub5E7HQXnTk48Qei17Ve76BWcRqCMtRCQhlzZX3X9rsIM/xQ+Lu+ROx0F545IP6l1qA9IyALMUWN0GQQ0zzoqTmG7d6+BP8cPiNrnTcVDe7HcTniG1AaydACOOPTFbgesMrEGjvfhk9Uf8sLhP7nQclDfz5NUi6e7FafXimPcAlI0JRoVW65E011snNOVL/LC4T+5wHJQ3bYdUrkUNKGkCDBNXe77ej6BIajUi0622Q77ED4v75A7HQXlzfJkR25QAJQbZQ08NbDaElAMOIyILt3ZYyZf4YXGf3OE4KG+mOjS0OnsCtRkWHJJBoxiMIin1VqLgrfihfIkfkvvkDsdBeTRMvoPrbZ92auk/L4eUrNCZak2Du9itjly+xA/JbXKH46C8eTl6CS2uTiP13ZC3NMAGx/Vy1PXHLUkYD3qO3/FDcpfc4Tgob3qOSqrWJxQ0Wg15SlDnUAiTMqYWreutDIl8iR+Sm+QOx0F58yl337GpzKBB9xG0SKusKgFqqVp5WORwK7gun+KH5Ca503FQ3tBRGiaKAbjs7bmr4YCqRcFKjlh1NR3t1iUb+RQ/JDfJnY6D8oSOFoNk1QgcpQDayCA4DUKqSCScqIwHdPyOH5Kb5E7HQXkzTF6rpoXBajZwVVZRGmjFBnM0Jo15jHDr0JN8ih+Su+ROx0F588UqjDCnDeDe4v+tWgj7IFpuWWoK2x98QMdvm5zcJnc6DsoTOiRSoVIizLTfjhEKVEoDso7WqyJmvrVrQT7FD8l9cqfjoDyhA1lLbHE/Fmn9ooagmgmkFxszlKHXPujql/ghu0/ucByUN3Md3GMutYOwDkBMATQXgkKR8lw/Nbn1QVe/xA/ZfXKH46C8GSffq3GTZeh50Ho+UECHBUg8I1MrRNd2ruuX+CG7T+5wHJQ3M0+tD0Nt0HXIKquogE5CMAkkpaDFeOtzrn6JH7L75A7HQXmz/bCGOfoIQNT2MDmuAotMIMRpJLGU0B/A8Tt+yG6TOxwH5U1DPiuizgpi6/nA0gxWlRXWG1JXZdW5tvagrPodP2R3yR2Og/LGJU8ac60FqNBCIhYDGevlGIFjTYX30NN9OH7HD9lNcofjoDzauG6soU5YvfcOWOEE7TXB6jvEpgbTaya5foofspvkTsdBebQ4d2bKHCFzrYDUB1jPAqJltsImzR4YHX/ED9lNcqfjoLyZ6xBa/11MKI9/5joQNOzF64ZNsK3iSh605H/ED9lNcqfjoDw69DStjER7yzoDNour7WBeb8csI66nZPKLyuq3Sy7ukjsdB+XNNLnERnVHcvdlWWx1gRFFoSw8LOp+Ph645H/ED8VtcqfjoLyhI1bhOhjG2OHcJgRKGiEWaTXMnDndCufqp/ihuE/udByUNx90uywIeC8h2ceXx+KkUjMIJYi1UCKHS115Dl/ih+I+ucNxUB5Zgbnk1Bis2Wo7SAMIikHS3mNGUe6X1kr/G44/6ir3yR2Og/JoYHYgKipoHTubGyrUXAkqlkJUuk271JP/G44/yir3yR2Og/ImYdWJQ+QMRNsnD7hXg9a9iSSmRgWXPu/D8Tt+KO6TOxwH5c3LMblVLgkStz33FFfP0fIAKaaSsjXkSxvX/w3H7/ihuE3ucByUNy9HUg2FG9TOFVCqQZUZQMto0fZYeb40LftvOH7HD8VdcofjoLxpyFPomq1CHLUBNppgtlqQEZCySliN+aVvuf+G43f8UNwkdzgOyhM4kq7XIWNfPUeZgCl1sNgT1L3hoGFrNC5FSP4Nxx/xQ3WT3Ok4KI/OPGlj1riqqRD2VultkscAPVvWlFLOt5Lr/0XH7/ihuknudByUNzt6eotSJcMqqRYdKTNY6hli6qGWWcOQBx9z/4gfqpvkTsdBeUQHtjmTwJQQAUdKYJkJUkxZS47R5MXb8dslV3fJnY6D8mZJTyqCFlc/zq0CdhbQiBUoNYlJZhzh0sDsf9Hx2yZXt8mdjoPy6JpNLlzYAMUWHXG/HdRk9R1cGgrmnF9UVr99cnWf3Ok4KG/CuZxxNeQZRkhj0dEy1BJWoZWMa2pLapduPeX4JX6o7pM7HAflzUxgLHkGKjCp8no/dMHRJICOpD3VhFVvuR3xS/xQ3Sd3OA7Km5ejjEKhFKid0o4fLi5iSVDyWL15SNHoVnA9fokfqvvkDsdBebMatMYUJq+XI3EHrKsbX48GQ9MaxiDss99KWMUv8UN1n9zhOChP4IjaCo7Vkef1YADu52MVUgacUlcaI3a8dAft33D8jB9KcJvc4Tgor3ZYqRJnsBzWyzHNQI0ZItYRa5oW7dbIU/wQP5TgLrnDcVAeXUFLuREqzEF7lDwoCGEAHqNM0xQ030pYxQ/xQwlukjscB+XN16okmNfbAXnvPERetZV0WQ357H1wqaLpQVn1O34owU1yp+OgvAnn5tIxhwGabO8G5fVT7gFKTmMw5iZaH9DxM34owU1yp+OgvJnrwNq4q8IQXYVVoLBa8hDAhopi3NcKXtDxM34owU1yp+OgvPlgNYdpEQOzfa4jooHIPvSE2nsKSaneih/GL/FDCe6SOx0H5VHASkeR1W1wkA6owrCKmQgzctS5x2lXT3Cfjp82uQS3yZ2Og/ImnEuhWcx9zzkVwEkENe681aC5Ny3kyg8yJL/jhxLcJ3c6Dsqbb1ah5GCcIWVcdMRaoNbMwI2CBebUrw12pA/xQwnukzscB+XNJpLJKG02sFZXYTVqXP343I55r9SyItGtuY70IX4o0X1yh+OgvOk6JFOabcDodc92sILERGAikiWOYnLLJ08f4ocS3Sd3OA7Km5ejNFRcFRXbDq43ZLDcIvQRQoihjSS3srnpQ/xwgepwOBz/v/Jo47pl7TMDU5BVTLUGmvZRgqgsk4PavDXylL7ED6Pb5A7HQXmzaWFKk6gKyCHvj7kVpLSyCMlZeIYWtdyH43f8MLpL7nAclCdwlDk1UWLIutoNjHmCKGfo2tRSHmr6oOf4HT+MbpI7HAflDRwl5jhlQC+aAGvuUDEPyH2ULCEtZm5FSNKn+GF0k9zpOChvjI4ZR8XZISMR4LY8qlaEWhHZrFjUWwOB6VP8MLpJ7nQclDcBq9WRjz301FnW2xFNoE7q6ykRrZIXO7dOBP4XHb/jh9FNcqfjoLx5Owa2MPa3qsZhVVbcQPaCUCXlOLBUsVsXCdKn+GF0l9zpOChv9pCQsDEbcK4DMGsANWmQNGnnZm116A/o+G2TJ7fJnY6D8mbsSXoIOAKIigLqENB9UHN1ISIyNCZ9Qcdvnzy5T+50HJQ3VmBQGtoLIO9bTx0T6GrLgVlqZisoeithlb/ED5P75A7HQXl0sCOmZPtAYBoEWGaFihIhxlHras9R6dYnq/wlfpjcJ3c4DsqbrkN0Nd8BIUj959ZTXl3HjBBophTb+sP2AI4/yir3yR2Og/Lmcy4vPKispmPQej6qFjAOBt3iRG6Tit36nJu/xA+T++QOx0F5s2phFlkd+A7j6h4mXx25rC59vRyxY4sjBr11mTx/iR8mt8kdjoPyBI4QcRExC0TLBhiwgaIFCHM0HD3nEm9lc/OX+GFyl9zhOChvvuWOOClGBLOad3CdV0NOHUbNVAMOnXRr0UL+Ej9MbpI7HAflzcb1FOfEwMBxVkBcXbnFKHuwHNN6U4ZdO76cP8UPk5vkTsdBebX9kIpShdBUAMvooPvq0xTqgUPWybeOoOVP8cPsJrnTcVDevB2KPWZlKENW15GbgpU+YZYpyRKR4oOu44/4YXaT3Ok4KG/oyDmaYgKTuehQG6CBG9hsWfqwFMILOn675NldcqfjoLzxOlLIWStDC0iAVMfeQ7Lejhy5Nk1Keiucmz/FD7Pb5E7HQXkzTk5EnQaCUeyAfWdIcl6/rMoqWC3c0oNPVn/ED7P75E7HQXlDhwyl1jq0WnbCShKoLlgKtspjGku8taYHv8QPs/vkDsdBeTNPbrxvkxPILHnDEcA0dKCILRUKKeOtpwO/xA+z++QOx0F5s1W67WuAPcLgXgGnMChv88MyjtRTLPFWiAS/xA+z++QOx0F5AofGzq2QQeHEq+nIYzUdfZ8mSHOq2sz8AI7f8cPsPrnDcVDevBzMiBoKRByrrLLcwHh15IVjihrNKNzyyfFL/DC7Te5wHJQ32dyGSDVMQJaxyqo6QbgzVJM2cP1dSnTrhCZ+iR+iu+QOx0F5M/JklUXGgDz3fdm84FCRCD3Nuidlp5QHcPyOH6Kb5A7HQXljkg/CFNuEOsrqNHASCM0Eog2tNaNUbwWs8FP8EN0kdzoOypumY0+L42rBiXfAijOBkSWgloJWLhzarQgJfoofopvkTsdBeRPO7Y3iVITR9tsxFhgWhqy+HGuwiqmHB07HH/FDdJPc6Tgobw49mYw4codpu+3Q0kBiEaA5rBtzKuXWjh78FD9Ed8mdjoPy5tITIuM+Td77aICpVqgWZM8EigRumvVF3/HbJke3yZ2Og/JmhZUxRfxnv1sagD3h3rUQgEvgul4Ojde29OCn+CG6T+50HJRHI7Mla2gKydoOkSCDVELALHWRUXLqty52lC/xQ3Sf3OE4KI9Wg2LrNSWgvO/LJpxgJeZVZ3FMU1ZZlW+1HeVL/BDdJ3c4DsqboaccFO2facA91kG9gtUQ9xnmEbBOtGshkvIlfljcJ3c4Dsqb+GHJmcrqxlf5tIqpwgYyyuo8YrBqc87Rb8UPy5f4YXGf3OE4KG9GnqLx3HF1jhb3HbSweg5JkGriyCkmnrdCJOVL/LC4Te5wHJQ3ZVUtsYtlqGHKKqbqAJ01Q8KmNZeSmj3oOX7HD4u75A7HQXnztaoGyRITKFNdjUeuoDQCtBFStJ5F64OX43f8sLhJ7nAclDfZXBTBqLZoSPtT7mrIJScEzZR0iHHJty6Tl0/xw+ImudNxUN7QkTtaTB26Me1vuQ1sX33KpOvhCNTyi6bjj/hhcZPc6Tgob+KHOluPbeHQ95Cspf12zLRgwa6B1//sBR2/44fFTXKn46C8oSPEOngMqDFFwNAC/OOZ50IxCbUWnrwdv13y4i6503FQ3gx2aI4hN4OCpSw6yoD1F3LCIMtVbMYZygM6ftvkxW1yp+OgvMmQUEhBiCG01Ysj5Q5mhFA4p9o794G3ji+XT/FDcp/c6Tgob9yOZjpjXI1GSQa4VyDWlAO01Q6XOiSkeWtzLn2JH5L75A7HQXnzdJTaVgM+IKExILa8d+YqmJKOtPDI164E0pf4IblP7nAclDdrekxzCGbQ5+yAbShoLQq1SehoPVm9FVynL/FDcp/c4Tgob8yOErpkzcCTE6CkAqJcIYiGOa3X2m41HfQlfkjukzscB+VNNlcaxl4b7EWDC45sYGP9tsrg2jB0rg/g+B0/JLfJHY6D8qbn2Ac5uCEwlQE4xgAJJNACsbWOg66d0KQv8UNyl9zhOChP4Bijt7nv1wTSANiJwVJQYFz1VjQuOh805L/jh+QmucNxUN5MdWAl0hkhqxbAnAsY4p6AypFnGtzx1iEb+hQ/JDfJnY6D8qbpWH03dUToWfZ2Bdo2YC/QZrNZ129JXtDxO35IbpI7HQflCR0zoIUsAqHW9XbUbqAxdNBGaXUdM6625AEdv+OH7Ca503FQntARuLS6344qvHpyMoHawoRSJtaiI/Z5aySQPsUP2V1yp+OgvHk78qgcW4ek3PbYU4KqjGBSY0yrLV9d+wM6ftvk7Da503FQ3rwdhtLTHGBzrL6Dg4CpECRWyrGRhPKCjt8+ObtP7nQclFd0sHALUAl1n7NJq+VIChyZ2qito97aDcpf4ofsPrnDcVDeuB0kprkQBBwVUNb7UbV2oC5xjjSzjVtNOX+JH7L75A7HQXmzc50kphIHlFwWHBgLSKgVWBP1OWXItZ6cv8QP2X1yh+OgvHk5QskRI0MNOgBDINDBBoS4/voOKmi3jtnwl/ghu0/ucByURy8HKYfRQbEyIKlBzbFCLqk1nTVJtftw/I4fstvkDsdBeQJHqSraTIBo7NWgq7ayuX5qYcYoqvVewoq/xA/ZXXKH46C8uYKWmeI2/nKtDTB2ApM5IdVV7q/2PIZ0684Tf4kfipvkDsdBedNzJGyBgkFquHqOOCtISesfcE6WrQtlvGV08Kf4obhJ7nQclDeLc+OY0/bps7CPL8dkoJwKrGYkco6Z63hQV/0RPxQ3yZ2Og/Imuj7zmE0LtJ5X11H3QQINHWhiSSHsg2jygI7f8UNxk9zpOChvNi3EXmPFBCXsTQt9MtR98ql14yqzt/WkPKDjt0su7pI7HQflTd9RFwN7YDa1uCMk2yXfxwlGbTizlpLjCzp+2+TiNrnTcVDe7AatfeT+z0Fy2za5RJAxJowWG1pvNNIDm/yP+KG4T+50HJQ32w+lo7Yi0CXvZQutgLAhxCpt2mgy6q0PuvIlfijukzscB+XN0yE19bl3Hso+oRl6h/UXKIDNrpxT4jJvremRL/FDcZ/c4Tgob75YkdrIFMGsrZdjroajrkYE+mBS4la13vqeK1/ih+I+ucNxUN58sCp9teRa92nZnbBKETQVgj5LIt4fsOat+KF8iR+q++QOx0F5EyIJkSPlBnNaXoQ0BENCWA259MKoxnQfjt/xQ3Wb3OE4KG9s8jGFZlodOKZ/FrytnmMiQqgk0nNMOdza0iNf4ofqLrnDcVDe9BxJkLMk6L2v2opbWT3HHFDmasvn1DLxQVn1O36obpI7HAflzSR5spArdtAqEzCtXlwwIKTVcqDGEbPeOhEon+KH6ia503FQ3ox1SJBmMUIs2+jowmC5J2Bc/UZsGgkffK76I36obpI7HQflzUSgLQJmZhgiDTDs5VUdC5Re06RSBOlWdF0+xQ/VTXKn46A82ivNWHPe0+P7gKYFg6pDgSdVGjSshlvhXPkUP1R3yZ2Og/Lm7ehMsnqLnagSQKQItcgATtFKSTUUuxWwkk/xQ3Wb3Ok4KG+cwM6VGxlEob11Pf2zQzfDHJQ1x8SKD8yOP+KH6j6503FQ3mzO5dZ63eEqHNvtiLT7DoWkPbccORPdejv0Q/xQg/vkDsdBeVNYsWRSS9B4rwadcyesKMFI2SiUSKHfih/qh/ihBvfJHY6D8mgk0GarykC17RBJLKB1f97taoYYdFzbKq0f4oca3Cd3OA7Km4nAFitVIagjJMDUAyjqhEUMjVC1Yy/34fgZP9TgPrnDcVDejDwhZd5Lq0bC1XPQvhJoq7Ya3JMhNZN8a+O6fogfanCb3OE4KI/KKozVYodcbY88xT38ZAraE6WEhKU96Dl+xg81uEvucByUJ3CktjqLXPs+e0arIcfVkM++Y1ZSBlad1h70HD/jhxrcJHc4DsobOGLuo+Nembu/52bOIGX9YoF1rLJqWn7wKfd3/FCDm+ROx0F5dCKwU0VOkHPk1ZHrjulGhdGrVrW+/vhBXfU7fqjBTXKn46C8cToG45gpgXK31XXscC6NAtyUR5PUJcUHdPyMH2pwk9zpOChvvubmUUKQAlHjXHTYKqqsrMa868LDqBjfmnrSL/FDje6SOx0H5c3YE2biKgMCh1VZaUSwmni9HcTccspEDz7n/o4fanSb3Ok4KE/oaHnOVucCo7QOyHlCTbNDymjSZPZcX3Tlv33y6D6503FQ3liBra7eQhJYDAqIZUDliqAoRqvYailf+qCL4Uv8MLpP7nAclDeF1eBaxo6qW857hxWCCA+IKNw4csx8aa30v+H4o65yn9zhOCiPDqH1lqY1aHvFAlYk0NBWi05IQ7h0jpd68n/D8UdZ5T65w3FQ3nyw0ig9JYLS1VbTkRTWE8LQS1aWUGzopZmnf8PxO34Y3Sd3OA7Ko5GngFJigh5xvRyTeb0ckiEXXL0IhlLt0oK3f8PxO34Y3SZ3OA7KEziymVQhAYmz7GwugdlgqFN7jOtJsRcN+e/4YXSX3OE4KG/Kqt7qxJHAUt9LelID5R24mjmoasLcLq0h+Tccv+OH0U1yh+OgvGnIS2+lFQM1nqvn2JgYGxDrnLVG6/UBHH/ED5Ob5E7HQXkTzjWWFI1gVVcVsFoHE5zQpk0Lea8/vGQD/hcdv+OHyU1yp+OgvHE6ClMSYwi8wMB9J3DflYVkY4xCUnleOoL2X3T8jh8mN8mdjoPyJkJSmbhlgzArr7djb7BKNcK0bj3JSPXWfrf/ouO3S57cJXc6DsoTOqhKR6IJnLQAFlodSKQOPfY6io5h7YFL/kf8MLlN7nQclDffc9drIbav2fSxo+szgIgwjPVwlNWFZJRLY0//Rcdvnzy5T+50HJQ3e6VHEcwFIeW9GzRJB1FkIByMPCS0W+FcjF/ih8l9cofjoDyCo67/jAIjyFiF1RhQR+2rM7cWREsxulVYxS/xw+Q+ucNxUN58sZqhCs0JU0sAbKu40ikCeYYwpsqM4dYXq/glfpjcJ3c4DsqblrxoTJESRNIIWGk1Hbg6j9Y4Ua5SSr80EfhvOH7HD5P75A7HQXkTIsFZCbtAL0lXz4EGkvepwDFzDDi61gdl1e/4YXab3OE4KG+sjh3BnSYQqO69uRj2xvUIrTRqPa7mXB+UVb/jh9ldcofjoLxZDdqyZrX1XoS+4CiiYLEhlJ5LJuEyUr0Px+/4YXaT3OE4KG+MjsJksxYImdp6OVZrrlIYSk6txNpI8dLG9X/D8Uf8MLtJ7nQclCd0cM8zU8wwdZ+X5VVSKXOG1QrHoTUZ2oOn44/4YXaT3Ok4KG++V4WeabcZwXIFlLLejjoyRBspxlolj1tDT/FT/DC7Se50HJRHm3NlKFqH1WMQYKgNLM31Dxg1z0Bt1HlrXjZ+ih9md8mdjoPyZoNVasiFAoQqe5q8rfa8xQGJA/UxVS2+qKx+2+TZbXKn46C8scmbYdyHz1i32VFtgI6RAHuS0LDynA/Mjj/ih9l9cqfjoLzpOxLFGqsBKq6+w3Q15FHCekXW3yOJrWm/NTKbvsQPs/vkDsdBeWMFUisLiQjJ9kxgb3vtQixQQiipjoiz3Pqgm77ED9F9cofjoLwZJ0+IVGoB0dAAcbUedYQMpZq2GHPW8ODl+F1WofvkDsdBebOJhNNoeQzIUlcxpXlAnZYghNF6Rqoy9T4cv+OH6D65w3FQHi0i0dVeaIfcy87mokItaUIY3XAqRb4WP0xf4ofoNrnDcVDevByjYophzwOO/XJgAbVQILaR2yhj5nBrHjB9iR+iu+QOx0F5AkdJvYy0RwFH299yG0ENef0kPY2qUyxfuhH4bzh+xw/RTXKH46C8+ZQ7ENM+Ra6JKmCeBLrzVqPFwFiTzH4rQpI+xQ/RTXKn46C8Mcmppyj7fk1cYGCZAdbzMWEG6yG3LiHfipCkT/FDdJPc6TgobxYtaImxlQKl9NV1CDVQrAysqyMfOobgfEDH7/ghuknudByUJ3TUOkKKhQHnXrpuJFArE8i0NkLH1MetDVbpU/wQ3SV3Og7Km6Y8Vy40IrDEfYhglVeyRwRnXr36nD2iPfA6/ogfFrfJnY6D8oQOnaPh+isDGesEJC1gnQoEFiKlnK28eDt+++TFfXKn46C8sQJzWoBoBNMdOtwNueTUYbXkiwzsk6/tsMpf4ofFfXKH46C8mXoaVFn3VdmW19ORawUpaKABa840aqdbJzTzl/hhcZ/c4TgoT+Dos/YRcgSqq9fAvXi97tXSA1FI67A4blmB+Uv8sLhP7nAclDchEkNtFhI0wwzItuDoeT8kIyCtn5RvbT/MX+KHxX1yh+OgvBkIXK8GBxXIexYQqTbQHhVQZcyYcu7zQVn1O35Y3CZ3OA7Km5eDQg5jITGNFhJ5YWI0CsxhYfRCaYZbI0/5S/ywuEvucByUN9sPp8UoUyDGjoAlKwhzgVyGIocilW4tWshf4ofFTXKH46C8WSqtnKmUCYWsrWIqCEhJ6x+wKa5/bRfR8aCs+iN+WNwkdzoOyptvuZ1markCKXVADAZ1xgiyB2epY6JxK36YP8UPyU1yp+OgvOk6AirF1IDbWC25tgk1NgbJam29JDXFF2/H7/ghuUnudByUNxES1kZIBbDKBJx5gDIOaEizkcSZ8QUdv11ycpfc6Tgob+KHrTfsFqHJRiTsmUAttC8wS6y1YJ4Pvlj9ET8kt8mdjoPyaHMuptWGV0jD8npAGEHH6s9b1ZFDH4XDg09Wf8QPyX1yp+OgvAmRWKDCrQEWZsAUG8heaRU5FpURRyi3li3gl/ghuU/ucByUN26HzK5hrztkqaspn6uwGnNAr7NIGTlZuZXNxS/xQ3Kf3OE4KG+6jn9iVM2grv/fIZK5evISoPcWIo6Rsd2qq/BL/JDcJ3c4DsqbaXJrcRoaWG3r5cAZoYYaISYZNNOI4dpSafwSPyT3yR2Og/JoXFatxtKA857qsNRA47DVoK8/LWEkabdWLeCX+CG5Te5wHJQ3mxaIsJsK1Kx99RyWV4GVVs/RI3ejMG08aMh/xw/ZXXKH46C8Ca6r5qjYoJd9ySbHtjDZS6WNyxJilXZrby5+iR+ym+QOx0F5Ez9cxRNjSVCG7QOavYLZf+BIQsVwXAuu46f4IbtJ7nQclDfHl1vWLH0sMHjRse+fLSgUZlTrc/YZ6oO66o/4IbtJ7nQclDeFlYVUwowwc4qAHTOItQQ1xdY5mlS+FbDCT/FDdpPc6Tgoj851jPDP5tw8Lay3Y2+wyiMDtRxCq2bC4QEdv11ydpfc6Tgob6LrqadmhcG08Z4hDyBMAlL7giZa5X5rDwl+ih+y2+ROx0F505WPajytrRdjj5OrEthcfcdqyVsvQa28sMn/iB+y++ROx0F543bEPtvMfdHRV9+RcoMauEALzGVGmirjEh3lS/yQ3Sd3OA7Km3M2dZDFXqFmbqsp76vtoIjQuMUaWp/z2oK38iV+yO6TOxwH5U1dlXQEog5U9rKFXgrIQgKw9rnP2YzJt+qq8iV+KO6TOxwH5QkcbRauHcuqqAoCZhygfSboLLlUinngrUNo5Uv8UNwndzgOyhuvg3VkXu1GWRxsJzBCHXkCpz7HCGWkcMvrKF/ih+I2ucNxUN5sWiiZg7YETBQAbb0ckpSgk6pNidbqrS095Uv8UNwldzgOyhsfcGBabXgF0b2kZ6S54GgBcpiynY5e9dYlm/IlfihukjscB+URHBwr5g7hP1tI4gQbpcLee1hzNWrzVja3fIofipvkTsdBeRM/1M4jWYJVQu3zskmgtmD7W24w2zegyoNvuX/ED8VNcqfjoDxqyVfv3TjtljwC8gxgiBGy1tJmmVzxQdfxR/xQ3CR3Og7KGzrSqqyk0HoxKgNiIlCcq7JqOcRoucV267xs+RQ/FHfJnY6D8oSOPfXUhmSQMndTHhPoqGX9thFbQGN64HX8ET8Ut8mdjoPypu8oHLGuvqNYFcBOESoXhCktBAyaa761wqp8ih+q++ROx0F545OXGGSn1iuVDhhZwQKtJj1g5mJETW5VVvQlfqjukzscB+XNDitpJZe9b936giOPCMaDIUoavYSYq9yaeqIv8UN1n9zhOCiPNpGUzIPa6jV2zGqWBJZCB82TbBhjSrfih/QlfqjukzscB+XNyvVYsFgoC46dyEVGMBsEPJMNXj/2eWuqg77ED9V9cofjoLzxyVV1xNSh5RYAa+4gc/XmLU8l42ZsD+D4HT9Ut8kdjoPy5nNVIkujKJTE+9rTvkxOQeGfPLvYPoT2AI7f8UN1l9zhOChP4Mir50gNCWbbFzQtrLIq17CPL48mq7KK/Vb8kL7ED9VNcofjoLzZQhJX04GGoHE2QMIEtbNBiLH3ENafyi0bkD7FD9VNcqfjoLyZlm049nlymLPh6siFwTorxCEhpRh6w1u7QelT/FDdJHc6DsobOmq3RIWhyXY6JBhIlwSDiUfgKDzwAR2/4oc5BDfJnY6D8mZHT8kk3TIU2z15bAFsdSCQJ6WOC44+HpjkP+OHiw53yZ2Og/KmKeeQKJpAD2PR0TVAlRghUImcxv7Se+uYDX2IHy463CZ3Og7KG7ODkKxjgK5NtxNoYIwNuLRe1WYcfGuwgz7EDxcd7pM7HQflzYK3naSqaUDoZQ8FBgbNZJCYW59jPSbtltvB/zt+uOBwn9zhOChvPujWkUrMDXINeT0dbUKdkyEzClaNgenWwQ7+3/HDBYf75A7HQXnzxYrUOIQJGvbO9RwHGFmEvbEWrafKcmuHFf/v+OGCw31yh+OgvIEDA8+ZM6Syd1jNblDj6kHSwDi1I5V5a+aJ/3f8cMHhPrnDcVDefM1tVrRUW4/G4gIHZ9CkATg3GsOiitzyOvh/xw8XHG6TOxwH5c32w9RHLHuCXFsB/GcyMEwC65VtjFJLe9Bz/IofLjjcJXc4DsoTOHpts+RmMPa2BYxKIJEjRKw5ZkqG19aQ8P+OH+YQ3SR3OA7Kq/ghYy99teG9AdbVblgbCdiIC1PkyXIfjp/xw70oyOlwOv5/5c2OHp5tcNpjHbbqqkH7RKDR3hIaRSNqD7dsQP4QP1x0uEnudByUN4VVWEAQEVDSut6Olvdu0Al51Vlt1EYSb0VI+FP8MLpJ7nQclEfh3BCSUIWhNgEpJxDkBmVKm9NKn/HW5lz+FD+M7pI7HQflzaqFoLP02kGkrLcDq4BkWm2IVZvKNCXdWtLDn+KH0W1yp+OgvIkfFo4B4wKjVwWUkkG1RqBS98mnGZBv3STgT/HD6D6503FQntCBqEQVM+SqCbDMBoqtgM19llxtFLz1dsiX+GF0n9zhOChvfHIJVpIx5Fb3DisVUMoEzGIp7n792g4r+RI/jO6TOxwH5Y1PPjDnMBFaoAY451xdh1ZIqa/mA2215LfcDvkSP4zukzscB+VNWZVoItcA3JUAcx1Q5yqwWuBYYmUKeGtNj3yJHyb3yR2Og/Lma64WmcSrjqK8yqo0EKRrhoidKM48W3gAx+/4YXKb3OE4KG+WSodYZ8gBzIh2z1HBKHTIHK3hIqThrfihfIkfJnfJHY6D8sbp6K222gdYLgoYEoNUHbBTuWGksf70VoZEvsQPk5vkDsdBeRMhyZY0xQoBWwRsq8CqmRBqaImttIzhQUP+R/wwuUnudByUN/HDLtJWDw5tf8ZFbgU0sUBqsoosTkbpBR2/44fJTXKn46C8ia4HyVl4QLBVU2ERBBVVkNzCTIhR8dYsuXyKHyY3yZ2Og/KoskrUpK1SirGvtoMETHG9Imm9Ho0s13Rrr7R8ih8md8mdjoPyJmCFq3TSOCFxWkwU3oMduNdYjWZahHO6tWpBPsUPk9vkTsdBeWN2cLa6yiugXlZlFXuAOptAkNqIJMeZb0XX5VP8MLlP7nQclDc+eaxlzKrr7ZgEaLmDbZ88axtTleugW+Fc/RI/zO6TOxwH5c3TUaxl7LJokAGYbR9CawlwoLTWBmu5lc3VL/HD7D65w3FQ3sQPDWtnXnBknoCMChrVIOTaQuxUKN76YqVf4ofZfXKH46C8WSodZ8GZA2DYGxZSamChN8iYWqRFRwu3psn1S/wwu0/ucByUN9c6VpeRmjYYONrefligjrngSAMzGo0gt+KH+iV+mN0mdzgOyhM4xEqRMRii7hOaXQvYWP25meIe5G4l3rI69Ev8MLtL7nAclDeXyUmo5rhoKHk15GkKVLO+eo69gh05ET8oq37HD7Ob5A7HQXljkrPItH+mOiIDqu2VuaQQU5VCFa1fG3nST/HD7Ca503FQntBRsPVJqw8XMQHEMVbTESfEVXCNiq1Gqg/o+B0/zG6SOx0H5U3XUQLHOBKMEmwVVt1AcJ+X1SA0axy13DpNrp/ih9lNcqfjoDzatKCdkDNMpQLYpIBqxlVoNdQqPQW5NfWkn+KH6C6503FQ3ngdKadh3LdLvuhYj8XeK60gCfcNqCAtPPhi9Uf8EN0mdzoOypu+g7mOGVYbHgMBUu8gmlZlNWbtveeu+oKO3z45uk/udByUNwmrUZpGZoiDEXCKrL6jN6A97xRr0C6XElYlfIkfovvkDsdBeZRcD1pHQ0gUGFByAiNdXcg0Gz3MXMqluY5/w/FHXeU+ucNxUN64HUlMSw0Qae6d69FAW+qQDCWRTaRyqSf/Nxx/lFXukzscB+VNS157DqF1GG1us2MS7JcE4jQ1jJlTurQ3999w/I4fovvkDsdBefNyRNNMYcDgVABXjQW176ULxCFYk5TqpUUk/4bjd/wQ3SZ3OA7Km43rRLWKIoze++o5KK6ySiqEEQeNklLvDxry3/FDdJfc4Tgob1aDos3QkkCXPUrexgTF3CDomExzBnpRVv2OH6Kb5A7HQXljdDSS3FJcTUbaUx1FwJJMEKY+MQbs41KE5N9w/BE/LG6SOx0H5c23XJpcR0pAyepeuc4gqRpw2SOBKH0EfEDH7/hhcZPc6Tgob+KHbQ6qIhBq2gfJUUBTV0i0Gg5OInRr++F/0fE7fljcJHc6DsqbtqON0UavEPNePlIlgW2TvAQqnbIGng98wD/ih8VdcqfjoLzxOmawVb3YwkFWU445wXpECpAYhhHCWM36Azp+2+TFbXKn46C82boe+iQeEyL19XaE2cCoM8SaY1+d+iz4go7fPnlxn9zpOCiP4ofrzUirnipZEVB49R06EUxwvSm5Da233I74JX5Y3Cd3OA7KEzjaiFGzGOiUCZjHXpw7GYgCrn7EBoZbbUf8Ej8s7pM7HAflzd7cuf5rgWDE1gCZbD0aNQLPNgrGFGa8NE7+bzj+KKvcJ3c4DsqbBW/S4uBOYLiQwEoMq5wSqGyhIoWu7dKann/D8Tt+WNwndzgOyptLTxZ66T2ADrRVVqUOmnW9IU2rySIkpkv3CP4Nx+/4IblN7nAclDcNuVEiNYUcMa+yaoZVVkVdcFSZNIrk+aCs+h0/JHfJHY6D8sYH1Dk4rLIqUqvr5ZgZRKJB7FzLZJN+687Tv+H4HT8kN8kdjoPypufAKWGsOkprX+9FzHvTGwnIejkoW5z11mrQf8PxR/yQ3CR3Og7KEzomTxlxClDbRkfkAdqQ93wgNsuCKd0KWMVP8UNyk9zpOChvCisT5ZEDlLRb8oC6ug4jSIG5WOfdnz+g43f8kNwkdzoOypuAVU+chSPMsNsOSxGqYN2vSMirrpJaX7wdv11ycpfc6Tgob96OWcQWAxBtG4Eh7iU9oUBIoyZl7JUv7Xf7Lzp+2+TkNrnTcVDefM+N3UoxhZnaBNyzT1J4ApFqiDmX1B98z/0jfkjukzsdB+VNiKRR6qMSzB53ODeX/bmKwNiUJXWSceliR0lf4ofkPrnDcVDe3HpqrSSl1Y+XvhNWebUdGjMQtoCzkmm85XakL/FDdp/c4Tgob8Y6jBqiZWhhLkJmL6B9wdES4Qw2OadbXUf6Ej9k98kdjoPyBI7URq37es2MZU+TNwRBNrBQZ8qRBt66TP5vOH7HD9l9cofjoLz5XhWjlNAKJLa94G0fX+4BYUiOsffRZ761/TB9iR+y2+QOx0F505BrbYFWp9E1RMDWecGxDxPUEEfVQavGug/H7/ghu0vucByUN/OAVsuwfaFjFVHr5bC6KipKQMq1lZlKmA/g+B0/ZDfJHY6D8uZE4OyV4ySgoAI41EAaJ8hZQmw2Eo5bUx3pU/yQ3SR3Og7Km6djhpGrrj687M9VsXRQa/tSeava0hxBHzwdf8QP2U1yp+OgvPmYixy5/XNeNjfAzhFsjrw4STntmY9Kt07ZpE/xQ3aT3Ok4KG8uEky1EacCjVIXHTZhvRkB0pwNx6r6e9UHdPx2ydldcqfjoLzpO6SJIiYoGhFQk4IZB6jNEAfmUOut6Hr6FD8Ut8mdjoPy6NQTR4slQ7W43o7S+D82eZ59kdEGp/iiK//tk4v75E7HQXlzsaOkmQotOlD3fdlWQVlWky4oq+ugmeatEEn+Ej8U98kdjoPy6GBHG9EKw0jbCtzvh01EyJS7BiGr6dbBjvwlfijukzscB+XNvY5MLZYZoYa44NA2QZACCNeBUlOu+ODl+KOscp/c4Tgobz5YiVoWQmDNAXD0CLp/m6ShpcqVw62mI3+JH4r75A7HQXmTzQ1YGPeK9SmyOvLYwZJWSEWNkxVpfMvryF/ih+I2ucNxUN7AIVOU49hNxtz3yCPYbs2HmTbMhrnessnzl/ihuEvucByUR3eesBGpQWcqq+dY3YeFlCHlqIW4pDRvXbLJX+KH4ia5w3FQHvUcIViiCX1nELF1gjrTxkQXM7FLzw++Vv0RPxQ3yZ2Og/JoRw/lWDnBaGMAhtQWHTyAEzJSytquLc7Nn+KH6ia503FQ3tiA3MNM+8UI3AF5IVJTL+sXXg9J1jjDrQhJ/hQ/VDfJnY6D8mYNSQizZglANv6JkCTQbAJTCSeuznxcu4KWP8UP1V1yp+OgvAlY6ewlmMEodfUdWgNY+ecWGlFbvUeZ+sAI/CN+qG6TOx0H5c1NAhuSSxRINZRtdgSocdVYpYS5uJE6463zsvlT/FDdJ3c6DsqbZQtouY+WYdRh++3IoKEq9DySjFGYrlmB+CV+qO6TOxwH5U3CKiAFGQ0y0Wo7aq5Q1fpqytMomnIbdqspxy/xQ3Wf3OE4KG+sQMyigwrERm3BUSpYTxNmS517yGR2a4cVfokfqvvkDsdBeRNcLzZSrhGajj1NHiNoFYbVjI9kRLHgrZXr+CV+qO6TOxwH5c0dtJRybCFDrBz2VEcCncQwe0qhRhnab32vwi/xQ3Wb3OE4KG+MQEv7+jJDnBkXHDWB8F5LknSGYMT12sdc/BA/jMFdcofjoDyBw3qJca9XCE1WWbXacBCRBGlisqGRjO0+HD/jhzG4Se5wHJRHNmDP1DFBJ1xlFUuBin015DxnG7FOpVsb1/FL/DAGN8mdjoPyaOYptsLWIK4WHBCbQN1TgX0Wo9QRS7uVXMcv8cMY3CR3Og7Kmw1WUU1QG+RWMqAWhdqowGyGva+HA8N4QMfP+GEMbpI7HQflTWXFNaQ89yRHF8ApA7SHxQkO0dFiovCisvrpksfgLrnTcVDefLGSSHnqgJp7ByxcwHJcbUgOWWfhMMOLyuqnTR6D2+ROx0F5E13XhpRahEacABMK2Jj7fgerpJq4hFvxQ/wSP4zBfXKn46A82ivdLdLoIK2v8mr9CFrLatJzX5VVzzngrWUL5UP8MAb3yR2Og/LohGbQUneIpI31dOiw9XTohES094JarOPW0vXyIX4Yg/vkDsdBeVNXpUCCocIoc3/PjQxSafUffYFSV23V7QEcv8uq6D65w3FQ3sQPOVbcd5cL8YKDUwRNq7biPGJATWgy78PxM34Yo/vkDsdBeXPpqXI1VIJmq9PAtjDRNDO0PBKWriHbrZGn8iF+GKPb5A7HQXmUzZ0ULGUw3SESGxEqT4Exa1PG2ejayFP5Ej+M7pI7HAflTc/BtWCTAGHyBBy1gYTMEOLsvQ2c1m59yy1f4ofRTXKH46C86Tn2rGwLCpwsLjhyBRFV6KNX0smF0615wPIpfhjdJHc6DsqbadmOtrqLBhH3jp4aApj1CIG4W8HKw27tBi2f4ofRTXKn46C8CVhhj31Uhdgq73BuWS15Xq1H1z5RhSk9+Jj7R/wwuknudByUR+dlZ1qdxWICdRscdUJtbCCYJLemM+KDtuOP+GF0l9zpOChvmvKopUhNUIvtsadRwPoI0CjU2WZn6bcuPZVP8cPoNrnTcVAe0bE675QLTFqtOWIkqIkahILGIlhRboVzy6f4YXKf3Ok4KG9uEnSKXVZXHnS9GIg49uZchfW/lipbsmsXO+hL/DC5T+5wHJQ3PjmOUCUlYMwVUBH3pVndJzRD1dExhVsfdOlL/DC5T+5wHJRHYx04cpgZSiq2ug7cX6zGXN259JlCaoVu1VX0JX6Y3Cd3OA7KmzU9s8eW9wUC7AuONgvUHNL6KWfCElNvt7Yf0pf4YXKf3OE4KG82rvfBmdVAed8j4L0atIUAKeseJA9Tru2woi/xw+Q2ucNxUN7ED7mNUpvAoLQachkGtWqC2mmuwqrVUm5ZHfQlfpjcJXc4Dsoblzz13ldXDpKnAIYYwJo1yKsVV+NJ6doKK/oSP0xukjscB+XNp1xpWQoJ9KILjpJsYZIaCKuQ1cA8H5RVf8QPk5vkTsdBeUOHamKqEUTT6sMDDzDGDpFoDE1tj3c8oON3/DC5Se50HJQ3W0haNgpNQfrogFEZJFiBtn8/kJDmrZ3r9Cl+mN0kdzoOypv9bhTYKkUYLTTA2QIoBll0RI00V301bu0GpU/xw+wuudNxUN58zuVeW2kGXPalp7qP2fQFS8cSq2UsmB+45H/ED7Pb5E7HQXlzfLny6JMIZu0IOKaBWhWwwp2ktDauhXPpU/wwu0/udByUN27HLLOMSevtkLy6ct0L3lrezuCiQyTEa3ul+Uv8MLtP7nAclDfxw06Iuaw+I+958pAYTPIEjsnmqBPTTPfh+KOucp/c4TgoT+BoLeFEXO+F7KGnqgq1d4VRopZaOPC4tcOKv8QPs/vkDsdBebM3V6JZXkgE1gmolqHWFsFa61TaYG23Pljxl/hhdp/c4Tgob8qqfXQgIIOM2gFzXnBQWW356Jw599HoARy/44fZbXKH46C8MQJDDRpyW1wYAabWFhyJIHXlmeKo1W7FD/lL/DC7S+5wHJQ3Ux0taIxhQtZUATkoKJMAtxFkIvMque7D8Tt+iG6SOxwH5c2n3NinxjQg9hRh9earIU/VYBbLQ/Lsgg/g+CN+iG6SOx0H5Y1JXuawuve70SqpsIiClZqAuSPn9ZT0ccsk50/xQ3ST3Ok4KE/okDEkSSrAJvt7FSVQKgRhNhaOY6Dcih/yp/ghuknudByUN1YHY+5lVqD6n+PLCapZgTliqbO2QelWhIQ/xQ/RXXKn46C82UNSKGaMAfKup7DwBJ0xweydGg8ukm5tsOJP8UN0m9zpOCiPdi006rgP2XT+v09WYrgqK8zcSonrXbk19sSf4ofoPrnTcVDevB1DGJtUiGLr7chJQUvJkAKWPvda3XJrnly+xA/RfXKH46C8gSPrkDI6dBz7JEFZbUdcj0gKhhqDhthuxQ/lS/wQ3Sd3OA7Km00kgokiZqhc8+rJRwANTKvCEtGOFO1aTy5f4ofoPrnDcVDeWIFGmWyvzK0iCwkdoJUFeuQkYcZifKslly/xw+I+ucNxUN5kc3fDkUaBPOZ6OWLfHTmtf8CFwhxRaNiDsup3/LC4Te5wHJQ3mxYkTqHeoAfep2z2oaceJqQYcyaqYVzL5sqX+GFxl9zhOChvyqpuexVP20t66l7wJlBLHBAoD0IKwfqthJV8iR8WN8kdjoPyas9CFRsKabbVhhcykBgXITJC4VGE0q15QPkUPyxukjsdB+VNwKoXKW0KWKUCSCWDjcwQaplKsloPe1BX/RE/LG6SOx0H5Y1JLjMH5grFwr7zJBHMLEAfGUupQcu8tYVEPsUPi5vkTsdBeXToKec4MENhy4C9ZZAZDJqUYbX0YPnWLRv5FD8s7pI7HQflzV7pULLEHEFCWX3HKA2qjQEdiWvGkXQ8aMr/iB8Wt8mdjoPy5ntu6mNgLxBxO4EU6+IkCRTKQyNasfbAJv8jfljcJ3c6DsqjzblNqM4KM+4QSc4EJmlvCe2Mc70nrdz6ZqVf4ofkPrnDcVDefLKqQ7vOAVVZAWMrIOu9gDHV4khtFryVzdUv8UNyn9zhOChv4ocUWueKUHlvP2xzgqBkCD2kOEhyDQ/g+F1WkfvkDsdBefPBqmfqMy0kQpX/O2aTdIJKpdzj3n94y+zQL/FDcp/c4Tgob8oqrjRbJxi0v+Y2zVBjZsi1d6nTas63OnL9Ej8kt8kdjoPyBA6tWC2IQV4oAM5KUFvIMLmV0KkLjVt7SPRL/JDcJXc4Dsqb7YeRpOriIiCusgpXgWWxCxQVNA6jhWuLFvRL/JDcJHc4DsobOBYBc1bdu0cKIHMC/WeN1Qycp9a0Hpb7cPwRPyQ3yZ2Og/Jmg1XEwMUIKO7zspllgZHjHvBQ6pplxgdGxx/xQ3KT3Ok4KE/oGBmlMWegNPd5WRtQaRQInXONYzaTWzvX9VP8kNwkdzoOyqPjy7VKjR2mhrDDuWHTwTAK1tqkFnvydvx2ydldcqfjoLy51zGpJ1mNhv0/9s4uV7fc5NYtQrIx2NAc/Nf/Jhy7vpsdHb9L88a+opSsVO0RJZGynwLmGAZuBqvL6mCp5fVjSpbU4uAHX6z+iB8Wt8mdjoPyiA5rlbtBSkRr7pA1n0tPO6arYZbU6rVHgfopfljcJ3c6Dsqj+GG0nklgxL1soa8eS6126CZtYpqcb33QzeFL/LC4T+5wHJQ3pcPUqNFeJr0XWXEjqKEW6Jp4rnEkB7vkk/8Lxx99lfvkDsdBeZOwkq7Y5liloiAQhgGa1vyRx159OLnVke7D8Udb5T65w3FQ3mRzRy41pwLWt0/O2ydfPIByLYrCeaZLI/m/cPyOHxb3yR2Og/LmueyqDxJagma8JvK5s7lzGiwyUqPIHeulewT/wvE7fljcJnc4Dsqb+CHlLNTWGK6agLTPfZlcIfXZMdZp7ZYR+C8cv+OHxV1yh+OgvKkcFiTHgIC0r6BRaqAWtksei9U1eOitp+T/wvE7fljcJHc4DsqbgbzEFiK1/RRwn5dlAwtptVWjCxWOFuWS0fEvHH/ED8VNcqfjoDyhIw9ac0Uo0CT1hUhtIKQVekOjkYiyXNrv9j90/I4fipvkTsdBebRooY5YlaHPsO88GULF1WL1OadIm93ipbfk/0PH7/ihuEnudByUN3ulm80Z+75Kjmsmz9TBKCJkK6lJbdjqi87qt0su7pI7HQflTYQkSBtDBErvBtRnBB2rsxrMQ2zveMvygI7fNrm4Te50HJQ3nVXLOdIkkBYVSFRBIsZ9LjAplYFxPvhk9Uf8UNwndzoOypsns5QnxmpQcIdzS6hgkhV0DeRUIrbcb7kd8Uv8UNwndzgOypsXs2vwHvutUwyke00P74MdDTIxUYqRMV5aK/0vHH/0Ve6TOxwH5c0JzVqmSCzQunSg0BmsTwMUKoVMJ9mt+GH8Ej8U98kdjoPy5r1sDSiCCEa1LDhmAlUcUJLaTGlQzbdedcQv8UNxn9zhOChv2iobncMMUEtdbVUPBbSUueConWpHDenSmp5/4fgdP1S3yR2Og/ImuI7NtA5bbVWOQHm1VZJigMZMccQxZrwVXI9f4ofqLrnDcVDefMtVbDWFDEH2t1yiVUPq+sEzIc6Qx8RLS6X/heN3/FDdJHc4Dsqb+CF2jrqt8TV7r8pRB6jFBq0iYmtl1vbgU+4f8UN1k9zpOChvPleVUHtoGRrpPtaRJ+iOHw5ZoIxpRNfCufFT/FDdJHc6DsobOhJHKnVCrxmBIivUlAPMXJvU0ef6m/cDOn7HD9VNcqfjoDyhI3YsVVZnFTjvw4Bj9Vg8BdjWRB6tp1lvBazip/ihukvudByURy45lpRodVaMDVYV2dsPlSHVSYphykLnAR2/bXJ1m9zpOChvOqu4qkPPDfa72dVZ7d2gWgtowt7mGHH/Lr5Px2+fXN0ndzoOyput6xaFKicYvUWgELfbkROs8TyMEHu8VzvwS/xQ3Sd3OA7Kmxez2tEiVuAw1lAug0FrUEhlwVIlsrRbbwLxQ/wQg/vkDsdBefRgNjWebBBx37DJqFBnF4hNY8g5xxRufc/FD/FDDO6TOxwH5U1bhdxGRYGmYwfXFyE1YwBOTcrQ0dhu7VrAD/FDDO6TOxwH5U02t/cme+O6Sh0LjpDAWhYoSYhL7evnrYQVfogfYnCb3OE4KG/giILcVaCnEXaIJEGVlkCCDlRFrONWNhc/xA8xuEvucByUN99yR9cS42qm1Mp+QJ5BsjQwjpWo14HB7sPxM36IwU1yh+OgvFkNKlYll71YYR936nlCDfvFrNWesWOmcitCgl/ihxjcJHc6Dsobk7yMHTNco8Y0BhJbpYOQgMv471RHlvBgIv8dP8TgJrnTcVDeNFYWaXAhiIHzmjpSB8GJ+4BmMgk7gzgf0PEzfojBTXKn46C82X4okixjBC2bDokTrHIAScJDA8q9DVb4JX6IwV1yp+OgvKEj95SbEIRWBAgzgrReAbPZaLHO0R98zv0dP8ToNrnTcVAexQ+DlR4MctvnZaUbKDeFGFXWxK5xhlvRdfwSP8ToPrnTcVDeJKw4tGRDYZa+P+iqgERC4Fh1DI6lz1u1I32IH2J0n9zhOChP4Jip1KgjQ6imQDFHqFQr1EDYepl2zydPX+KH0X1yh+OgPPqeK/vcEwLW/67Z0ADZS6bDrKl1jdj0VjY3fYkfRvfJHY6D8mYkR6MQpQKNvaan1wCG0gCLtKkhlz5uDR3pS/wwuk/ucByUNxvXg801WyAUHhMIA4FwSGsiH6Ycilm/9eQpfYkfRrfJHY6D8gaOTsKYMoxZI1AtCTTFCKtgxNAUuc1bIZL0JX4Y3SV3OA7Ko1cdLdX/LhEw2voRDWzfeWpaRpuy14PecsnTl/hhdJPc4TgobyoHz6ySC3Tb2VwLDaqumSOwsoUwrfCt4Hr6FD+MbpI7HQflzbOO2Tlgb8CzJqDGtuhIFXLOoc2cC8YHQ8cf8UN0k9zpOChvDmhO1oQ0Vu2YCFRiAKuUQaRXLLN1urY5N32KH6Kb5E7HQXlCh1KfGbFDi42BqK2ZPFuG0gWj1RB7fzB2/BE/RHfJnY6D8iZglaVh5AwDx+6sZt+bcwuEaH12KR37AyPwj/ghuk3udByUN07gpP34r8BMY03lnAcoSwU1FjXSXsqLzuq3T47ukzsdB+XNN6vEark06K21VTtaACXrQDOkSNSj0a2HHfQlfojukzscB+XN0vVEa/7eLwGNV2OlWcAwJKixz5Lb6qzmrU9W9CV+iO6TOxwH5Y0VOCO3YhHQZtzLFgbUHAIkwVGl1Zr51tRBX+KH6D65w3FQ3nzOVRQKlmBViFU5Vh3Zy9cJQkhGRfqaPW59sKIv8UN0n9zhOChv4BALhGow9j1ymr2ujkorhDZjlplwyi2fnL7ED9FtcofjoLx5DziVUywIJdBqq+JQEC4CqEFbCnkfJLgPx+/4YXKX3OE4KG/uy2pprUuHMoYA1TZABHEfma0sVBXTAzh+xw+Tm+QOx0F5AoeVYcN6glj2p9xiCtpmhdFjRAxtjGtGB32KHyY3yZ2Og/KEjl4zWeGyJvK4hg6tCIJZIREzI7e+ZvIHdPyOHyY3yZ2Og/LG6bDQtaQOk+veuc4d6kg7fkgqqceQ9YEN+Ef8MLlJ7nQclDe1Q5PMjAaNQgcyzYuOkCCEWGROi5le1I7fLnlyl9zpOChv6LDU1YKBxb390HqDKjXD+nu2zTzMWsUHdPy2yZPb5E7HQXnTWRVMc4YdWJ+6pvJcQBQFsBsZUwlxPvhk9Uf8MLlP7nQclDdWIPWWdNMx8+qsksTFyeqxuIUWV1uz6odeooO/xA+T++QOx0F5864jlEkzBShj/gfHmscrTlCKhrHmKO3WDiv+Ej9M7pM7HAflza2nmFpZTIDp4mJNGgY15wYzTs5ige9tleYv8UNyn9zhOChvVoNyp6bdII+4V4Pu65lT5prQmwTkwZNvjeT8JX5I7pM7HAflzWPyULKIdFAk3AmrBUe3Cpa0ysxc+7UnT/wlfkhukzscB+XRx9zY+2gBZs0TaE0aIKQGBdvUFpQoPagcv+OH5C65w3FQ3sQPpVirg8AoD6CRV+WIawRJaeERhMXoARy/44fkJrnDcVCewCElcOucISwa9qsOBBt7yVucA7GwUXzwKfeP+CG5Se50HJQ3exYstcjFICxG1kQuq3TgfhrIkWezMTm1B3T8jh+Sm+ROx0F5tKNnVGxNoPYyNx28ykYjmBi1tY65aXlAx+/4IblJ7nQclDdPAnPaaw7DKhZ7+6GuH4Jr9hhEWtLeRBJuxQ/5U/yQ3CV3Og7KGzqkbb9vQh1cgUpataMhAzPNqWSs7VbAij/FD8ltcqfjoLx5FEgjRV108Jj/TeVx1Y6gULAUxhjSmC+m8t8+ObtP7nQclDffrDDlEcjAzBYduMqGFG5QomSNEmzUW1N5/hI/ZPfJHY6D8qaxShJaHAymLe1lCx20skHOE9WkY0u3hvL8JX7I7pM7HAfl0bMOLsRcIAcqQNQXHHN0SEzDuiLPcmsmz1/ih+w+ucNxUN7ED7EkwzahW/3PJ6+gQfYxTWnD6r4Y+KCt+h0/ZPfJHY6D8mjmEAmBE/T1B1CjvV56nyfosaRusbRrO6zyl/ghu03ucByUN3CEymlVCZhz77CKaxavNgcoUYgth7Im9vtw/I4fsrvkDsdBeRM/zD1xl7ETVtsMzAYVx4QcC4VQQi7XlvTkL/FDdpPc4Tgob84RtIRhjjWQl/0eEK2B8Ro81q+NzIhcQ78Pxx/xQ3aT3Ok4KG/ih5RTndogWOG9322AiShEjqEUS50pP6Djd/yQ3SR3Og7Ko+PLnZgXHaSlAJlFsJ4VRkmTecbcsj2g43f8MLtJ7nQclDfh3GS9NiygtgZzoqigOhTSzNwwzWg0HtDx2yXP7pI7HQflTWclg1fV2I8ApwD1suiISaEraeYZZuFbe0jyp/hhdpvc6TgobzqraLHlGqGWHNdU3htoGG3VjkZqin2WW3fQ8qf4YXaf3Ok4KG92WNFMhPsGWiq0F7wtOtYwDikM1BJVA9/yycuX+GF2n9zhOChvQiRDeh9pQM5jJ6x4QB2tQ11TyOx1KoZbVmD5Ej/M7pM7HAflTV+VI+MUgUKrm6JGGYyrgsxe1lxuRe2WFVi+xA+z++QOx0F545MvBvKYDUbdBwlm2J+u1o9q0yxaSWtevw/H7/hhdp/c4Tgob2aOLlNGRWghIhCvP1Pei6xC6L23GXDcCq6XL/HD7Da5w3FQ3rRVTUpacweMgftjbkhQ+wzQhWYUVJzjwUD+O36Y3SV3OA7KGx9wjDJbZRhYdM0cfYDEYhBLEe65yL33gOVL/LC4Se5wHJQ3e3ML0U5SQamTV1tlq3Lkgnvjuk0NafdY9+H4I35Y3CR3Og7KI6NjrLEjVihabdHREer+oDsy5dlXFenxlklePsUPi5vkTsdBedNYYUkoPYGV/egppbpqx+quuPSerEuo5cHH3D/ih8VNcqfjoDyhY0qWGjRDozaBYtoXCWTAnIGrrUHd0q2HHeVT/LC4S+50HJQ3z54qTZTCEOaeO3AqaO4MebZcMTfk+aJ2/LbJi9vkTsdBefOcfFjpMgYUzASUi4B2TjBmmKumFC05PKDjt09e3Cd3Og7Ko1tPOqIUhX1ldnVWNYOoGCxWkGpRm/XWVC5f4ofFfXKH46C8GcrLgiJzg1irANWZwfKaPbix6BpFROiWFShf4ofFfXKH46C8gSOu34AD+7bIGxCXBjZbgMYFQ+Bcgt6ayeVL/LC4T+5wHJQ3cHDHhjkA9rQqh8YMOqRCjSmYSh947fiyfIkfivvkDsdBefOqQzvOqPv4svGaOaiBhLRm89lGry310m755PIlfihukzscB+XNZfISY03KCwneO6ymgQzNgM32kaXKJd/atCBf4ofiLrnDcVCewIGzyioaClPXLE4FGTRMgqhIrSaM9151yJf4obhJ7nAclEczB5uwIcSxV4MOHSAtdojVIutsq4w8+Fr1R/xQ3CR3Og7Km2cdJVNLLYKkbZK3/RYwVgWsRXpsbVZ7YHT8ET8UN8mdjoPy5s5TlJiDZCi42inaexD/O02+oOkxTqOiL+j4HT8UN8mdjoPyxiQXHHOigQ6r+zH5AAsia0SnZtYs2ry1wUo+xQ/FXXKn46C8CVilkJqogFabQGkOqFgZWmk9YOohXDuDJp/ih+I2udNxUB6Fc3tlzQa57CVvsSQwLQxJG+Y1eATsLzqr3z65uE/udByUN6fJYxkNq0CVuOaOsjixqQVmG8pZU2njVnRdv8QP1X1yh+OgvGmseO5sboeZ2x47UgbJJgsTiikNwxJufdDVL/FDdZ/c4Tgob+CIbXAKAZBa3HtzJ1TNCdAaI9Gc7doXK/0SP1T3yR2Og/Jm6Mih74+2wG1ftJlUwdposMb0UVZbtX/5Phy/44fqPrnDcVDeeB2NtHIfYF0NKKQGmkcFkdVdxUiK7dbXXP0SP1S3yR2Og/IGjjJGi6FC7iMvOLbVoXFAbGizjzQx0H04fscP1V1yh+OgvIGDW4lNGZR1zxxhXyan/WyW8xrHqTHfcjr0S/xQ3SR3OA7KozNP0WpJA0KgfUAzTtA6GFCDWRCMEh9Ujj/ih+omudNxUB7td+tsFTNorBVIQt/3CCaI4dAxa5KiD+j4HT9UN8mdjoPyhI44s3DEBr1SWHTMuOkgQJpDywLE8EFj9Uf8UN0kdzoOyhuTPDcucQwY2tewUZtCpbHPErSeg9YgtT6g46dLnoK75E7HQXlCB4ehKVGHUWl1VjYnmLYEUnoiHCWk8CBC8jt+uP7rnQ6n4/9X3mzOHSn0XPenXF105NHBZlrtVUlorYfUxq3th/olfpiC++ROx0F501mN1mvbdzpqWIhEiVCREZjnWJWkdGt2h44SPsQPU3Cf3OE4KG/W9HAs+3UsCOFe0zMb1KBrKM+tkyJWnpfGjn/h+KOvcp/c4Tgoj75YjQXDQiL2MICmBJCcDTQLlqYjIj2A44+2yn1yh+OgvDE7pnGYmCD0ENfQ0QqICULOyaqtuQPrpdWg/8LxM36YgvvkDsdBefOYPIXWMhZg5ASrkQpQ2SpUbcIj5ml6yev4F46f8cMU3CZ3OA7KmwVvIUUsNCGl/TGX4xrNbSqwhZBoTKrxkk3+Lxw/44cpuEvucByUJ3DU1UiV3VFlpAbUOIMmTRBZQt6T+miXElb/wvEzfpiCm+QOx0F58+RJey1xFQ2xXtZAHgmqlAyBuDfuOa5Z5D4cv+OHKbpJ7nQclDdbpcd+2NQFgnYDivtLFWcFjBrCbFaHXFqc+z90/IwfpugmudNxUN7UjkKVI0+Ytn4Q7/Oylhlm6FwHz5700s71/6HjZ/xwzUROh9Px/ytvHnZk7lFwQEIWIGurx5rrR+p5InLUqZfey/4PHb9d8uguudNxUN58scIyQ6QAaWerSPqiY9UTSGVVFOu59/bgi9Uf8cPoNrnTcVDe2ORYYkoWgeec+5oNrqm8Bghmg2YoGOUFHb998ug+udNxUJ7QUVIYac0ewHUN5KQzgsi+o9kD5dxqKf3WVB6/xA+j++QOx0F501hxn6t7MgghZaBZB0jWAqVULjGbzHjpSuC/cPzRV7lP7nAclCdwBKGOPSAw7oTViAaCMQCTLWzWONLypQVv/8LxR1vlPrnDcVDeDB29FLQcIC5KgBYiYGMSmGmNXXVYvPQi8F84fscPo/vkDsdBeZPN7SF2ywV6UwWqVUGoDNBEuTG3KXhpb+6/cPyOH6Lb5A7HQXnzllxDH8oKvYSyj3Xsz1UtwhTJlEINlvJ9OH7HD9FdcofjoLyJH7LwRG1QIhqQUYaKmsFSjalIKlwftFW/44foJrnDcVBexQ+DFZkwMCw4qiWQYQwpI44mOfZ86yV5/BQ/RDfJnY6D8ubNE5VpyRSyDlx0rNJhORUwniHWPqPSg6Hjj/ghuknudByUNyM5Y0gBE3CsEQgzQa28cySxZLFKlG+964if4ofoJrnTcVDerCHJa+hIXYBHnECyd+jOGVcBGQNTmxLGrfhh/BQ/RHfJnY6D8mhJT+op74VuA+vqrDqBBkWoPKRRiaXWB1+s/ogfotvkTsdBeROw0sockWAkFSBdnZWIIZRckVlGCvXWroX4KX6I7pM7HQflzQnNyTjj/K929EVHYagzrdqhFiP2UTDf2mGFX+KH6D65w3FQ3sQPJddY0gQ22q+eVNfY0fZdgp3KnbH1duuTFX6JHyb3yR2Og/LmEFqKsVtj4BD2o6edze3SoODiJJfSqD2oHL/bquQ+ucNxUN6YHa21kFZHNaJFoFLSgsPGwqT0WglHvHXq6V84fscPk/vkDsdBeZOwomiKde+wahUo1QIqMUGY2Dn3bHXcmsjxS/wwuU3ucByUR21VRu20mqmmq140JNBCEVpoPI3yxSdP+CV+mNwldzgOypuvVV0S08iQKWegzAuThAah9Shs02p4AMfv+GFyk9zhOChvzjxlDKnWCcLEQGMw1MyrfORuq6bUGuXWxnX8FD9MbpI7HQflTTg3jP2HwBrA41653qBi6tCSVpFeKaYHQ8cf8cPkJrnTcVDeHEFrXYcZgSGuqaOkAJZDgVgGVSbsnfEBHb/jh8lNcqfjoLypHRgjxsqQq+iuHQkUqUDoLcW9BzHYi87qt0ue3CV3Og7Km+h6YOnEDeKUDlR1QDU1aI15hlE7XzuDhp/ih+Q2udNxUB5tXZ9aIiXguo8E2voztYogRsQ4e4/jVjgXP8UPyX1yp+OgvPlmRZxrtVU25qTVWa0CUktTyJTW5EEapd56Mpu+xA/JfXKH46C82mGFs2nYG6XX2DHHGs+5GZQ4dQysxvXWgrf0JX5I7pM7HAfljRVo6/cLlwlzxAyUKK+ZvGbgVqmHknqptx7Mpi/xQ3Kf3OE4KI+GjjpDNoYsabVVM02ooRjYmkaozDb5BRy/44fkPrnDcVDeeB2hphGVINTtk1MbIAEZLKKF1gJzuOUEpi/xQ3Kb3OE4KG+WSufeqOy2KoUFR80RVHIH7LRdQOPUb51BS1/ih+QuucNxUN5kc3vuWArCnjH28eU1kBMq9CCIJVakcWv7YfoSPyQ3yR2Og/LmUy5WarnsjqqvgbyFAmajQNeEUka3GW6Z5OlT/JDcJHc6Dsqj3aDFcKIBJpxABQX0P6e89qaNgoRyK7mePsUP2U1yp+OgvDkvG8dY03iFFkfY52Xbmjq6QGGOaZRW54vvVX/ED9lNcqfjoLypHSMELBahSBKgNPerpyEQGs1Rcs6cbp0ITJ/ih+wuudNxUN7MHUkbh5QgWEagXjpYwwprHregPRbKt3aDpk/xQ3ab3Ok4KG9sciqqkjNkxTWaZ2XQkgmaRqVgIaf8wOz4I37I7pM7HQflzZqezoppNVVtVYpFx3Y74iolFo2zNFTOt9b00Jf4IbtP7nAclFeH0NAoTpjC+yQBJ6jNBmDmiTOGaNe2H9KX+CG7T+5wHJQ3VuBoI2jKaybvDWgUBYlrMDeyOSQSN7z1PZe+xA/ZfXKH46C8GclDXHNFKtBZFhwtDxBpq3KMIjwrG9qt4Dp9iR+y++QOx0F5c4+AOtacGkSWfQdt9VZVc4cxepnZRqjX9ubSl/ghu03ucByUR6dspI/MCI10zRxtpFU5KoItQkqenGu+9VqWvsQPs7vkDsdBeQMH1jFSVZjIBlQ6QcW9Y3pYQxqYEz74WvU7fpjdJHc4Dsqby+QJRfoUIDFeP7KBDGSYbbBWM1303Ifjj/hhdpPc6Tgob2zA0axKqJB14g7nJlCqBZrONtdEUuja9kP6FD/MbpI7HQfljdPRxtBQGszRV2M1WwBJFIBGFol5JuoPnI4/4ofZTXKn46C8eUyuMmNJESL1xUSVDjpDhmBolAtJ51sPO+hT/DC7S+50HJQ3nZUMjiEqjF4JVhtloNwb9DCSDZvC8mAo/yN+mN0mdzoOypvdoFgw1UIwU9rXz1oFrW0h0rNSSaOQPrDJ/4gfZvfJnY6D8ua+bC7DoggMzm0veKsgYSC0FkKWlknzrWUL/CV+mN0ndzgOyptsbpSJNXRoeysoUVcQLrhfB05rgyLGW8sW+Ev8MLtP7nAclDeVY796MpwQOS44ODPYPmkzLEgIzXK2W1+s+Ev8sLhP7nAclDcfrLAphpah9ppXvRh7E0lM0GIwEqWZr73q4C/xw+I+ucNxUN54HRitBCTguMZyaphApiJES5jVek56yyfnL/HD4ja5w3FQ3lSOfbGG8oTGe+16bBFsrNG8aeece6bxoq36HT8s7pI7HAfl0fZDrhRGXnBsl3ybHLK/6kYpktSKpmvvAflL/LC4Se5wHJQ3O3rS7HUGBer/ZXPnBKPBoAOZi+iwawEr/hQ/LG6SOx0H5c1+t1GTSSjAZR/rwNhAa6rQiYO1ivs2+QM6fscPi5vkTsdBeXSQACXMLGC5IdDQDsZxR0iq2Ei51Xlr+yF/ih8WN8mdjoPy5mFHSYJTDQqxLDpCAFu/JWHOKN3WPzO9oOO3S17cJXc6DsqjB7OMKQwCzXsPycwDbNYJM3dVsSkmtwJW/Cl+WNwmdzoOypv4YZkR20TIEytQKKt2VFlzh2KdJa5OS28tIuFP8UNxn9zpOChvbj31PIM0hVpm2reeOkipETTkUnlymXIrYZW/xA/FfXKH46C8Ob6snJswQ5zzv8W5EQyjQWuIc9R9LPBW6chf4ofiPrnDcVDeuB0YA/HYpQJtVY6ga+pQhRl7ijaaSL51kSB/iR+K++QOx0F58yKQM2GS7QKGCMRaoQoWKFqDhdpLDQ/g+B0/FPfJHY6D8ia4HqlhRQFuQxchNYNgX9NHmDXGFnnxcR+O3/FDcZvc4Tgoj4xACtZ1Qt6rpKlT3W1VXSNIkhGEbZWV+3D8jh+Ku+QOx0F5szdXohYaGWwfsSGdAjpLWYWEunA17gHvw/E7fihukjscB+WNSU6VTYTXBB7Kaqv2zJHbgsNyDIHKfjN7H44/4ofiJrnTcVDevHlKONrYNwF5ViBKCFYSQYo1Ulea3G6Z5PlT/FDcJHc6Dsobk7xLE+JVLNIexIsEqCNH4Jn3aVcL6dr2w/wpfqhukjsdB+WND5iFV2+vgAnjqh00wVLOQHHIFO4jxRed1W+XXN0ldzoOypsIiZAVkwmICxGK0/4vxG4qgQNl7uXB59w/4ofqNrnTcVDePCePdWbMDC3PRUcIHXREg55amUFLieHWroX8KX6o7pM7HQflTXRdU6VUFg59J6zYEKrM1VlRa6KdKuOtuaN8iR+q++QOx0F59MkqNc6jgCAtJHqIYLEg5NKZqAwJdd6H44++yn1yh+OgvFrwNmrfcExelSOuvkp2h9Vi5jaHDZVb2dzyJX6o7pM7HAflzfHl0riMgVD23nUKZYLs9x2h1KSzjTzbrZG8fIkfqvvkDsdBeZOwGkM0NwbtpQLlGUAaG2Q0NdREkh/MHL/jh+o2ucNxUN5sXOeQkVKEQjUBzWpQNTCkESmWRk0w3Ifjd/xQ3SV3OA7Km69VhbtyjqC64YgN9wXNCjKyBOU6Kz2A42f8kIKb5A7HQXnTVomZ7eBIrn0C8d6bq2NCRE5Yh/Uxb2Vzy5f4IQU3yZ2Og/LGJJ/RZl7zxsJgP+soA2rLawbRSGPQCIlu3SMoX+KHFNwkdzoOyqO35DQYU4JeqQFJ2Z91xxrJ21yjehgjXnsRWL7EDym4Se50HJQ3Y4eEIhMNJo0OlOvqrFra98lbJZPI1V50Vj9dcgrukjsdB+XNSYIUIu2t6x1zAJpiULs2mL2vBqvH9Zv41gHN8iV+SMFtcqfjoLx5MZu4DJsBWt0HO3DwoiOsUmKMcRhmwVv73cqX+CEF98mdjoPyho4hXWQuHKopULMOllYpiYuL1FJPayi5RId8iB9ScJ/c4Tgob+CYUbjntOfxDBS6QkUWyKmuylHKTP1Wwko+xA8puE/ucByUN1OHrdlCVr3oezkPRVLQmRLkSgVHR10T+304/mir3Cd3OA7Km+C64ag4C6zxm9ZIPgfI3rueIhPnjkXTrfey8iF+SNF9cofjoLx5TN6jalylos6R997cBmL7XmCMPfdYc9RbXod8iB+u/xkOh8Px/ytvQiS14kAKEIatypH2poXQ1//BXFNrUWooD9qqn/FDiu6SOxwH5c1S6WoW0mg7V1WAeg9QS+BVPuaqHDQMS74Px+/4YXST3OE4KG9mDsTWetl7q/Z7wM60uCgVmAemUDKH3O/D8Uf8MLpJ7nQclDffcpFSG5ZA6z4RqLaGjigTonZWzCGbPCgdf8QPo5vkTsdBefPoiYw1lc2EhjWI2+qpJBqw1pFLbsbj1rsO+RQ/jG6SOx0H5dHSdR17eTPMtE8ErmIB0gcBTrLBYQzLtzZYyaf4YXSX3Ok4KG9WLcSI3AShVZqrs0oT6j73RBRayzUhXzuDJp/ih9FtcqfjoDyhgzRgx5xBx2ZCrEKdtUPWlmLnRtRvRdflU/wwuk/udByUN51VGDNprzDXDL4PoTWonQRa4ILYVoPVb32z0i/xQ3Sf3OE4KG9Kx371NCZDtbKG8i4Fao4FrNOCI83ele/D8buvQvfJHY6D8mbqQIth9ARtlv5/C96qjrj+0qRZolLwVjZXv8QP0X1yh+OgvDlmg6H0KRUC5TWSd00gNRlYGRw0KbVwa9eCfokfovvkDsdBeVM5iIzNGGhvrqLCCbTHBhwqZcOJdO17lX6JH6Lb5A7HQXlzQlM71tEQYm3bCCwZ6qoWEBlLHjOGNYrch+N3/BDdJXc4DsqbgbzILEUS0OgItP1y0zihpYEtk5iVW0/J9Uv8EN0kdzgOyptXHaZrCl9DRoy04OhGUK1PKNwk9TV+RH4wkP8RP0Q3yZ2Og/Lmtaz0PnUgdEMC2jdtVuloUGcYbU6avTwwOv6IH6Kb5E7HQXkTP7TQewwJioUdISkJjFMGabGJhZqJXtSO3/FDdJPc6TgojzqrxLSLRej/nVyODNKrAElfrVUM63fnrei6foofJnfJnY6D8ubBbBgptcUEx302s4nugNWAWpFnUKR0bQ+JfoofJrfJnY6D8sbs4BZLwAAJ05rKbR8JrDlCzNpKHpX7fPA994/4YXKf3Ok4KG+m8jj7kDkAY2egkibIiBGQ0+ySc5qN7tAh4Uv8MLlP7nAclDdjR44Ze1OIte7th5LBahnQdWKzWHTopdWg/8LxR1/lPrnDcVDeHF8uk9RoQpNmCw4WUKYM0+LAziOGWz75v3D80Va5T+5wHJQ3n3Nn1ZTIYIw4gWqeYBwECklu1HMwvhQ//BeO3/HD5D65w3FQnsCBbeoss4G27QTG0KBqjbCXSVsNrawCch+O3/HD5Da5w3FQHhmBOMbgDgW1A5Hu1aC9QYom3GqcqV3atPAvHL/jh8ldcofjoLyZOSyHZqHAYuO/bblrIO+jQy6SLFEu9ZYP+C8cv+OHyU1yh+OgvLEB4yj7Wsd+1TGAxrYBVzsFnXnDMdt8UTn+iB+Sm+ROx0F58yCwzqZpjRoaYgOyfcnGskDAQsE0Dg0PjI4/4ofkJrnTcVDenCYXsqwUQTgyUI4Bam0Mpo0KCw17Qsfv+CG5Se50HJQ3e6WjtBmjQdcxgWQkEGWDYdSYqmiJlwJW/0PHb5ec3CV3Og7Km9qxF4DWOUEl0eqsygTZp8kn9kmt66z10pKe/6Hjt01ObpM7HQflzYvZlHplLGCN1lRuw8AoFgihldIwab91fPl/6Pjtk5P75E7HQXnzQbf1rBknlFILUMsFRKoCZpuJLQctt2pH/BI/JPfJHY6D8ia5PgJpZYK+H5UTdQHBTosVsfXruiqI3Ifjj77KfXKH46C8CZFEUtHeoBNWoH31SXuo+15gS6lN4lurQf+F44+2yn1yh+OgvGmrspQoa96QyhNo1AS1y2Jlso4qKbRbC97+heN3/JDcJ3c4Dsqb71V9zoHcoRnRfkKuoGkytF4naZeU461sbvwSP2S3yR2Og/IGDhoxFVrjhu1DT4URaliDB9VCg3IjCg8qx+/4IbtL7nAclDcJqymdrReIXSIsGgR0x6yQsZjJ3iz9AI7f8UN2k9zhOChvAlZl9la5QeMS9wHNtg3BASH1yGPB0flWhCR+ih+ym+ROx0F5M5H3HAijgNVtdKDulettNVdMKhlRY7j1WjZ+ih+ym+ROx0F5QsewGgJmhmhp05EQlMYELmvg2DkSnpe2H/4PHb/jh+wmudNxUN7QEVoOzAkyjgG0cyQmO34Ya0ErocRwK34YP8UP2V1yp+OgvDECcTL1OKAsMmD9Xpwga+AAZuFGrLPzrWdP8VP8kN0mdzoOypv4YY5cCwv02RRIg4HGpNCrmeLQxPXWroX4KX7I7pM7HQfl0fHlVpNse2Ny3OdseNWOVkBw4PoTznqts8Iv8UN2n9zhOChvGqs5iwQKILLqB/U1exj+t+BNUuohzSR2H47ffVV2n9zhOChvngRKk8Y1wsDdV+UZwSgjzDisrQaLi97qq/BL/DC7T+5wHJQncEgvFAVxTRlzf7BqCSTXDrVJzKHzTPHWmh78Ej/M7pM7HAflzVLpkbCNWiD9txqUsUENVCAzcjPsLfKtVx34JX6Y3SZ3OA7KmydPsSdqmaDVymsg5wlVVNePPFpAY8m3XnXgl/hhdpfc4Tgob3xArFUCJqiT6mqr+t6by6uQyAxT21zgPBjIf8cPs5vkDsdBeQJH48irj1qzONrY52UTmEgFW2P5+mfrKLdsQPwUP8xukjsdB+XNt1ymapwHsNHqq0KKoEUJBlFXrTqC3Yof4qf4YXaT3Ok4KG9qx+DcSkigYwagPleLVVZjNc2CaJ/b73hAx+/4YXaT3Ok4KG8uEqy2yvqYkPoqIMSDwGj1WMVWMZmxpUS3Nljhp/hhdpfc6Tgob7wOQholDsCQ9qqFWFYVKavRmnN265EjvZg7ftvkxW1yp+OgvIkf9hhL2EtzU9oXNAcvOqiBlaQ8K66fD2zyP+KHxX1yp+OgvJnKB840JwHWNYvT3Fag6ARWnfuUTbd568ls+hI/LO6TOxwH5c2yhTVkIEYEayGu0rFPaK4qAoWJczApkm6NHelL/LC4T+5wHJRHC976TKEJlLzdDt1bpXFhUjvW/RiK27X4YfoSPyzukzscB+XN51xMOFqv0GpfcMQRoGatEFBXzdDBHW8teEtf4ofFfXKH46A8gaNmajVmhLTqxH5MvopGowIlYQ+FqyDfSlilL/HD4ja5w3FQ3iSscrXUTdcEbmXvsCo7mxsglhhaNa7j2sb19CV+WNwldzgOypvK0VMtswvMVT+AsA2Q2RFqybFhx2iY7sPxO35Y3CR3OA7Ko/hhHdJGhxL216qZZG8/3BsXOuZaWqQXbdUf8cPiJrnTcVDeREiojpCwwb61vPsq2osPd0J39EapSbq2/TB9ih+Km+ROx0F501hxp7AH8SGpr9pBHepsE1BaKtYkp2sHNNOn+KG4Se50HJQndOQSMi9CoK/pY9GxZnKhsNorKtS5agv4wOr4I34o7pI7HQflzYPZ3nPDyDBwlQ2qpUBt60cf2RClW8BbqxbSp/ihuE3udByUNxmSgjNOidAnBSCcvKZyLJCtkM0y66AXndVvn1zcJ3c6Dsqb+GHFnHBvP1TLq3bofvbUBvQgrTamkeItt4O+xA/FfXKH46A8SlhNlt4IUiyrscqmIIIGI5fau3bRa4tz6Uv8UNwndzgOypu9uTlyGDFAk7jjh62CzW6QhENKwarNW9lc+hI/FPfJHY6D8gYOtC65E4T90onYKqy/ZKg191BnosG3rgTSl/ihuE/ucByUNzOHJo6WMzDvJ0+1dZCRK2hXbDMWLOPWRE5f4ofiNrnDcVAeHQkUTjrWzIExrrZqBqhJA9hoXTrG3MaDtup3/FDdJXc4Dsqb+7I9UDQZwBkRqKBCHUNXIcHeOOc+5Fb8kL7ED9VNcofjoDyqHKFYVwWJabVVNFdbFVb5MCPmgrG1cssGpE/xQ3WT3Ok4KG+2kHCOhVoD1L39cMwMUlKAKRYl0Ibj1pkn+hQ/VDfJnY6D8ubRUwmdRiGIMe6RfDSwMA2sNywd1ca1HT30KX6obpI7HQflTXQ9zogjCZDlRUcTBGFhSCnpmkZS13Iruk6f4ofqLrnTcVDehHOjUCZCsLEvPdWeoKr1xUlNYbbJ6dqzJ/oUP1S3yZ2Og/KmszLluMiAmesEir2BIuI+hlaw14H2ImD1R/xQ3Sd3Og7Km2dPgzlgQ9DU+17w1kEZA6RVQXC0VTqubT/kL/FDdZ/c4Tgobz5ZoRQZEiBQNiAkhjpTgawjDkq5B2734fijr3Kf3OE4KG/cjtU4xRoIguwngSEHkFoUatDZR25mdCthxR/ihxzcJ3c4DsqbtiqEnFoskKLsVx057dWgFXQWCmn9I6RbPjl/iB9ycJ/c4TgojxaR5GS5IGTMc3/SFag1MbSupTKvssK3Elb8IX645iGHw+H4/5U3cFhESsxgpcUFRy8ggTcc1EflKpIfwPEzfsjBXXKH46C8gaMFTtQUuq4xnHqbu3IIdEt9P4fC0G9lSPhD/JCDm+QOx0F5AkfUjHVOXBO4rcqBOe+X5KvBqiyVSxw1PIDjd/yQg5vkTsdBeWMDhpEjlgBhrG6Kutq+aSNAc43kufPU+eBb7u/4IQc3yZ2Og/LoLfloUlKGZHE1ViUNkBQSMA+Ove97BLfih/wlfsjBTXKn46A8Oi/LgmUgMOW9TdoG1DwY4qRsZVoZ9qJ2/HTJObhL7nQclDedlRTRKR0U45o2yn4w28aaQAYSRWojyXhAx0+bnIPb5E7HQXlzk6BOG5Em1LgqBpUii44YYXRJEY1DrQ8CVr/jhxzdJ3c6Dsqb9+QTWygcIOe94C3NBmKDAIviTElw9FvR9fwhfsjRfXKH46C8WdMTemuSK4Qgayjfh210R3WLRJGUotR6a+zIH+KHHN0ndzgOyptHT7mVGEOGMQsBITLYrAZVcCpiyMS3+qr8JX4Y3Sd3OA7KEzh4VYZpVoFU1yCeQwBDjpBSnqXn1Na/4T4cv+OH0X1yh+OgvHnV0WqONe43TmE7gZNA0BKUkalKiJmufa/KX+KH0W1yh+OgPJo5Fh5SGlSdacGRKkhIE5j3Debcx7i2VDp/iR9Gd8kdjoPyauM6UhCFNgPtjesBNGKGsuigVEru8ZZLnr/ED6Ob5A7HQXkCR4jrb84tG2Dsa/Cosy04QoVpjU2GJbIHA/kf8cPoJrnTcVDeJNdrS5hbh/UvvJ91GAjnBtmopdTnmstvbSHJn+KH0U1yp+OgvDHJOcawRm/QGQWIFFftGAMSJW4paJ1dH9DxO36IbpI7HQflzUweG/23KncMWWNHGqt2rG4LSh25lUIztVt7pfOn+CG6S+50HJQ3ndUYUwYX6NxXZ9X6AGu0M4hkMdWp2F/MHb9tcnSb3Ok4KG/CudSbcKmAtcRVO2red9ASxNp1FpUxw4NPVn/ED9F9cqfjoLz5oBs01sIIudcEVEzAeLVXI3INsrqtZreswPIlfojukzscB+XNDitu2iIptC4BKJQC0rHCSJFK7jNUufXJqnyJH6L75A7HQXmz/TCVYoU7tEEIFHGCdRSYmjFnbDjwVnC9fIkfovvkDsdBeQKHRW65NYMutuCQOvc2K4U0g+TVVHFNdh+O3/FDdJ/c4Tgobx6Tc6w4w6KhlAUHxX18OQQYGAOJTZz91tfc8iV+iG6TOxwH5c3H3MBdw6ocY28FJQ17wdvI0DOOnEftzLeC6+VL/BDdJXc4Dsobl3ymLrFVoP/LkCCCzvbfflBTqnsZyYO26nf8MLlJ7nAclDfvAWvDhFVBB+VVOTKCUFyDh+aeQ0mS8UHl+CN+mNwkdzoOyps3TzW1EHhAS2WsibwzqLS8XcFENmgMfVA6/ogfJjfJnY6D8ia6rjiwpw6G3WCzsujQCFMk2Wxc5dpb8vIpfpjcJHc6DsoTOmZpscY1cWCVNXvEMtfEgQUImXIpIyXrD+j47ZInd8mdjoPyprNibWn2xUSs+01gCqBhzehj9mZ91FnmrYBV+RQ/TG6TOx0H5dEdNJlhSAYrvQHNHvfBDoJqk4M0Cca3HnaUT/HD5D6503FQ3nRWOBcea9AIfd96UmMwIYQSu1ivaf28RYd8iR8m98kdjoPyJkSCFNLICBFxwRHDABl5J0lymLOGPMet+7LyJX6Y3Cd3OA7Km8oRu+VqDUbvCiQLjtr4P9t8M8Nx5nAfjj/aKvfJHY6D8qZypNG1agWxvEbyKBO02G6rrJacNIz8oHL8jh+S++QOx0F543WMVkNrawTP04ByQlAJHZCLkrCmHh9Ujt/xQ3Kb3OE4KG9OaFLi0utetk6rcggz1BgboLbRQw4lz1shEvkSPyR3yR2Og/ImYcWMNcwGqUgGCmgg3QZgidxoDOOW7sPxO35IbpI7HAflzcb1EHlIRbAY9teqBYeWHCHEOYOUGm3c2psrn+KH5Ca503FQ3ryWpVQTtrIfOXUg7X3N5pZgjDKSNKyt39qzIJ/ih+QmudNxUN7sd5NgsZcIIzAC2fxvC0mFGKZKHSVNe9BY/RE/JDfJnY6D8sbq2M84NPMaOzYdOAsIlgax1Zk5WC7XdvTIp/ghuUvudByURxGSVrOkBjOu4WOvVoCKue3T5LwIGQ3DgwjJH/FDcpvc6Tgoj3Yt8BjEE3pv2ybfZ5iHNZAoIcVRtV172CGf4ofkPrnTcVDehHNX79RsNCiNG1AtGTRFWwUkpETFitCt+7L6JX7I7pM7HAflzeJcnSNMiYA7oEtl33r672U5qaxfjguUeR+O330Vu0/ucByUN1OHdgozVJC5E1aNE0gJBnmU3qj22K8969Av8UN2n9zhOChvlko3KnVih7CmD6BOAkpkMKjXbqXhsFsvAvVL/JDdJ3c4DsoTOFJabVWbCoJtNVNYCbRZhZqqWRnI1h/MHL/jh+w2ucNxUN7AoVW0r5mjh4xAeQawYQqptspVB8d6a+O6fokfsrvkDsdBeXSro43RNxKtFSDR/VhWMoTFzNRqksutNST6JX7IbpI7HAflTfyQUw9lMtTCEShUBi29gKQ5rWONtd8Kruun+CG7Se50HJQ3DwJJZ2gq0EoRoMIGyn3C5JbXvLEaq3DrzZN+ih+ym+ROx0F5s8GKcjJlhdpEgeqOkJScoSUZnNZQnvqt6Lp+ih+ym+ROx0F5Y3WkMrMiQh5p1Y68BnOtNcGImjBIL6U/8AH/iB9md8mdjoPy5k3gap9KoAEppgCUpoGUGKBS6LErLvHWXmn9FD/MbpM7HQflzcEOSaxREbiPvTl3ZNDeDbjNSGnkMuutU0/6KX6Y3Sd3Og7KGzpal6lr0Bhmi45ADBUt7zeCc9+drZgvfbPS8CV+mN0ndzgOypv4IUrorBNmxT2UtwWH8n/LFlLqnaLVS43Vv3D80Ve5T+5wHJQ3PnlHa1jj6qtwr+npBBrKhIiBo2TiES49CfwXjj/aKvfJHY6D8qitGn3MMEAnyWqr9q6FKhE0J0S21WKVS/HDf+H4HT/M7pM7HAflzYPAVCJWJsh1P3kKM4EREUQdJc9WJdxyAv+F43f8MLtN7nAclEf3ZS002dc5pq62yoqtP6O2CIkUqsyW+UHl+B0/zO6SOxwH5c3MERkLZ4MetAPRwNVWKUPcK0iGDpv5wczxO36Y3SR3OA7Km8qRc221KJRCvODgNW7sBeyrqzIMtVAoDz7l/hE/LG6SOx0H5QkdPQScQdPqplIGSquvUp0Vao82EpGWdGkLyf/Q8Tt+WNwkdzoOyhs6THdSZM3gxArULIONWqCaSJLCzP3Su47/oeN3/LC4Se50HJQ30fXRmTMJYLYGq7EysBkKhBIzhzyFKj+g47dLXtwldzoOyqOHHRi57IcdcdNhSiCFCGYfs+EaylddeUDHb5u8uE3udByUN/vdeKR9sgNyqALUbc0d1NdflpxGHzRkPPie+0f8sLhP7nQclDe1o+4zlXlCa3FN5S3s17IUwDhyHaxt6qVnT+s/90P8sLhP7nAclDduR9AyaxGwPisQ7ltPoyXAiTPuk2gWLq3p+ReOP/oq98kdjoPy5ppNxqpGbW/oGUBJEwgrQtAwsPRk2m71VfFL/LC4T+5wHJQ3m0gIg7Vka96Ia+ioPYOYKphQXhP5iP3W3tx/4fgdPyzukzscB+WN16EpFUIBTHXHD8ME3ftB88CRh/VU862vufFL/FDcJnc4Dsqby+TUauUxoPG+wFysQZUZwXIuvRjlEC+dQfsXjt/xQ3GX3OE4KG/eA9LeJp0mrAFjDeStBZDYByxeuIYgktstpyN+iR+Km+QOx0F5Ez/USJklQea24BBsO37YV281J9vg3OzB16o/4ofiJrnTcVDeLM4duYxeOuT/FufWKqBjKqSQY4yDUgsPPlf9ET8UN8mdjoPyZvvhoDkDMixGAlCcFTSNhYiObkETzXFp5/r/0PE7fihukjsdB+VN7ZhpyqoR0K0OIEoIdQesdBCOJoo9PDDJ/4gfirvkTsdBefQmMMxegkBpOQGVjqAUGkiYefCQ0p90Vr9tcnGb3Ok4KG/Mjhir6YgQ97RBZQpYaLamckuUknWVF53Vb59c3Cd3Og7Km825IZZQFh0zqQCN7ZMHCVDKZMtcm+ItOvBL/FDcJ3c4DsqbbK7lYaMEiDugS9YaWN2mYKRUguVUe7kPx+++St0ndzgOypuLBCIY+owQ2iofVFf5kCYJSi6IWFqlfMsnxy/xQ3Wf3OE4KE/gwF0gyugQ21yVo9cJMsqAlHDsj1nT+NLK9X/h+B0/VPfJHY6D8ujJU2xp0LY5IgJh6qCqCWbOOdaosbZba3rwS/xQ3SZ3OA7Ko43rsRC2Di1EWpUjCVgmhSAFS2pt7869D8fv+KG6S+5wHJQ3PmCtNIZUKHuVNLWx2iqisc8wx56Yp9mtJT34JX6obpI7HAflDRwphF4rQk6hAo2WwVqu0ItqmVi75lsmOX6KH6qb5E7HQXnTV81qFgOuOfy/Zx06QFQMBqp0m6ESPfhc9Uf8UN0kdzoOyhuTPCPPMRgo5X0iEAmUxxo9xv6WO5rStYAVfoofqpvkTsdBeWN1jNDK5IWD5DVs8F66jo3BYuOp2XSkW+c68FP8UN0ldzoOyps9JDJT762AWd03ArWDzDqB10DSOYye463X5PglfpiD2+ROx0F5M3coUsgdAWmfepp7mdX+y7g6qxa1Do23FpHgl/hhDu6TOx0H5Y1PHkIwGRNiiquzGquAiEiFUFlsttEs3oofpg/xwxzcJ3c4Dsqb0tEXCmYLDo67seoMQpahBxmplrTqyC0rMH2IH+bgPrnDcVDeTB0qjPtKIMXQ9rKFDipBoI0kNHNJFB7A8Udb5T65w3FQ3mwiKZl0f6ZqbVuBkgyq5gGlyWqqKja+dkIzfYgf5uA+ucNxUN7cI0BLPXLfxngEQqtgKU/gYChFoll+MHP8jB/m4Da5w3FQ3sARcKbWEUbGNXNMzFAjVui6akYqPc1062Nu+hA/zMFdcofjoDyBQ2YcWQrCVJ1AtC9oljb3fdlisRNju/UtN32IH+bgJrnDcVDeDOQsqbQeIeS9wapIhVq3DShzVG7TyouvVb/jhzm4Se50HJQ3W6XTqCOqgVnTHc7dC0jm3u+WCoXKVsatxbnpS/wwRzfJnY6D8sYGTBFbX3TQf9+rFAUMY4A5Vn81LGAuDxqr3/HDHN0kdzoOypuvuaiccBYYrARkazq3qhFaIaHZbJR0a690+hI/zNFdcqfjoDyhI1KOfaBCG2EN5bPJmjvKAMKSYik05dp+t/QpfhjdJnc6Dsqbhx0lt7CbKqGW/+9RYLW+Fy4ENOnNuDz4nvtH/DC6T+50HJRH2w9nGjYqDMH9nlwr1IEMEYe1FDLPa9sP6Uv8MLpP7nAclDdrpZFTiGlxsRDZa6UVJM8M2IsFqaMWvPVBl77ED6P75A7HQXnzxapNnnEGWH1OX5VDIpiONXrEXhpLWvO63ofjj7bKfXKH46C8MTtCS3m0tKbxPZJHIaiJAswYey4dJVa7D8fv+GF0n9zhOChvKseoTTIlqH3N4aR1FY2gBFz7kNrFVtt1H47f8cPoNrnDcVCewMGDjIUFUs0Ljh4FNDWGVTFab2s+X8P6fTh+xw/RXXKH46C8cToaxsY5AsooQIEWF9oEOFmKaNJIbi3poS/xQ3ST3OE4KG8qR+tF0MZ/zziALDdQFIQyUp1SW7Ay7sPxR/wQ3SR3Og7KowjJ2FcCFaqmsYaOUKFSRhh7cW7TnGa/FT+kT/FDdJPc6Tgob0by3NOsESEGm0B1dKiJGWwG6bmX2cuDqeOP+CG6Se50HJRHG6yMRy/5/7H3Bsm65CbX7oiIkABJMBwhifkP4VfWdxtVcfVuZyfVosI+3lXLPe/HQK4lgJZGBq4pg1l1yJLF8mCv66ul6/wqfojhkgcdB+XSMRtHR/3HFldgTM9zwF1A9jyOvNHR8dmlJ34VP8SwyYOOg3Lpmk0iLb1CofJEcnMBWbuzyiZEpqv4uEHHb58cwycPOg7KnbmjTFfkAs9RwD2Vtz138Owg7Ox9rpraV2t6ypv4IYZPHnAclDubSDR3H+kxAJ8MYh9lwzEYfGaVNXKm+dWrp/ImfojhkwccB+VSwkqmtD2OF0IBTu3Zfjj3EGKpNqWcTL5yO8qb+CGFTx5wHJRLq0EHsdOAZXMPHawCtsShjkToXrDiV+c6ypv4IYVPHnAclCtwMPOeOeqCuhkBzuQgdc8cs7troeQZvwqulzfxQwqbPOA4KHdmjto71u6wen7aKm8gWR1axuRFc+b61R6S8iZ+SOGSBxwH5da33DSXMTCVttsqa6BLGJqV0kdtQ+Srp+TlTfyQwiQPOA7KpQ1WDZMOBPS826pZ5Nm40IGXS6Nq3PJXAavyKn5IYZIHHQflTvxQWMd6hvHdRj27QRdYNwRq1VdaybB/tWehvIofUpjkQcdBubNWOtGqrhkqewLuBUE3MCAtp05ZZH223628ih9SmORBx0G5Y3Us0VrmgP64HOwt7Zn88TsK9awbnJwvmOR/xA8pXPKg46BcoaN5ylYyQ9Vn1QI98cOZBFJhlA0Hpc+O2ZRX8UMKmzzoOCi3nj1N9NWhqdLz7CmBui0YVmpzd1n+1SKS8ip+yOGTBx0H5c72Q7SC5ApryZ47ptdn2UKGMWz2Oqhh+eqbVX0TP+TwyQOOg3LHChzcZ8UEM/Gz/dAMNPUEiKsYZpyztu/h+N1XcfjkAcdBubOJJCXhZAgzcweuxcGyCpTlk72gqH31xaq+iR9y+OQBx0G5YwVq7rXMXTkG2q4cnsAmK+DuqFJLaN2+yubWN/FDDp884Dgod9b0OIuvKmBeGTiVPXMoT6hjpLUyjfXZatD6Jn7IYZMHHAflTlvlpDp2H1X72JWD0UFcJmB1ZxfOzb9a8FbfxA85XPKA46Dcaav2OM5sBDnN8iSsdluVxh482Du15wIUX6gcv+OHHCZ5wHFQ7tzqcPHqexY3zgpsz0+UGhRZveacedlXS6Xrq/ghh0kedByUO2+eXPLE3VIN2t0Ut5VBW36WLfgYXjPKZ6fJ66v4IYdJHnQclDsmec591NxgPNY4zz1/SG9rz+Wjyko6un316Km+ih+WMMmDjoNyhQ7XltRGBtO5Z/JlT9lIFWrJUhgn5c8259ZX8cMSLnnQcVDuhHPnItQyAdtk4KITpFqHPnU2GXOmfqN2/LbJS9jkQcdBuTOVz0KrcQF6dh5yHgVUiGE2zyuVxbNe+GT1R/ywhE8edByUO2t6UBeiMtQlBCy8QJ5liCXt/5i5N/WvouvtTfywhE8ecByUS+dsEq2e5Amt6x7KWcGm541JZk5WGvNX8cP2Jn5YwicPOA7KnU0kg6YlUii7hgB7V9DdZwGPPXMs673TVxcJ2pv4YQmfPOA4KHc+5z5fq5ItcMwVuKUBlsXByrOLXZWdL7RVv+OHJXzygOOg3LnWUYT7IodivmeO9ngdWhuoTpwrW0/4VTa3vYkflrDJA46Dcuc9oBdWdwS1vIC75D1zlAKVM+Y9mWumr1aDtjfxwxIuecBxUO44HZq9VZyQ2vOqA2XsyvEcCiyVDB3Hyhfg+B0/rGGSBxwH5U5wPc9CtoeMhmu3Vek5EZgEQRKLpNSk+1dnntqr+GENkzzoOCh3jI6Rey+rgbdne+7oBiY5QWuzztR8D+UXho4/4oc1TPKg46BcoeP5klvH7qRojxfAursrqWlBcV+VCz83Ai/Q8Tt+WMMkDzoOyp344ZhlPLVjjCd+WHmADX+uzSK1apLWuGB1/BE/rOGSBx0H5dJpcmu+WoaS0hNdpwHqaYLk0Vabc/Bnz57aq/hhDZs86Dgod1ZYlUHZWUDo6ayEMig9K6y8tlGNhvGNueO3T17DJw86DsodK9Cnz2oOc2oDXq2BtZWerG5rPfHz+OkjOuRN/LCGTx5wHJRLbwJJbCyHriU92VyBnrFAGasPmpOofZVclzfxwxo+ecBxUO7M5DVp75ZgjVKBqRUQ7w0y9pVqkWGfbZWWN/HDGj55wHFQ7qzpkZZ35VBQ8+e+bFfotstHnmZcZ5a5vvpgJW/ihy188oDjoNxJWGndFDxbFvLzxxoLLE+C3Kapld5buVA5fscPW9jkAcdBufO5ivMsYgLpObnMKyF0HArWpZW00GVeqBy/44ctXPKA46Dcccm7mbB1KNoN9g95w/EsYK89FS0rOX2VsJI38cMWJnnAcVDu7HfDyszPcafZBnCqCDJTBkymiLN1TF/tzZVX8cMWJnnQcVDuGB3meReNsidyoj156OZkZQfyNJv2rmN9dUBTXsUPW5jkQcdBufOuY5Bgn887QEqbjlyg19lgmeokcS10g47f8cMWJnnQcVDubLBa3vJIdQ/h/dkr/dxdTolgcWXqtsbaXc/3dPx2yVu45EHHQbmzpCd3rYYZaFB7AlYG0nIGGwV3VXEU/mr7obyKH7awyYOOg3Jp6/pSEasg6emsFjNo3T+50WjPkUDHr1ZYyav4YQufPOg4KHfmjsV5rU1HeU7L8jLcPdZjfhTsbnPR4K86K30TP5TwyQOOg3InROJsNLFCzcrAHR02GwxjNiPWNQt/NZTrm/ihhE8ecByUO33VYPUmA3rmCvwc7Xi+8ELz3uaeOHLHr9wOfRM/lPDJA46Dcmckp6V5ZINmY1cO7hkUqQCllTYXuNr4aujQN/FDCZ884Dgod151rEV1VoGy+gCm8XzNdYKqI1FD0Tm/Wg2qb+KHEjZ5wHFQ7iSsRppojLto+IbDp4KMXGDq7mgYaf/rQlv1O34o4ZIHHAflTltVUxZCAf6nclgbYNULpN6W1aFd8Kvgur6JH0qY5AHHQbmz301R9m+gQZ+iwMUYLLvCnja02C4iqBfg+CN+KGGSBx0H5c7nKm5al3dYlfChw59wrkAe3WoZKEhf7ejRV/FDCZM86DgoV+gQKpr7WrtYSANujUHyc5+gzFI6lV1IvjpNrq/ihxImedBxUO5E1/OiMjlDT5k3Hd1AcWQYPl21r0S9XKDjt0uu4ZIHHQflzoPZ2ppnWuB5+LM5V5744fOk3Pe4PvJ0+2pzrr6KH2rY5EHHQbmza6FJ4TkSJJoCTE5gKGnTsXqRXBKPr8K5+ip+qOGTBx0H5U7teM4OpGQwJE1gTg26C29YiI1Lbql9M5VzSm/ihxo+ecBxUO4seCtpFmWCgXsy57EbK/NGgIhFu/go/ZtbT/+B44++KnzygOOg3IHD52iWHPYInoAnPgve9Pli1XER+Ugf7bD6Dxx/tFXhkwccB+XOQQLfv6VFB2S3DYc+Zkcnhtmxc0HV1i/A8Tt+qOGTBxwH5dJErqNYr9A67baKtINQnYA8WnpuL8tHXsd/4PgdP9SwyQOOg3InYTUGZeNdOVJru61iBEOuUMgTFRoL84WB/Hf8UMMlDzgOyh04MGeXmWGsZ+ZgLtDnInD0Jl4Z/aMMyX/g+B0/1DDJA46DculWR07ca4XeuAM/hqDWOnZvNdtwtKXyzWPZ/8DxO37YUpjkQcdBuRPOJVVLo+yqsedwLs8WEqIERWS0OerKfOFb7u/44Z58go6g4/+v3NnvlkvCJ6uueW1E+p46VFqBoWhtbHRa/ua57H/p+Bk/bClM8qDjoNyhY47nCeDYYPR/OisD250WjL4HD1Izu/E193f8sKVwyYOOg3JnSU8aKT0GuXAV4PlcC3RrUJJOK4Krp282WP2Xjp82eUthkwcdB+UKHa23acMT5K646RgEOqSCjdSMOqU2v4kf/peOnz55S+GTBx0H5Y4VSLM1rgR7AMnA+HyzejaRTOE86pwD+1cfdPOL+GFL4ZMHHAflzqunijWvjjCybzh01w/xTYj1KspJNxtfNVb5RfywpfDJA46DcmkTibGPPXWMpAS8VgHNNqB6z8zIqHIBjj/aqvDJA46DcqetQuuuqYKUx/GQXTlsOsMag6w6CeMFOH7GD1sKnzzgOCiX2qqmTTvvSWPuymHEu61KApW9rLXMfHzzXPY/cPyMH7YcNnnAcVDuBNdHx1XThF7U/m/7odbUoC3dLdYyXu1C5fgZP2w5XPKA46Dcaauc16CZYTdUCjx2b2XFCIiazl05xvxowdt/4PgZP2w5TPKA46DceQ8oiSzvUkH+rAZNI21M3KD1Iswieyr/Zm/uf+D4I36YwyQPOg7Kna3S0vNMe9Sgnndf1deezXPvgFobY6fS1rxAx+/4YQ6TPOg4KHcaq5qLa3fwWTcdde2RvPcFaXaW5jRy+eYgwX/p+B0/zGGSBx0H5Y7V0XlK1gyVywRuVkD2JAJKMrvWObJc+GD1R/wwh0sedByUOwc0c5fV2x7FzfgJWC2wpbaHj57QS8mu9QIdv23yHDZ50HFQ7mxdF6VkJJsJpt1ZtT13qDjYTKNIctfCF+j47ZPn8MmDjoNyZ+6Yw5iTAzo14JUKqOUFfU8fVrunXL6KH+Kb+GEOnzzgOChX4MiplFnpuXwm9VkrTdDXbrFECk4uXqZ8NZTjm/ghhk8ecByUO32VY+c9XQAVfazA3kC9IrTsZaw+Uv3MCsQ38UMMnzzgOCh3Kkchzr3soWPiEyLpFYzJYK1J03XxkPU9HL/jhxg+ecBxUO4krMhabdJgtrmA57OhZ3kDr8TmxrqH8u/h+B0/xLDJA46Dcmcg710z4u6jyvOWnFBBZRbIImn1Ugr5hYH8d/wQwyUPOA7KHThEx7TWoBkN4Oa7cozHESyjKbKY1gszx+/4IYZJHnAclDvxQzNZvSpkfQJWOArIlAEbDcOezaZ9cyLwP3D8ET/EMMmDjoNy58yTtOTTFpQHEc7KoCPVPZFb8ZoXjXyhdPwRP8QwyYOOg3JnNyh7LkgNZNcN4JH6Hsl7hyFI7txx/3peoON3/BDDJA86DsqdD1Zc5vSyoD9NFbsg9E0FKNNqHQmbXfia+0f8EMMlDzoOyp3aMYtmbw5O3nftsLo5aQNqmdq6muu8Qcdvm5zCJg86DsqdZ0/UJpWagCwlYEkFrOYOE6kvtdpNv4qu46v4IYVPHnQclDt7pQcypbZgYG3AZnvu8DEheyJMQ3rpXyWs6E38kMInDzgOyp1zNl0H17HnjPocQnt25upjfhSWaobYZH6VXKc38UMKnzzgOChX4JDeydZ41kj7nslTT9ClCLhQzpkSVfnqhCa9iR9S+OQBx0G5Ez9klFzcQRIpcNuVoysiMNqkOdso9lXCit7EDyl88oDjoFxyAp1xjbVHcFvA/qzpESxQizRDXUv5wszxO35IYZMHHAfl0oI3UW59wvK226qWEtg/y3OrdW0FyceFyvE7fkjhkgccB+XOJZuB1lZDWLkLcFn/DORPg9WpW91zB36VsKI38UMKkzzgOCh3tpColNVKhzHzBCa2PX14h1k0FWLe5eOr/W70Kn5IYZIHHQflUl+V8+glQZlp09FNNh1m0ExnXUM42Ve7QelV/JDDJA86DsqlF4E+FVuDtWiP5JifL1eNoGXVOQaW+VnAil7FDzlM8qDjoFza0cMp177H8WlP7dAMOnWBDJFGhQd/tqOHXsUPOVzyoOOg3ImQaFKuycDK8+yprAy90P6pFUtsyfSGEfhH/JDDJg86Dsqlret7GteZdys1dwFB31O5aYWahXjyqOXGJ6s/4occPnnQcVDufLNau1KMsueO2RPwHjTAeu6gC622QbzqV3MHv4kfcvjkAcdBufOenHWx6IBceA/l6ruxylagD8pzYOs1ffVBl9/EDzl88oDjoNw5oYl79p42QEvFB470XCYvoOie/FktzV9dCeQ38UMOnzzgOCh32qqUO45c9zROvAdx3B1V2n+QWNM1CnLS7+H4HT/k8MkDjoNyZ28uZS/PQ6c9bjTgKgOEikFHzUyTcvELM8fv+CGHTR5wHJQ7VoeKl6m7coy5B/Jn3JC2EHJqUolmQcXv4fgdPyzhkgccB+UKHIhlObmCP2c6WIeDWJ6gm5UxZeX6WcKK38QPS5jkAcdBuWMDlkpM1qDKnjTYcLdVVXyz0n0ubDLWV0YHv4ofljDJg46DcumApiTurNDqWsCydunQMiHjcPXU+bstJPwqfljCJA86Dsqd57JP65SGghZG4OITekvyHCRwMxTWz3au86v4YQmTPOg4KHd8QKxrJGLQyfJ/n3SFvIIPLJYmd8s36PjtkpdwyYOOg3LnNTktUXsGjS62h/JdNqTRAG88af8qSc4Xvlj9ET8sYZMHHQflzicrH+vZIA3KvKfyVStY97z/1msxFlvzq10L/Cp+WMInDzoOyqX4YRLTliHlPZrvqTxBnyVBHtW5iMz+2Ter8iZ+WMInDzgOyp0Puo46+1iQ/DlJUNIEUZENhw+lrkvbV9sPy5v4YQmfPOA4KHd88tRrm1Wgppb21PEsW+jToI0unKk3ta8ePZU38cMaPnnAcVDufM6dA1dKC/qYcw8dfYCV5xqaLKnDxb7L5pY38cMaPnnAcVDuzBw+xhLfNAz2XTn29NETThhZcDFnJfvqe1V5Ez+sYZMHHAflzquOPXFINYbcfbdVMxEIFgcdZtiLpN1XfQ/H7/hhDZc84Dgod5b0tEX73wZjlOcKmjIYe4XVkFpH86n1ezh+xw9rmOQBx0G5Y5K3aQvLhIlTdluVd9Eg9GfwGOJJltYLX6v+iB/WMMmDjoNyh46Z8yxrgS/fQ0fGJ2A1EErq3DEVXeOr5Hp5FT+sYZIHHQfl0vHlPHgZ7Yohz4tAHdCNCtTUsUtzq/hVwKq8ih/WMMmDjoNyJ2A11Rp1gjlld1Y0ec/kouDTtU2vU258zf0jfljDJQ86DsqdgJWYJc0I7rtscEoTVGoFZNSCJWVtX+2VLq/ihzVs8qDjoNwxOwqP4WlAW0TAwxvIygIrl5oH+milXaDjt0/ewicPOg7KHbejIQ2yDNmeb1a+wVDzDtTRam991vnVVF7fxA9b+OQBx0G5EyKRpitZgYLNgafPf3a7wVw62xjduX01lNc38cMWPnnAcVDuVI5CVkp6DqE9W6WV+7NVuoNj9tq20qV/D8cfbVX45AHHQbnzwQpzaUufBW/Ozx8VtDuBScEx86r79/N7OH7HD1v45AHHQbkEB9X8bB7p0xGY+p45BidIlGfLa4l95gTWN/HDFjZ5wHFQ7jx5asyTFcGNGnAzh+6dYSBNFOu++KstPfVN/LCFSx5wHJQrcMgeuV2VYaXnRuBau6NKSnvwcEmSrLbPXPL6Jn7YwiQPOA7KnQiJN8+oBk2FgDPbk1l3GMZubS60+VU2t76KH7YwyYOOg3JrIk+mvQB52kMHlwXSmfYMIhnZMHX/as9CfRU/bGGSBx0H5Y5JXvMsXh0U526sfNOhmwpoCYlsNBl8obH6I34oYZIHHQflzrkOe+ZwFEhjTxxcGoOhZKi1rZrWskw36Pjtkku45EHHQblCRxt5sNCEll12Z5WfN4FSYCrtjqs2aXqjs/ptk0vY5EHHQblTO3Cikm06Uk7A6/la5SpgczUei0cqX516qq/ihxI+edBxUO64HXOXBxkJaI/f8M8DqN1ZVXBHF+t7KKlf1Y72Jn4o4ZMHHAflzgddxTz7RMDu9fmgi3soXwwN95/EJVX/yidvb+KHEj55wHFQLq0GTYvQG6w8duWQyaCyf8q2xBuvZwPi93D80VaFTx5wHJRLa3r2aNF2vZgr0+OTtz1vkIAW6aZcds/11SaS9iZ+KOGTBxwH5QocY6hI2cO4t6bAbXMhc1XoHXtxNq79wszxO34oYZMHHAflDhyppmSqkGpuu3K4ge5OCzRzpVWdRv/K6mhv4ocSLnnAcVDuvAespaPOCtX7AO4zw7MOFDgJZ3fq+bMFb+1N/FDDJA84DsqdyuE6rI604aj87HdLoI0Z1kpUpec0/aul0u1V/FDDJA86DsodG3DWuWvE7qb4n9Pkgk/yMEFZxvn5lDvtwueqP+KHGiZ50HFQrtAxEWtejpDNcNeOXUX6IH+eeZSeJqn6V89l26v4oYZJHnQclDu1w7Xt5oqA/tm08M8VtDEmzM0MJsNK9tWTwPYqfqjhkgcdB+WOS05pyCwFrNUJzEP3T02gF/I+9/9zN/7q2VN7FT/UsMmDjoNyZzdoY6fdXsGktKfy2jLoqBmEZReTJjWbX6Djt0+u4ZMHHQflzjerItKzJ5BdK4Dbns/7Qgfp1Xotsw/76oOuvIkfavjkAcdBufMmMPPcpaLDnDkDL3HQjPt/4EErW2l79pDv4fijrwqfPOA4KHf6qmnobTFIkwRsi6DXOaHvWb0k7J70qy9W8iZ+qOGTBxwH5c6anjUzrlrBSRvwWGPDUTsgT1wt0Sj1q4ME8iJ+KCl88oDjoFyBo+zeCZHKnjl4Aaelu2jkAa06ueqe0/tXDwLlRfxQUtjkAcdBuXMkcKlSLxOK52fjujxHAslgcfeZW8aev7LJ5UX8UFK45AHHQbnz5EnS4rL7qDHb4wPOZ9FC5g3HHE08z76+cjrkRfxQUpjkAcdBuTNzcEt1yR4yRt8D+RwFzFODhBNH04zc7Hs4fscPJYVJHnQclEsTOWfDrDD9n+PLzUAtJUjLkwunpO2rcK68iR9KCpM86Dgod+KHKS2RouDI/Ykf9j11FIayOdGc1xD9atGCvIkfSgqTPOg4KHdm8sIoy/acYc9e6boUdsXYU0hqjqK7oPiFmfx3/FBSuORBx0G58zk39SzdnqaKNx3iFaQlAZQ6WSu5yFenyeVN/FBS2ORBx0G5s3V9dmtaEFqWjYjIBKXZYLnUsXurSnRj7vjpk0sKnzzoOCh3ElZL57JhkFf9ZxNJBps6wKlSYRupp686K30RP5QcPnnAcVDuDOWtjEmWgGk+2dyZH5+8AvfabTTObX7lk+uL+KHk8MkDjoNyZ+oYdRacFebAsUeP+SyUns9tAva+stH4bG+uvogfSg6fPOA4KHdeBHKVjq1BLmvD8dxAM8MKqjklljE0Xagcv+OHOXzygOOgXIGjU3OXzuCrbjjKc5TcZgIavppzXjl95ZPrm/hhDps84Dgod94DMplyL5CK/VM5CmjvDm6cPI+ZeOr3cPyOH+ZwyQOOg3LnW66b1cQGyZ9bHdwU+iQEzGzeJ5rTV49l9U38MIdJHnAclDurQTU34mpQm09grAwmtcH0XOZYmFb9ygbUV/HDHCZ50HFQ7nyuKn0wc4aF3YBbHiDpiVqVNnGMzEu/Sq7rq/hhDpM86Dgod/a7reSC2sHHw4Q9+90Q1xM/JPIkVtZXixb0Vfwwh0kedByUO/HDPLH0OWEYP2tIJoHmoYB1SlqNZm9fXSTQV/FDDJc86Dgod44vVx+FtYEa7aEcOYFpEqBeh/XRpaQLQ/kf8UMMmzzoOCh3vudOdn+2rs/5LCLhZKCUOtAqPRPlPOjG3PHbJ8fwyYOOg3KHDmnUuXWwXUF27WgFRIvD6sUTumb7yu14vlP97/ghhk8ecByUO26H5DZ8KtQyDVhsguX0mB+tynTToR990P03HH/0VeGTBxwH5c5zcht73Fh7zCiYgAcLdKYB1SnXRcnG+Gjq+Dccf7RV4ZMHHAfljtlBy3MigTKsAv+zJNRzg8ehtlK9rPLR9sN/w/E7fojhkwccB+XODitWk9YrUO8FuA4Fna6QDIlJbfBXTuC/4fgdP8SwyQOOg3KnrdoDho+lYJ6fj7lK+yfLQKkNnXPkPD96LftvOH7HDzFc8oDjoNxxOqzanI2BbOy2ao8aIGtP5cl6suw2B370WPbfcPyOH2KY5AHHQbnzqqPOufrjADr6AweCDnrS64IbD03zxkD+R/yQwiQPOg7KndKh+/+e+64VPbcOPGYFM1UombB7Kcb+UYTkP3T8jh9SmORBx0G59JZ8VwiUDv5cd2JJe+qoKUFTa9IaFfaP3pL/h47f8UMKkzzoOCh3wrkig3slcNQFzyZEsK4C07jsDms2x4/ey/6Hjt8uOYVLHnQclDufc1Mfbmhg1BJwRwZzbiBDWnpMcs8XvI4/4ocUNnnQcVDufM/t2VGMYC5+FoTanjvYCpgiOeaxqt6Yyn/75BQ+edBxUK7QUUevk8aEQsLA/FQRq33Dsmrfcwen9lXtyG/ihxQ+ecBxUO7AMcf6v7VuS+aziURBRTsgal4jTSn6lduR38QPKXzygOOg3FkNmkVXN4Q25dlhNR36U0Nw0yE6sBiP7+H4o60KnzzgOCh34Oi88agVcOE/y3N3W5V3Ddk1o/YyiqyvrgT+G47f8UMKnzzgOCh31vQ0L1Rag6qDgBcT9LoGFO/WfSon+Woiz2/ihxw2ecBxUO5YHbWkIjnvovHED50TqFOCpG6yAWlkXz15ym/ihxwuecBxUC59yyUpeyaH1Hb54DkRNJkAM1nru3bQja9Vv+OHHCZ5wHFQLgWsOCerAnUwPkcIeFeOtXsraZuUQVbzha9Vf8QPOUzyoOOg3DnzRORepEBZfQCn1WAP4hOay9C+3Kp+tWchv4ofcpjkQcdBuULHQk+Ll4Gu8jx6kgGdGgIVaTIsN7ML36v+iB9ymORBx0G588FqIeGzUrpp7XvsQAHtzk+OBGnWJCJfRdfzq/ghh0sedByUS5tzy5C+O6uRaA/lzZ7kIRXAZrutKo/X8dHm3P/Q8dsm57DJg46Dcun4MsmcKrBGfnat4wRZNYErbSExcb5gdvwRP+TwyYOOg3InYVW8D3+O2OBawFodbDJD62ZEXBt+dV/2mTX+d/yQwycPOA7KnTeBjIa8GqCP/jwqz6BlDjAxTnkJjvXVJyt8Ez8s4ZMHHAflUsJq8NxlAvroec/klEDIFsznH69W9s9fxQ/xTfywhE8ecByUO5tInnU8Iy/Y03fdcKQ9ki9OQA0Tee8s6N/D8Tt+WMInDzgOyhU4sC7VwQWSjscnXx16091bSatZ5/KOXyWs8E38sIRNHnAclEsnNAnZlsKsz5aemTNYzw3qKKpZcvH0ldWBb+KHJVzygOOg3IEDGyebCVhpAPNKYKsK5IGzNWPJ+cLM8Tt+WMIkDzgOyh04kgqW6rDrhz4vyReINATJTl20GdlX8UN8FT8sYZIHHQfljg1YVnXnZ6t02XRQ3/OGVYTK2gvNp+e6Qcfv+GEJkzzoOCh3jqCVUfcvqoJb8d1dSQWbowL2/Vciz44XbMA/4oclTPKg46DcOb5MpXtXgj4aAbfRnitoFWggdveCdc0LdPx2yUu45EHHQbnz7ClXL9YTDNzzOBfO0PMezwerTq4yi9zorH7b5DVs8qDjoFyhQxthsWebtD1betoeyG3MCbxMW0fNtV0wO/6IH9bwyYOOg3Kns+LpWum5fDZ27aiZoT9DulNubdnzMvCrZ0/0Jn5YwycPOA7KnYQV5pz3vyEpdti/sbzHDlzAXrlq32zMr8YOehM/rOGTBxwH5U7lmFwG7yFciOmfbgqUeoFGU+eSZfsffw/HH21V+OQBx0G58znXSh+1yOZi7VGjpwSS8oTUeQ4UY/7sEBq9iR/W8MkDjoNyZxGJSsexOhj6JkSHQM+DASm1Lm0kS1+FSOhN/LCGTR5wHJQ7M4eJLxGBMsSAZzcQ5w5peRuTezO7MHP8jh/WcMkDjoNyK7g+VysTdvl42qqaoKdBkGwZmkjt86v3gPQmfljDJA84DsqdLSSauuU9c1BODsxJQJ5D5UtzM+qOdmMg/yN+WMMkDzoOyp3S0WftWAvU9exZ4DpAWkdAG4v6ZEx2Yej4I37YwiQPOg7KpZ3re/j2RDAQd+2gsUBIMyRJda60MuqFqeOP+GELkzzoOCh3zsv6MEolQbO56Wh79pCNy55Ckk8rVthv0PHbJW/hkgcdB+VO/DAxddIKw7IAT52g2RckrXn/Ta382b0OehU/bGGTBx0H5c7BDh6Nq1Tw9DwKXL2CLF1Qbba0hLUSXqDjt0/ewicPOg7Kne2H5mlObCDPQXLOc9NRC8FqVKxRJZf2ER38Jn7YwicPOA7KpTeBpeuoE1KRBVyXQOfCUFcpVL21lb8aO/hN/LCFTx5wHJQ7q0EHzUmYwOVZ8MZzwyHPBeaczFvmqvjV91x+Ez9s4ZMHHAflTlvVpFtuDOQ5PZtIEGzXEpC24WBqju2rgwT8Jn7YwicPOA7KHa/DK7aKCyYKA5cy9szhHaRn6Yn6szv3ezh+xw9b2OQBx0G5A0eapKPvCTw9RmAuHRRrh+WSyjLCnL8KkfCb+KGESx5wHJQ7cExjbVZhcUfghbyLRi+Q0BJTToTtwteq3/FDCZM84Dgod0xyMvU0NhK4Bw+2tMcNbwQt117S6rPVrzau86v4oYRJHnQclDvfcjEX65yhcBrAm4g9dGB/XMFZ6thlRe0CHb/jhxImedBxUO6Ec7OTP8GRuprtkVwmmCcBZ167q2lz1gsfc/+IH0qY5EHHQbkUXaeiM08Y2gQYdxUxVAGqLW9WFjFd+GD1R/xQwiUPOg7KHa/DV/UhBXJuzzEbV+hGtP8opUzcyMwbteO3TS5hkwcdB+UKHavTMKQGk4Q2HfRcecoOwmviKlkx5Qt0/PbJJXzyoOOgXJo7FucuCZpze549dZCyCDAhjqqJ7LP4YXkTP5TwyQOOg3KndFT3WRzB9xi+4fAMUlvdP+1xXZ0K01drpcub+KGETx5wHJQ733N9StZsMDLuqaMvAc3SoVFavWZM67PL5OVN/FDDJw84DsqdysE5ey0DRq0ZWHbl0Ln+gWOXkqKU+auRvLyJH2r45AHHQbnkBFpmHg42UIDZEpijgeigabX0Nb7auF7exA81bPKA46DcGcgxTeYmkJZ22KVigVh3QBMiXs3GZ+cIypv4oYZLHnAclDsJq7wrBo89gUua+4+5oONM0GZZlsmeGMn3cPyOH2qY5AHHQblzfLlW7ZYS7AG8PHsWEGTVCoql8Mo+sVz4WvVH/FDDJA86Dsodk3yO0dcsQJyfrdJuu3SMzQkPlpWxa/7KBiyv4ocaJnnQcVDu0CG62HVAqTiAExaw58vVEzxsay5adIOO3/FDDZM86Dgod851tMxdp0CjtoCxJbCWO+gcRltaKF9tsCqv4ocaLnnQcVDunEHr5CyogHnuzgq1gA4maCtrb3UW9AtD+R/xQw2bPOg4KHfoWJ2K9+eorExgGwzmplDUW21pNhzrAh0/fXJN4ZMHHQflCh2WTGyVDu3Z7cabEdBMC0bvnGmO2ctXa3rqi/ihpvDJA46DcgeOwp6nVBh7AIHdYglImQ4yLacivbdxAY6ffZWm8MkDjoNyZyZ3Yc0sYCYJeJUJSrkApr5/McdCl6988voifqgpfPKA46DcCZGsxj5wQiLq8HRSu3J0A0vPhQJLzdtXI3l9ET/UFD55wHFQ7sCRxq4QacOxGIF5LZA89whSUIcSFsxfZXPri/ihprDJA46Dcuf4srD1sQdy9/G8li0GXbJCE2tOI63BF9qqn/FDTeGSBxwH5c6dp/EsVU8dUDvvmcMGyAMH7olcV2s6lb+H42f8UFOY5AHHQblz5qn7nJMMVOpz5ukxyXNPMCvXPY7gVPrqVkd9Ez/UFCZ50HFQ7vRVy3CsUmBMq8A1IRiXCiVhNy9qGb86EVjfxA81hUkedByUW+HcZU0NyuDn+HJpoN4Fps3WuTYv66stJPVN/FBzmORBx0G5tf3QeCYDFhq7djiD7iYLkLivVAfxvDCT/44fag6XPOg4KHdc8oqFZD3Hl2XPHWoOHbtCV1zdS6r62Wny+iZ+qDls8qDjoNyxyRe6ThRYffVnhVUH7cug9kLJlji3r7au11fxwxw+edBxUO6c0OxSVkkMjs8H3eEOUq08NwlScq1U8KtnT+1N/DCHTx5wHJQ7a3paR1ljgtiex1nbhF00CuRae8+uadWvkuvtTfwwh08ecByUO5tIsC7B5vAkdIFnQ+hNG2QfI4sOLOsCHH+0VeGTBxwH5Qoc6mirZ4Y69PlqtX/q1QZMcU8jVaTy1dDR3sQPc/jkAcdBufO9aq6CVBMk8bRnjlr3zNEdOO2GimW1lb/yOtqb+GEOmzzgOCh34PDhKjVDMcnAyxdY2aP5KMt0ck6Nv/qY297ED3O45AHHQbl0q6OPOfeQIepPW4ULZG5COGkiV9KhF2aO3/FDDJM84Dgol7K5g9OyBM0qPodsBMSxQ+nVq+IkyRdmjj/ihxgmedBxUC7RMa3h8yDQ67MbdGbQZ49uN2zdh9ZqX22waq/ihxgmedBxUO58rxpujlKg6hNdp7RbrMkVbGVy05Lmjanjj/ghhkkedByUO+HchrUXZtDUGnCzASrPKc30DxvEdKWz+u2SY7jkQcdBuXTMpvZBVWCVp7MqqYNV3T8Nadplap8XhvI/4ocYNnnQcVCu0NFNfdRKMJNlYOsC2rpB1zWGMfv87CZBexU/xPDJg46DcidEsjYHxRha9t1PzWcTySoOuScyS160fGUFypv4IYZPHnAclDtW4Oi5ujXQfw52mCGY64Ih0qogLvnsSqC8iR9i+OQBx0G5s2yh8exeM/Q9cQDXwtBzQ6CeBzU2RCnfw/FHWxU+ecBxUO4cX/ZMlsoCms/2wz2DQF89w+Au2XVQsa9GcnkTP6TwyQOOg3JnIp+o0zzvmYOfO2jp/5s5xJvLFkQ/+5orb+KHFDZ5wHFQ7mzp4Um8mYBRbFeO/csI1mqHYthmqshUv/pcJW/ihxQuecBxUK7AwcKptbagbzqAc5lgtibk/ESsXCrhha9Vv+OHFCZ5wHFQ7px5ktEmmkNK+XnLwXvmGDRgkeVMuWLTC23VH/FDCpM86Dgod4aOXswJB+DTXLEVBplzQBEU8r6Sza8u2cir+CGFSR50HJQ7jVVHz00RaD21o2V8jqBVwJrTIBNDvPAx94/4IYVJHnQclCt07DljVMM9dqRVNh1M0LFVqGOmhqunUb8K58qr+CGFSx50HJQ7Dztm3c2LyZ47aD5GYAetXmBxmbz6Hj38gtfxR/yQwiYPOg7KnRezPsuk3gA7MnDJ64mu79rRV061KPfx1akneRU/pPDJg46DcmfumG2k574sLeybjmpgSwu0JCkvMsL11TkbfRM/5PDJA46DculNYDEt6pCY99ih4qCzGGCqVIbjqOWr0qFv4occPnnAcVDu7M210jKlTcNjALL47qu6JxiblUJaGfGrbK6+iR9y+OQBx0G586qj5eRSG7QmA7hngT68Q01ofW0pfxYi0TfxQw6fPOA4KHe+5u4eiopPsPbsPGyzgynuAX20LqyEs/j3cPyOH3LY5AHHQbkTXOeKGw+BMQvvyuENVJpBdR46l6ZevvqYq2/ihxwuecBxUC4tld4UVEMQys+33GdJz6K153MqWAQJ+asMib6JH3KY5AHHQbljdIgx4UIY9XlJ3srYM8cmpGmllLhvPC7A8Uf8kMMkDzoOyp1nHRl15j2Cz5wUOKdNx8wd2kg0cu49mV6g43f8kMMkDzoOyp3aUZbmOp5wbnk25+qzcz1lwNbnHAtNx1e7QfVV/JDDJA86Dsqd7YdWfA5HqJNlz+Tqz+bcDrqQctGRFl6Yyf+IH5ZwyYOOg3Lnc26SoegJqHR5ji8PsNH4ucDc1xDt1L56E6iv4oclbPKg46DcCedSWppKAWq5Ps+envghPZfKJzXuKxX96rysvooflvDJg46DcufJ7B69F5lD7bbnjlQSGJnB7mhSldorzo9qB6Y38cMSPnnAcVDuDOXPvQ5eFVyM9lDODWyXEmhsoxRpJc+P3gT+G44/+qrwyQOOg3Lne67U5XM9R8nH7quKVTDeQ0gXT9TXHkO+2rn+bzj+aKvCJw84Dsodn7zUMtUZGPGf+OHmwpcDalkbl5xo/xJ/Dsfv+GEJnzzgOCh3srlIpD4KVJ67cghtOFJzyMIZxxppD+Xfw/E7fljCJg84DsqdpdKdmDErrDR891Ztt1VjCgyxSr5H8/1f+B6O3/HDEi55wHFQ7pwjqCa2bMGUueHw6iCZcbOCcy5prdSPguv/huN3/LCESR5wHJQ7n3K1kfISSDrSHjyYQMrafzyHbXKqIumjgNW/4fgjfljDJA86DsodG7B2ymgbjJwzcNqTh6VSYTRKlBdp6h9tsPoPHb/jhzVM8qDjoNxprLgyttVh1IFP7RjQKyqkVbqW3dgMveB0/BE/rGGSBx0H5U78sNQssw6o/hSQkQi6UIFFXBtNe9a8XaDjt0tewyUPOg7Knb3SNJLoJDDhtmvH85pcZMDCKbSqWm4f7SH5Dx2/bfIaNnnQcVDuzB25MK3l8JzKfA6Spz13+G60WlHlUpuWG53Vb5+8hk8edByUS6fJkW1pBnkSurykgqxVAV2pYrNZ1kcXOzC/iR/W8MkDjoNyZzUoiacnUjWfIzZMu8WSSpuV5zW5W1fuX7kd+U38sIZPHnAclDvZXOQ9WrQFudmC5ybghiNPyIZmrTFi/ujB7L/h+KOtCp884DgoV+AYuU4rOMCJniuBlaDzzFC1ZGbJU9pXH6zym/hhDZ884Dgodxa85VKZKUGlPZY/xgdo/meNrqyBzwKf+tX3qvwmftjCJg84DsqdbG52SnU3U9PzrhzJ0m6r9mgu0quvp5J8FiLJb+KHLVzygOOg3MnmNp0bDwVpu16w9QkyMkKppH3XjTzXVxmS/CZ+2MIkDzgOyqVzBNrqqhlK0vG8JN9FY7VneW4tuVbvxh9tXP83HH/ED1uY5EHHQbm0GzSjyuyAyZ7kenaw2SbUTNNtrbS+Ok3+Hzp+xw9bmORBx0G5Y5JLIku+YLEU4DJ27chpPVndNSRV5PbR5tz/0PE7ftjCJA86DsqdcC6tVKc7SFEC5m6gOHaPlUvt2ZFX+2rTQn4VP2zhkgcdB+VOhMR77eVZd+iUgZ81VqpiUDk/rzycymerFvKr+GELmzzoOCiX7qBNXcoIeeGmo+wqogV3KalpCbYpxh9d0PwPHb998hY+edBxUO7QQTgyWwFLeyDnpLuzSrKAGHuTXtJ336zwTfywhU8ecByUOx90hxRz5T120HPOZjxL1/l514GSWs7e21cJK3wTP5TwyQOOg3IHjrJmE1Iwfq4EemcwqROaDVzdKA36aurAN/FDCZ884Dgod+BgT10qQ56y4VhkYKs4uLfOjDU3/ip+iG/ihxI+ecBxUC6tBtUxsOqmIQ3g8azpcUlQFs7smBLOr5xAfBM/lLDJA46DcmeptI2ZXCfsUfw59LRriHXb5UPS6FVdHC9Ujt/xQwmXPOA4KHdedRQtUp8V60XXHsirQ98NFaRcRl5pLkkXBvLf8UMJkzzgOCh3th+mZ8/h7qikjF05UneQZAq5eX+yV33pV8F1fBU/lDDJg46Dcie5zpuINjsQcnoiJBl0VtuwcJ22fPdcX20hwVfxQwmTPOg4KHdeBKolGXPAJPRNBy4w5AZjsPOoqlq/MsnxVfxQwiQPOg7Knej6WJWKIthCAp72/LQmaELrrINk3qDjt0su4ZIHHQflTjhX2pT67CEhtufSE+7OyghaseKFtbBcMAL/iB9q2ORBx0G5UzueKO5YBZJgA16LdmdlHRJSLyKJcroQsPojfqjhkwcdB+XONyvuyQ0LoM7n+HLtoK1UUJuzbDhE1lebSOhN/FDDJw84DsqdoVwarjSfgx0kwFXLhiMnSJZbx1J79a8OodGb+KGGTx5wHJQ7Pjm1XRuIYea0+yoaDn2ogzDluTqPYV89CaQ38UMNnzzgOCh3KsciXfasXJ+mz0EChT1sGKRSEhHNUfmr1+T0Jn6o4ZMHHAflzpOn2ox6Q0DL5YkfDtA6G0wuzplt0Wd30OhN/FDDJg84Dsqdjev5AcIK1I4L2H1C95HAh+dkbZa0vrLJ6U38UMMlDzgOyhU48mBBbvt/Uac9lS/dcCwd0FOxMYrbwK98QHoTP9QwyQOOg3JnC0kxHT1laPk5ZJMUYf8CIfDcaMzETnLhU+4f8UMNkzzoOChX6EhJsJp2sDl2XzWsQ8dpzzLEMmomWuXC0PEzfsgphUkedByUOxGSnkblXSxaXQZcUKG3UWFkzLiqzVm/evREL+KHm44wyYOOg3Lna25lTEUruO2ywXkWMFu7lIy1jM241K8CVvQifrjpCJc86Dgod4zAPnbtaAxrsQKb7Lmj9ArCY1qevX63h4RexA83HWGTBx0H5dL3XG2NeUKW3J/zshmUZAJ5z3v+6NTrhQzJz/jhpiN88qDjoNzZRMIDbfQFc+2Rg+d0sFImeGMayNP0s+PL/L/jhxuO8MkDjoNyB45cC1JFSEyPT04GnbNDMqUkKIp8AY4/+qrwyQOOg3IHjmUbg9agpvr45F2hOyLMNnNt5FXsq00k/L/jhxuO8MkDjoNyJ2Hlz1KFKoDJE3DpCdSHQ/FSfHTtpF9Zgfy/44cbjvDJA46DcmeHlVVDGgt89j2R8xxgOhk2FzJ6TWTlAhy/4ocbjrDJA46Dcudz1fRUanlWrM+226pdQ2y0CUUwLxLLc/j3cPyKH3LK4ZIHHAfl0iUbrbs+JBicn8uAXaC3lcBLXWoZR7avMiT8v+OHG44wyQOOg3InYDVtF49aIdmzN1dXg764gtLzTy0Z5a+C6/wifrjpCJM86Dgodz5XGeddOjo0GQX2cO4gQyu05cjV+zC50Ff9ET/MYZIHHQflzo6eNVrCkYARd+3YAwhYaglkpiFprVbaV+86+FX8MIdJHnQclDt0cCplioHq7qd4jgzGlaENpjR26dD01WNyfhU/zOGSBx0H5Qod9dl9qLmA+nNAcxQB5aHQsedl3Or87E0gv4of5rDJg46Dcme/W8b9e+oGo2UC7tLAchpQxyhZqxSfF8yOP+KHOXzyoOOg3LECFVMqu1hgT0+IpK3neSDDnCstNalI7SM6ypv4YQ6fPOA4KHeswLrn8CYdcNkzmecOij5hteYkRtrLV8n18iZ+mMMnDzgOyhU4WlsjDyRY+tx6kj6g54mQRGbt02nUr249lTfxQwyfPOA4KHdek9PIPCZBoecyOXcH8zagyfNOsNSu9auho7yJH2L45AHHQbkTIim9K+UEpZs/XkcG8SSg7gk72lr9q+ey5U38EMMmDzgOyp2B3JfjYIFJRsBKm4siAyhpdd1olPzVUunyJn6I4ZIHHAfl0p2ntdZYTzNFz50nM+hTdLNCZEIbjnQBjt/xQwyTPOA4KHcG8oGtrLRA0Z5DNtRBClboC5XrnjwsX/ha9Uf8EMMkDzoOyp2+iiqzZIdeR4bNw7PBSgosm0KVSJJ8ZZKXV/FDDJM86DgodyIkfSyZjYFceTdWve0WqyjgHj3WsobmX20/LK/ihxgmedBxUO7ED3NdpRTeFeOfbdK+dhVJCIs7ea/d6rjwweqP+CGGSx50HJRLtWMma9wgLxXgjApiPGFqLs1aKb1/9bCjvIofYtjkQcdBubM5l8Wfb7owJxqw0YQuUoExcZ+ZbcwLn6z+iB9S+ORBx0G58yiw5OapdKiJNx1iFWyUCbLJ8KYuC7/aYVXfxA8pfPKA46DcKR2t5TG0QeoydunYs4c4TkhZ65PaTQO/ek9e38QPKXzygOOg3LECdfjY1QOEnr6KSPbUYRO4J55TPRf96klgfRM/pPDJA46DcgWOQl1tNoGEz3tZcnowGVANlzG1XPpX8cP6Jn5I4ZMHHAflTltla+WZBHA9e3P3CA7mrEB1lJIRG7YLcPyOH1LY5AHHQblTOVJdE7sDTXfgtRZ0UgMZljYgk3nl7+H4HT+kcMkDjoNyxwfUkaQNhDTKHsiLZ1DZo7nrUqQ9kS//6hxBfRM/pDDJA46DcucIWqLMgydIerYfts2F6h48ehkr9aGtfHbmqb6KH1KY5EHHQblTOii1np6bgPOhY+r+KWGCVvLEpL2bXfiW+0f8kMIkDzoOyh0bMHnFRQbqCZ8DmvbsXCfQJ9OeOmK3rwJW9VX8kMMkDzoOyqUTgbVknQXWHLrHjpH3TI4NSiti+y9Z6auAVX0VP+RwyYOOg3Jn7iidV6oGafl8Lj3tzkqHga+CNJqkVvsFOn7b5Bw2edBxUC59z7W5dCbokwcw5Qk97dpR6yrPghLi9NWzp/oqfsjhkwcdB+XOVN6oDkcHlF6AkxJY6fnZnDtFtGb9rLNqb+KHHD55wHFQ7owdVEvRZ6Nbsmfs6LhLhzdwLtSyFR/lqwVv7U38kMMnDzgOyp34Iaszctr1wvuuHF3AZA/mozVKyGrTvwqutzfxQw6fPOA4KJdedXiquKeMRfzcl00V1JAgo9GQXAnlq8+57U38kMMnDzgOyp2J3HylNBn2gJGAOyvILAheOa89c1ReF+D4HT/ksMkDjoNyZ4eVjs0BCsz0PHkqjLut2n/7dFWStWTpF2aO3/FDDpc84Dgoly7ZWPK++yhMsz+LFmwP5Lu3mlx2UdlDeZoX4PgdPyxhkgccB+UKHJ36niueo7L4BNfTmGDLF9Bi2/MGe7KvguvtVfywhEkedByUK3TkWtcwTkBGGbi5bjrGHjoSDkLuvdBXJnl7FT8sYZIHHQflCh2Jcv2/kXzNAmw+nirSIK01R6E9kPiN2vE7fljCJA86DsqdgNVoPnLKsBur/H+vnqQ+nBTx6VjaHBfGjj/ihyVc8qDjoNyZO7hOZO/QW9lDuRfcP9VnI8koXXZVwfTVAc32Kn5YwiYPOg7KJZt8GmlyUHkyJK094dykIHmmnGoteX21/bC9ih+W8MmDjoNyx+0Qo97JoQ2ZwPosW8iLoKxKZVJaqX0VIpE38cMSPnnAcVDurJXGOpavBpT/OaGJArpSgrl6w964ev0qmytv4oclfPKA46DcqRyWMyazPZM/z8n5Ca4PRMAkTil5HeWrqUPexA9L+OQBx0G5Y3ak2ah7gzpSBl40oHeeUMtqKSnVNr9a8CZv4oc1fPKA46Dc+ZrbrBPK872KEvBwfU5oDpjZ157Mq1j+6tKTvIkf1rDJA46DcgUOqbxqwgnZbMMhdYJ67aCkyn2Xlbm+ei0rb+KHNVzygOOg3Kkc6qo6F6zeH38j84YjN3BlmXVPHsRfZUjkTfywhkkecByUO1+rFo7eUSGX+rwkn7tymDl01TEWLbTxldEhr+KHNUzyoOOg3Fm5TtaW9A5t9rGHjg2GPIdtbPWUKfepeV6g43f8sIZJHnQclDsmudfZGBM8j5+Ae81g3jJkreZpj+mjfHXKRl7FD2uY5EHHQbkzdkw3pIFgjAsYC4K06bAsV6dCUspX4Vx5FT+s4ZIHHQflTnQ9+WKlAVLLc162dVCVPaPX2niWxM0uDOV/xA9r2ORBx0G582I2ic2cdtmQZzfoMoO+FMEdVUs3x3HB7PgjfljDJw86DsqdNT3K3Kg2YO3P3DGfXC5N8N5H4+Z12VfxQ30TP2zhkwccB+WOFei5F1xPLJdxjx2dwEwV8iBezOqevvqgq2/ihy188oDjoNzZYbXLhpWZAdsqzw6rDcccC1ougg2LtM++5+qb+GELnzzgOCh3Kgdh4z2EQ8qbEJa5QJvukdybJdSJKV1oq37HD1v45AHHQbk0ka8+cy1QKz/3ZbFCbznByD5LnTkP/+oxub6JH7awyQOOg3LH6sBe8rIFw3kPHikpdNp/O3nOpBVHta/uy+qb+GELlzzgOCh3Zg7q7kUUVlv/rFdoINyfbK6T9lEpjwtt1e/4YQuTPOA4KFfgoG6Mac/ifcg/O3r2zDFGB8NpPrOU4Re+Vv0RP2xhkgcdB+WOSe615+dZh6NVYG0ThGaCymV3Wx1ljK+ekuur+GELkzzoOCh3aoemXsU7eOp7JFfLoMkVxv9j72ySdNlNbj0iIoQECIaD/uY/hKs8X2c7rt6K7KRahO3y3l7NU4+BXEvgMhNOFyxfPZe1V/HDGiZ50HFQ7ux3Y+tUZoFcnwOa5hkaVwGrhaqJ0xoXrI4/4ocaLnnQcVDufLGatVjZQ7k9wRHarGwwdhXJyVrPazc2+avour2KH2rY5EHHQbm0/VDnxNJgzme/m862OyvZdLTeU645D74xd/z2yTV88qDjoNz5oNsTdeNNR5kZ6KkirRhBptHZmz+Por6ho6Q38UMNnzzgOCh3fPJacCVxqHPYLh25QutcoY7V05CKn53Q/BeOP/qq8MkDjoNyZ/vhWCrLCuz26lkNqrwrx0LowxdTJl9f7Vz/F44/2qrwyQOOg3Jph1VdNWOFbKUATVew55gNuqbpuc/cP9ph9S8cv+OHGj55wHFQrsCRk9bNgUD355ZNlQRmT+XIbtSGt/HV8eV/4fgdP9SwyQOOg3Jnb64X1FoGWKoC1KaAJtxw8HQqONlvwPE7fqjhkgccB+WS09G5UScoyhuOig28jAGr4pTekeZXa0j+heN3/FDDJA84DsodowMt02plI2EOxFzAuiO09jwtl5RauzBz/BE/tDDJg46DcudzVSFG6hVSS2uXjmZPOBdhFRL/L0IyP7IB/4eO3/FDC5M86DgoV+joio40du3Y8zdQ7hl87BYrrTYHDsmjfvQi8H/o+B0/tDDJg46Dciecu3/9uKQEyuOxOnx3VmgdVnpWWJW526sbdPx2yS1c8qDjoNx52KFFqubdSnnbtYOkQatrwp45SHLprfFH4dz/oeO3TW5hkwcdB+XO1nVba3oy6I0qUO/2LFxHyB0V+2iF8KPdoP9Dx2+f3MInDzoOyp25Y6bSeiHYiDQgVwHn0sCJmrsVlP2b+w0d+CZ+aOGTBxwH5QocxHVOqRlKomet9OjQpE+ggWX21Gz4V2MHvokfWvjkAcdBudNXSZpt7KIxVsMNh3bQgRm49ZkVaZXy0Zqef+H4o60KnzzgOCh34EDSivzc53jePBnvaZx3ITEWsmE+7av3sv/C8Tt+aOGTBxwH5U6IZBW0lROoPq86al6gbPtPXVenQjmXC3D8jB9iCps84Dgod+KHJbmiZ6hCBSjRAm9lT+VrZUSSZPxV/BBfxA8xhUsecByUO49lJTmVQiCaOjzGAqj3DJKpow/JjBdmjp/xQ0xhkgccB+WODZh5pUz/beZ5bnV0AidPG47RPQ2veXy0wepfOH7HDzGFSR50HJQ7p8l5eJo17XljzV06msB/tztq5+cxoOSUywU6fsYPMYVJHnQclDu1Y9Y5n/exk58ICY4BLVmC2bJZb6shffWWHN/EDzGFSR50HJQ7DzuMi+ouFm2mx+rY07n2+jgf+xdz+aA6P1q6/j90/HTJMYVLHnQclEsRkop7Cq/QtRiQ9wK++gTs2sYsRPrVpaf/oeOnTY4pbPKg46BcoqNN9tLBZJcNqsybjv8cj5VIVHNbX72YxTfxQ0zhkwcdB+XO3DHKoq4MKHv4oMkDTP9vE0kqqXXa3dVHdOQX8UNM4ZMHHAflzg4rNS+8e6rRCwMtmqCzFFiS2hhVUPWjczb/wvG7r8LwyQOOg3LHJ6esExtuOOj5YmUVrFuHUdOGpnvX+ZXbkV/EDxHDJw84Dsqd97IyWUbfcJTnhCamDs+kAW555popS//K7Mgv4oeI4ZMHHAflztfcvIpLEUg+98zBbcMxBYHcq3JX3P/+Ho7f8UMMmzzgOCh3tvRkG6kIAborUNk/2p7EYSUuLXXxMr56LZvfxA8xXPKA46DcGciZepqyNhyJn69VHXx0BqeKvqroTF+9B8xv4ocYJnnAcVAuHV8WqUgGjTYhRGOATa2wm6yR3Fnn+Cq4nl/FDzFM8qDjoNx5ENiYhpfdTbVpz4NAA/Xnyayu0ftsydZXu0Hzq/ghhkkedByUSxushlR9PuHufgqokoBlEyhzjFFHbpMujOR/xA8xTPKg46DcOdeBWfa/GtTEeybPa5cNdAOva87cV9Z2wST/I36I4ZIHHQflzmny0b26dJjOz5KeTYepKfQsSl3zqP2r+GF+FT/MYZMHHQflzq6FjqlPNEied+1IdYI/y6XFx/C0ZsF2IUPyR/wwh08edByUS+FcHNRzh9IeA5AGga8pkERz0WcxYvpq+2F5Ez/M4ZMHHAflDhxrlFKtgDUjoPXceqI9oxfedFRzZPvK7Shv4oc5fPKA46DcCZFQTkl7g042gRw7uPLYcFSnNDA5fhU/LG/ihzl88oDjoFyBw2S1Ss8jp/8WLgxRaH0Xkq6LW2EsuV+A43f8MIdPHnAclDuLSFL2iYhgOT87rJ4PuWMuoNZa7tOt1K9WLZQ38cMcNnnAcVDuLHjrMipTgtXUgYoOsJ4ZxvRR6jIs66sQSXkTP8zhkgccB+VO5cC2OtEuGtTzrhy7wbKyK0fff+ylVeHP4oflTfwwh0kecByUO1+relNyJ+jFxyZkFWhld1lplYGjJZf8VXC9vIof5jDJg46Dcue17PLus3TghAXIaIDPRFCq1jbbbqw+29FTXsUPS5jkQcdBuTN1tOmTa4K+8p46nBC0aANdOrW1Prl/ZZKXV/HDEiZ50HFQ7tSOhKnQSFBJeXdWtsHAJ1FC3a22NfP8KrpeXsUPS7jkQcdBuXSSYHrSUcDzmEC1DtDZFxRNaa5MPMe6QMdvm7yETR50HJQ7FzRz8rJIIOf5bFjgBI3VoFDti03I+4WA1R/xwxI+edBxUO7Q4X2slCewPQmrPBSUkgE6WkqcJ9NX36zoTfywhE8ecByUOx9002pptA7Wnh1WhZ7164Wh0x5Dyuw08lc+Ob2JH5bwyQOOg3IFjt07Uc+yx4zi8liBCI49w+KqmxcfjF99z6U38cMSPnnAcVDuVI4hracsUOz5YIUtgeaOIESoG46a/SufnN7ED0v45AHHQbmz4K0Rj1EKUHvW9FhqoN0ZciNJu7NafXzlddCb+GEJmzzgOCiXrI6JmcYEKdaBvE1oyBN6N3ZLXXLR7+H4HT+kcMkDjoNyZ9FCKoiaCSTpc0GTF7Qnfoi7q5I9jyP6V99y6U38kMIkDzgOyp3thyPZomFP6HA+JjnDHj4SsO9eayzqo134lPtH/JDCJA86Dsodo2M1Tj4TiD+XbJopNMf9Y/Q6Gzad5ULp+CN+SGGSBx0H5c7U0bAzSoLEfdPR564dzw7dxst5+GijfXWtg17FDylM8qDjoNypHS2lXE1g1fzslc4KKguBxfoiKbMuukDHb5ecwiUPOg7Knf1ue+xIDQk6Pd906/6TCeEePtJqvUnm9dWqBXoVP6SwyYOOg3InnDsI02OOa2p7KlfcnVUmh9HYddDUUm5M5b99cgqfPOg4KHd8cl2eaHZw/m+HFQ1otJ4QO7vbyLTWV9F1fhM/pPDJA46DcidhlYay9Q61GQLNvBurUhs0s8RWNfH8KmHFb+KHFD55wHFQ7vRVJXvn8USqns1VIg5qNQP3vBsrT937VwkrfhM/5PDJA46DcmdNT3FU7Hsaz89BgjkIGqa1e6sqS7WV9JlPzm/ihxw+ecBxUO5celraq0yC2pvtSWMIaH5edRjSnKbY+levOvhN/JDDJg84DsqlcwQdZ20EE59DT4QVbNoCHayFp1fnrw498Zv4IYdLHnAclDszB5aZPTnMpRmo7AZLZ0+gqdYlhfpMF+D4HT/kMMkDjoNyZ+aoo89aCuQ6n43rLmAJHRZ3xjWtZb0wkP8RP+QwyYOOg3KFDh25ttorLCfaE3nLoEUSdLbc5iZH8KtnHfwqfshhkgcdB+UOHYwtC9vzkKM91zoIVNr+B4yTyKT6zF+9CORX8UMOkzzoOCh3Hna4sVGeUOh5Esh5146xf9Syi8aqBWv6KkLCr+KHHC550HFQrtAxC8pgJVhrCJC77aE8CbAtXGJrVcYLdPy2yTls8qDjoNx52MGp0XwGjeoOlBKC01RQM8xjuVlpF+j47ZNL+ORBx0G5tImkjNZIQFtjIHEG/a+AtFls8qjZv+qs5E38UMInDzgOyp37snUPGWklmObz/w6hqXQEznP/VxPE8VX8UN7EDyV88oDjoFy69bTHDUsLeOgCWqODsnZAG5VoPQc8vrpIIG/ihxI+ecBxUO68l63YR5bdUY3ZgBoOcB8GOaXeh3G3+dVILm/ihxI+ecBxUO5M5BOf2zUKPVkG0uf4ck6yu6xea6HF390jkDfxQwmbPOA4KHeePEnXsqgBjtL3zOF1D+Rt/1VwdJ0ttc9edcib+KGESx5wHJQ7TodgN12+aWgFSEoDIxNoc8qiWt3pqwyJvIkfSpjkAcdBuRM/3GXCu8qeOfipHHNAk5JBbJrkRrYH8+/h+CN+KGGSBx0H5c6bJ16tuGR4rtYApbqey7IO2rSJ45LVv0quy6v4oYRJHnQclDtOh9fFfS6wSbZrRyLw3WOBpK1gT1rSV9sP5VX8sIZJHnQclDudleSa85rQU9ntVS8DbD2nNJMmLqWofLajR17FD2u45EHHQbnzOdetEu9ikQs70LORxEo2cE+plOeh+WerFuRV/LCGTR50HJQ7L2bnbHnik63Kz1a3huAlZ3judeRh4vmzZ0/yKn5YwycPOg7Knfhh6ax78oY2XYFWdzAjBzRpxKlzH1/RUd/ED2v45AHHQbmTsFquS2eF0mcBsurg2cazceExQSTlz6zA+iZ+WMMnDzgOyp2ElWXlrhOMnu+5LSdorXZYtsyyzUz61UWC+iZ+WMMnDzgOyp0PVvzcHxgDqMuzN5efXQulAGIenVdOPV9oq37HD2v45AHHQbkzkXPT/qySTmntsZx2b+XNEVYm0cE8tXx1raO+iR/WsMkDjoNyp3IMpkqVAVt69pDUXTmoIDwnbNBlEM+vjMD6Jn5YwyUPOA7KnWxurT5GF7CuDxx9QTNCmGoy06TUx1cZkvomfqhhkgccB+XOjp48LVEukIx3W1WIwbsMEGXOqJPLZxus6qv4oYZJHnQclEsBq8Vd6oKuTpuO1sDKHstdWLS3Pmb56rVsfRU/1DDJg46DcqexspzxWa+APPj/th+2aQqlKE2ZPDl9FV2vr+KHGiZ50HFQ7pjkXVfNpcKuIPqEDp8zNo2h6CxppLF83qDjt0uu4ZIHHQflzvHl3VZhywYTbXdWnBI0JIHpvVCvqyF+FT+sr+KHGjZ50HFQ7tAxtGXedBR8tq6XWsGnJqDck2IWJ7sxlf/2yTV88qDjoFxa0/OcrWkDSGXu2tEKqD5HAzvTUiyrfhY/1DfxQw2fPOA4KHc+Wcla7k6g/liBfU3Qxw/slZNbSUb81fZDfRM/1PDJA46DcgWOTLtsGGdIlcfzPXeCtzWgWpud8zIvX83k+iZ+qOGTBxwH5VKIZAwhUliJduVYlcATy26w+tQmvY361cp1fRM/tPDJA46DcsfrUMvUXf9vlTSNPX20rgo4O62Zrdn8KkSib+KHFjZ5wHFQ7lgd01BLU+ir7XphjGA+GyRphM1Gy+2rTQv6Jn5o4ZIHHAflzo1A1yT1KRpZnjtPdYHZ7q3EqiO2Lji+eg+ob+KHFiZ5wHFQ7rRVvQx8XPH5PCenuaePXT0SIJsmnCnn/lXASl/FDy1M8qDjoNwJ5yqWzEmh1W7P0FGgqVXAPLRw7o0/OxGor+KHFiZ50HFQrtBhOFvz1SHPtICqJDBsBJh6brt2qPGFqeOP+KGFSR50HJQ7X3Orp4yzwJzV9+xREZTRQVe1VlFXnzfo+O2SW7jkQcdBufQm0Pcgvkfx9Xy2IneHx/sDrMROnpLPr+KH+ip+aGGTBx0H5U5nNUgTI0PqMwG1PZVrtwJ9wzKR6uj9gk3+R/zQwicPOg7KFTrchv13iaBn6rt24ARPfcA0QW5FcMz0ER32In6YU/jkAcdBuRM/7Oy6OMFs9XkTWP7vzBOMKfrcA1hNvsrm2ov4YU7hkwccB+VO5eBOnhGBnwwiCe1xPBd63gUKsVRVvgDHz7Yqp/DJA46DcscnnwWFd9Eo9TnXMbSAESs859E4+0ZkfWV22Iv4YU7hkwccB+XOg0DrOmdWGNmfylETmEkDLHP1PseuK199zbUX8cOcwiYPOA7KnSOBmnhkmZDGk7DqzaCNXTk0VS+8eha/0Fb9jB/mFC55wHFQ7mRIFuJiZWj1OUdA7GC4MjjzLhzSU70xkP+MH+YUJnnAcVDuVA7hXAYjjOeJLKka2KoKa6EjW5P22QYrexM/zClM8qDjoNwZOuaqaWwcZqkTCPMuIjNl6LKqb0y08lcmub2JH+YUJnnQcVAunQhsnlJSKHkg0KIOnnzCWI2b1YE1f3XKxt7ED3MKkzzoOCh3vuYyzzptAq7Jz8MOAu1rQfY9j2uxWj+Lrtub+GHGcMmDjoNyJ2CVbLbnKjmPZ+t6l7bnceygWdqqVXDmC59zf8cPM4ZNHnQclDvh3EUrz5T2oCGbjjx37RhljyHsndeSsuSrXQv2Jn6YMXzyoOOg3JnKhb3NLDDrMKD6nCMozWAPIDKTlT79o/fklN7EDzF88oDjoFyBY8oaVXuG8ny32qUjgVsuUI0ReQ03+sjt+BeOP/qq8MkDjoNyZ02PuO+5A6F5yUB7yACTPjYrrVUtqap+NJP/C8cfbVX45AHHQbmzVFoZJ7lBs/nsWtg1pP23BzGvLGk1dvpo5fq/cPyOH2L45AHHQbkDx2xp1DEh0RNc11lApVWo3WqnusfyGzPH7/ghhk0ecByUO5sWZHntPKA2TrtysOwaovakEX1mZdavjMB/4fgdP8RwyQOOg3Lna1X23j3tjqo/X6t4z+JexwD0PEhFcuaPElb/wvE7fohhkgccB+VOhKRWrHUwSFsIJLmCzVFgZUxNZiurfLRx/V84/ogf5jDJg46Dcie5jgkzpQ6Lmz10ILT/vlm13VOhKpb50W7Q/6Hjd/wwh0kedByUO6ds6u6sZlOoi+furqyDDukgowjzpE6zXKDjd/wwh0kedByUO5sWnNcsuKAXdCDE+pjkExydalr+nPK4QMdvlzyHSx50HJRL9zrq6Lk3eB7/AY3p0Hz3WOKM3NtqjBe+WP0RP8xhkwcdB+XO99w9XVSuCLIyPRkSAVt9N1rFJ/GuKoQ3asdvnzyHTx50HJRL2w/rqia0mdCx6aAFupstKIy5d5HO+NXcgW/ihzl88oDjoNx517GEVxpPNtftv8OZoCIOOktSm0lT+8onxzfxwxw+ecBxUO5UjkQjUc1Qa3vudQwGtbSAc0+lFWoTv4of4pv4YQ6fPOA4KHd88jUS84aDh++ho9QELfU9efQpJdNET18NHfgmfpjDJw84DsodODCzyqpgksuuHGWCuT+Hnzo2YavF5Hs4fscPS9jkAcdBuQJHb6PkXSMAyRqQdwVTV+huaNJL9fTRa9l/4fgdPyzhkgccB+UKHMjCXpPA0JaAnkflTYyhpucYWne1/tGtjn/h+B0/LGGSBxwH5c6ehey2hAhm6wy05tqVIw2olCrXNY3WhcrxR/ywhEkedByUO/FDVm9NGdDWAko5g6tuWOaqTGOVbB9tP/wfOn7HD0uY5EHHQbnjdGirs+2eqjbddOxBA7zQeExyX7nmPuoNOn7HD0uY5EHHQbkTsBqtF+y7YtTnROCTWndxeUZ0UZ8Fs3y03+1/6PjtkpdwyYOOg3Jn6zpq55IQkMmASBJoGQiz9rXqamPIBZf8j/hhCZs86Dgod+YOX0OzIxjvWZz6ZLC5GkhqLj3ptHYhYPVH/LCETx50HJQ7c8es0pZOqD0RkKiCZ1HIMrGhkQz8qrPKb+KHJXzygOOg3ElY5TpQzCExl106yoT9C7RndBzIU3SifvVBN7+JH1L45AHHQbnTV6U5uc4JuroDKY3dYSFDaYVdCyvdqBy/2yoKnzzgOCh3fPKm3NkKVOU9kre526q+BnBHzbViofTVJpL8Jn5I4ZMHHAfl0qsOynXVAloMgYoSNC0N0qwz6yL2zxa85TfxQwqbPOA4KHfaquGcRAbQ0A2HJgHNOUMrTVKS4U39ezh+xw8pXPKA46DcWfC22hzPa6dReRMyfWw4OsEYpSbpSx0vtFW/44cUJnnAcVDufK3qVBq1AsV7BVqdwXT/SVZv2ckWf/aqI7+KH1KY5EHHQbnTV3XOJZXnsux6nnVYfpZXGVjGWdBzRb9QOv6IH1KY5EHHQbkTIRGtVuxZfJgVqO6eyvYcApWq5ibmlL7aDZpfxQ8pTPKg46Dc6axkrfTsV1icGQh1gUnzZ4cuZyk0mC/M5H/EDylc8qDjoNz5nEutjT1cQGrPSYLi6XnYgbuAdGGkRqJfxQ/zq/ghh00edByUO7sWqNdEue+mqu6pPBd5zgU6+EpPTUlD8EKG5I/4IYdPHnQclDtzx0agoCUY1f57FEjgsxvMzDR8tOn01VRe3sQPOXzygOOg3IEjtyI2HdAaP5fJByjXBlZVvbe0Bn3VWJU38UMOnzzgOCiXvliZ0HwOZ05MeyYfDZy4gGTz3Iso3agcf7RV4ZMHHAflzntZs2zYJxQfz+fc50oglQo2etW5+fjuc255Ez/k8MkDjoNyB46aneazStpkt1VpEajKns3F2cZca+PxPRy/44ccNnnAcVDuBNeHrtX2BF77c3wZi4I3Q7BnZS5VX89npc/h+B0/5HDJA46Dcid+6KW0VRLIGrteJDOwTgKJkbCha7ILbdXv+CGHSR5wHJRLS6XTyrIyrF4IaKFAG2TQu1ZvzDLTV+8By6v4IYdJHnQclCt07B4KxygTxpJNR+8dWqMMiruUtDRsj+UX6PgdP5QwyYOOg3KFjtk8j9IK8LQ9kpecoM2l0LB4a66LSr1Ax+/4oYRJHnQclDsfrJBqTb2A7TEDSNJzxiY7kNEYI6GnfmEm/yN+KOGSBx0H5c7DDpNZaOqeOx46puyhXKZD7W0NHdO8Xfic+0f8UMImDzoOyp254+mgqCuk5QNIsYCX1GCt54uV8did1wU6fvvkEj550HFQ7nzQzWiaiHdnlfbcYXOA1sowp06aWIz1qyez9CZ+KOGTBxwH5dKanqHTB4GnmoCS79JRSwVsXnh3VXnmrxJW9CZ+KOGTBxwH5Y5PngrOvGdyJs5A/AQRmyoMNyJxbPWzNT30Jn4o4ZMHHAflTuWwIlk9wxLZcOQh0DR14DpUV+O+1lfHl+lN/FDCJw84Dsodr0OJE/UJS+ezjaQVsDESmJrsmpJW++y+LL2JH0rY5AHHQbkDB5c5e1NY1vqzGvS/Yx0ESdCJymiFvrovS2/ihzVc8oDjoNyBI5Pq6Ay1biTIkoKJGBTtaeTp+18Xvlb9jh/WMMkDjoNyJ36YWuvYBuzZO+3KMfuGY3Qonpg6ezaa38PxR/ywhkkedByUK3RIJh5t14qMkp6hY0HLitCHYOVV9ijyVcCKXsUPa5jkQcdBuRQ/LHn1WkGwVSDNCoqP5+G4GgoL84XvVX/ED2uY5EHHQblCR26Y8zSDNVPenRURNGcEK21JXVnbumB1/BE/rOGSBx0H5QodtHCOlAawjglUn+PLWhVyrm6ohpMvuOR/xA9r2ORBx0G5E12ffWHFBinV5w5adnAeBeoaizDpTPrVi1l6FT+s4ZMHHQflzlSeets9FUKz/nyzwj132OgwOqee1xy78/qIDn4TP6zhkwccB+XO0vVRW31KxzDaQzlJg1ZlQBEvQyomz1+VDn4TP6zhkwccB+VOwgrnbqFSh5p3N0XYDMzrAJm9LXbKe+z4Ho7fbZWGTx5wHJQrcCxNaWFxWN125bC8QKkWsKlpjl1IZrvQVv2OH2r45AHHQbkzc7j0nvtGgpMCcWPYnVaBNGpV0pp4fLWmh9/EDzVs8oDjoFyBo6ecZ1YGrtR3W0UCOsazh0S4PZulRb7auM5v4ocaLnnAcVDutFXm2VeqewJHh+cS+PMtd0AlKlr2rC7tqwwJv4kfapjkAcdBubNnIaHTyA166Qy0bMOR54SaMFcetY32VYSEX8UPNUzyoOOg3NoN2jYFHVj7BGopgZqm/dfWNzndmL5KrvOr+KGGSR50HJQ7dGTRpNOhP99xny4fDLvA4jrWHDWtdeFj7h/xQw2TPOg4KHf2u9XGXThBr4/VwSmDp1xg1bx6nn0XkBt0/HbJNVzyoOOg3Jk7RmJzakCpPntI9vDRustz7smKTRLUr16T86v4oYZNHnQclDv73Qgl9V0xJI3nJkF/zstKhelEMiZ616+ek/Or+KGFTx50HJQ7boe4GDrDrEuex04FnM0gtSmeyAeu8hEd8iZ+aOGTBxwH5c6Ct+pcKvrupJCeQ2gTvLlB3/VkbqFnvwDH777KwicPOA7KnWcdrWmZ0qCMbEB1IeicAtXU0mors3/1JFDexA8tfPKA46DcuUye5mguz32ONJ/PuQqajGDtiaOTDWb+6iCBvIkfWvjkAcdBubNqQXqZtoeM0WgTQl3AdsmAVvZgTrrG8q8mcnkTP7SwyQOOg3Lnc9UeK4REQfQpH+QZ2uoOUo2HlTRG++otubyJH1q45AHHQbkTXCcdlUp69o48dkfabVWRAtxqNRxttvpVcF3exA8tTPKA46Dc+VqFjb2PAr0/q0FnIjBeHYp1rjR6Fb0wc/wRP7QwyYOOg3Inuc5D+/IO6z86DA12seggeWUdNInXV7tB5VX80MIkDzoOyp34oVqtczi4VwVyJfBWdPdZg4V2bzXtgtPxO35YUpjkQcdBuROwylM1pQrq3J+ZvIGuWWEmG4xLuqavHnbIm/hhSeGSBx0H5c7coS5j+ABFeyIkU8Gtrc3JLiqrjo3Hjc7qp01eUtjkQcdBueME4krrv6Oycz52oPXdWVWBlFPKrp3TZ7tB5U38sKTwyYOOg3Lngy731Sh3mN0GkKy5p/LRoArX5z/d/KtlC/VF/LCk8MkDjoNyZ+wo63nRQSDTbcPREIzK87I8tZJH3qR89WK2vogflhQ+ecBxUO48CXRbow+GyTh3X9V2X7WYgNrIzOy+Psvm1hfxw5LCJw84Dsqdtqqjq5QCu1A8lQMb2OwI2Wz1Vergzz7n1hfxw5LCJw84Dsqd71Wp8Oy5QufdUdF4rnWM7mDYHhsw55G+msjri/hhSWGTBxwH5QocinnZKM9+hf8G8p7/b+P6HKvyyINFv3rVUV/ED0sKlzzgOCh3Zo5nhRrNCmi84XAuoLoMsCfEmUpO66uEVX0RPywYJnnAcVDuwGGduI0JqQ4BwprBdnMFtThqL2OlcgGO3/HDgmGSBx0H5c6JwJSLcSNIc02gOTYdTruvWooL21hcLgwdv+OHBcMkDzoOyp0tJDhViBPsXxsC6nVBSzND6U1GbdNFvtpgVV/FDzFM8qDjoNyhY7SEkxFa4eeWzejgczm0yWo1DcH51RW0+ip+iOGSBx0H5c5p8mS7hWoOQ/umY6QK3oR3ozUqN8tifoOO3zY5hk0edByUOxc0daLkrICzNCDOAm1sTuoUTr5qb+nC99w/4ocYPnnQcVDu7LCqe94YYwBK6UBadu2orYPOvMY0qiXhR3Tom/ghhk8ecByUOy9m11gjtwJ5zueTFRq4ct5wcBu8mlb9aum6vokfYvjkAcdBuZPNbchFHyTSSrALxQIrq++ZfHBJXvLsX2Vz9U38EMMnDzgOyp3L5IyqUhWK1PJ8sFqgwhMypan6/HKmr44v65v4YQ6fPOA4KHe+VzVPCW1CpVyB6FnT466gSxVTbTg/u2Wjb+KHOWzygOOg3LE62HQwMuiuIXvmmH0P5ClBqcmGexLJX92X1TfxwxwuecBxUO5UDh9me/qGRcP3zNEUrJe6K0crOnTWhRcqx+/4YQ6TPOA4KHeC661wtqTAK8luq9qzN7f25wwzesKiWr7aQqKv4oc5TPKg46DcWbnO2jAlhyrPZh5Eeg5oDnAxRx5ee/0qfqiv4oc5TPKg46Dc+V4ltRGRgDsr0Ng/zIkheyYfYrniVxESfRU/zGGSBx0H5c7YsVsosuKA2eg519FBSxnQrYn2tEr5bK+0voof5nDJg46Dcqmz8uqEBmRegFLjXUUKQvMiqaPJTDfo+G2T57DJg46DcqezKjatWgLmVYGqFrDKAmNM52q026sbndVvnzyHTx50HJQ7a3rKWsX6gNHT7qwqIdjUtafyvGjl1rf6ER32Jn5YwicPOA7KpXM2maR5B166u6vkFbyP/YOWSntefNSvlq7bm/hhCZ884DgodypH8jUc07Nk3YHW2kVj9t1mpYmYuFcsX1mB9iZ+WMInDzgOyp2V60UW9Tage35Wrvt6XgRO0DbqxGJa6as3T/YmfljCJw84DsqdVx1z2nqGjNxUgJgGtJYT9Jy6UR1Nb8DxO35YwiYPOA7KnRCJWU6WJ6DZ85Z8NWhsc8/nJkiKfXz2WtbexA9LuOQBx0G5M5B7kbJHC0gu68nmInglgsEzVxWh/ln80N7ED0uY5AHHQbnzkrx0FE8JKo+2K8eexa3utqr14Yye2xxf2YD2Kn5YwiQPOg7KnWcdafXVUgGeOvbQMSc4bk5W6aOsZzFiTxfo+B0/LGGSBx0H5QodnCfWOZ+9VbjpUHvSIzOBlNpl/2p2G19F1+1V/LCESR50HJQ7tePZ0DPXAmRnIF+2Z/K1pxDJhia55BtWxx/xQwqXPOg4KHc+51rx9URyS3u+WLU8QZUmyOMJ+iqJ9KvNufYqfkhhkwcdB+VOOFcKjZoXMMuz3205eJoE2XufSZOl8lX80F7FDyl88qDjoFzaK23uVggozf4cQhNQrgky91Zr7ajjI7eD05v4IYVPHnAclDsHO4qyaR7AKT+vnnZj1cpsUPJ/Bzu0efkofvgvHH/0VeGTBxwH5c6tp9XbFHRI/lwmH5zAGit0lTIaunP+6IvVv3D80VaFTx5wHJQ7IRLpCfdoASrSgGaroG01GNaeh+TdSv1oqfS/cPyOH1L45AHHQbnTVnVfVFeCmR8n0MhBV9o/9sjxLECs3j9a8PYvHL/jhxQ2ecBxUO5Ujt5zTm3AfLblUkoKasowWm0ZpbVaLgzkv+OHFC55wHFQ7rzqqEIke9LQNhQIn/eAOh3mSqWPXnZfdWHm+B0/pDDJA46DcsfoIGxFecGkZyCvYmBZFRJPXzha869OBP4Lxx/xQw6TPOg4KHeOdYwiaWEFK70/E/nzWrYmwO6tTeWM9tE9gv+h43f8kMMkDzoOyp3Gip+Nh8i7duDzlhwbNCvPaYLmY5pLmh+Fc/+Hjt/xQw6TPOg4KHesDqNVJg9A1ALkz3XAVREo22rVMg6+8MHqj/ghh0sedByUO/FD2vMGuUNa/DzsSGnXDpyQdf+/9uitoNyoHb9tcg6bPOg4KFfoGJNSzw0hp2z/d5pcE+c9d0yVZe7VP9rv9j90/PbJOXzyoOOg3DlN3gt17AuW5fbssBJ4rHGoVAYW3BUlfRRdZ3wTP+TwyQOOg3Lnk5VXWmQIqGmPHUUN2uIKuQ9dPtJS++jV079w/NFXhU8ecByUO5tISkFqtHZLpR2ojQL2pHQ7ka3OmIZdqBx/tFXhkwccB+WS2bEbqLwK7Ol7AslIYIgGvVjT1GRO/eqDFb6JH3L45AHHQbl0mZzGeCqH97kn8t1IQeOcYc3R9ji+x/T8VTYX38QPJWzygOOg3AmR5JZNeP8TLSZ7IM8VrDk9mxa0p93y42dPnvBN/FDCJQ84Dsqdr1XS1dfmgq3vwaOag8+RoRnXRDN3Sxfg+B0/lDDJA46DcsfoqNaxaoY56L9bHQJe5oI2257UC47Uv4of4qv4oYRJHnQclDsmOTehjH2XDitAXCe0J6ZrNRVRnar80W7Q/6Hjd/xQwiQPOg7Kne9ViMRjMZS8MlCrCjpaAsuJSx6pUl8X6PgdP5QwyYOOg3JnN6jv3klahY5MQKgd2hoDRilP5Si1568CVvgqfijhkgcdB+XO1nUflnEP5bUqP0t6BljL+6+LvDMpTbowlP8RP5SwyYOOg3KHjiqC1BVWrwto7ZHDV2OoZU3WmUv2G7Xjt08u4ZMHHQflzvbDqWuK/bf48Dm+jHsgF3YozNNMTYd+Fc7Nb+KHEj55wHFQ7vjkT4rEtcLA9ixbwOfWU63QtGpffbrkr0Ik+U38sIZPHnAclDvxw8nOSgmwPuWjNgEnXrCqs01pc3y2iSS/iR/W8MkDjoNy5zJ5Xdr2hAHT5nOQ4HkvmzYrSzS33GWil+/h+B0/rOGTBxwH5Qocufnag8aCUlIDosrgjAvaUul1j+P82USe38QPa9jkAcdBuQMHDrFsFVJbDsRjzxzDNyFTaD1LetC+2n6Y38QPa7jkAcdBufO1itBGpwxj6ALahQR0oUFua1jnlVa6UDl+xw9rmOQBx0G5k821uUYaDNj0qRyYd9GwCau595Uyin71qiO/ih/WMMmDjoNyZ7+baJXcGFLvCKSNwFAnOD2XNWsis3aBjt/xwxomedBxUO7sXM/Tq/e8pw4vQDb82RJaYOiwWagSfhawyq/ihzVM8qDjoNx5Ejj270s33K1Ua0B1CjSn/Q84aeU5fQy+Qcdvl7yGSx50HJQ7x2yWkqkj1D1+7M6qDFDDBZJHfuyPNcdXz57yq/ihhk0edByUO9F1NJUxaDOR7OmsFDR1glTd+lprKn31sCO/ih9q+ORBx0G5Uzu4l9E9QZm05w7JAor9gWVlLG2PJJ/FD8ub+KGGTx5wHJQ7bwKbc3rWV3VEBhobDhd/jswW7Umx8Gfxw/ImfqjhkwccB+UOHLSwStkDx3imjv1HaHv2gEl7WK8L3fNXCavyJn6o4ZMHHAflzq6F0h0FCQZzA+p78nChDqoiXXvtU7/K5pY38UMNnzzgOCiXbtmkwW2XCs+PT47PDpKVC8gavU3M5p9dJi9v4ocaNnnAcVDuGIFTyBQrVE4ClAbtcWNmwLl6Qhmc7ULl+B0/1HDJA46DcqdyePJm2HYzlfOuHGbQhiQoqdosaw6WrzaulzfxQw2TPOA4KHcqh24gyhzQdl8F1FIDLVX3X4tmao6LLrRVf8QPNUzyoOOg3HlKXtJ0Xx3meN48Zf7vM27ddKwx9kDexS58rvojfmhhkgcdB+VOOLcvq1r3mEG9Au1KAs0WA3bKnuuey/mrCEl5FT+0MMmDjoNyxyQfyrhEoewpHKiPAk12jzVnr5aNfY8fF+j47ZJbuORBx0G5s4eEeKIPg8Jz7s5q+aajFDDeE/ncM3r97CRBeRU/tLDJg46DcudRYJ6+h4sndNger9w6KM0KM7uXVhVlfBVdL6/ihxY+edBxUO7sBqXcynIEHZ333CECpgmho6aBiVIqX92XpTfxQwufPOA4KHfgSEOlYoOkz+JcWRVa9edGuc9OS55jN9/D8UdfFT55wHFQ7mwi6cqLqwE+L5+IPYNT6eA9kWHNWu2rmZzexA8tfPKA46Dc+Zy7MrJ3BCmdns+5C0x6A1vIz3feVT+zAulN/NDCJw84Dsqdr7nibSPRoPsYQHl3VNbWhCbWfGTJ4wYcv+OHFjZ5wHFQ7iSsNhmsecKQsWcO5bkrR9uDRxtsuP8u9JVNTi/ih5TCJQ84DsqdmcPn6K0yZKoCVBKCS5+gnkr2OobqVy45vYgfUgqTPOA4KHfih8WrLUXAWfdAnkraRaOtPZ9LWm2k2uWr4Dq9iR9SCpM86Dgod4aOMl2kIFTBBjRwgo9FgBmXTEyprHyBjp/xw81r0BF0/P/Knamjr+dEB4NlYaCZE+jco0epJOJYd5d14WPu7/ghpTDJg46DcueWDWruXQik0K4d4hmUs0MaJbeRDduV2vHTJacULnnQcVDu7HfTIh1zh0ZVgRQHqKYGiSqiyczts73S9CZ+SCls8qDjoNwJ5y6dJqvAbGnuzsoRvC+E6ZXKoF5b/erFLL2JH1IKnzzoOCiX5g4tvaNAFjegVSdoqgNwOYvvgcT6V9F1fhE/pBQ+ecBxUO4k13FyG3NAzkhAtH+00Q20916GTO701QddfhE/pBQ+ecBxUO64HWlpk7KAXDrsCRjBNiLPHsRZC9tq6asvVvwifkgYPnnAcVDuDB05kbuOXS+eHVZt+C4az82OnIpwGmT41asOfhE/JAyfPOA4KFfgGMnUu3VIu38Cyr3AriQK1lhs1TEnfTWR84v4IWHY5AHHQbkDBy2dKA7d1x7IBwvoGga1O1biiqYX4PgdP8RwyQOOg3LHB5Q+prkC9T2GE6uDpZKhJN/jRveey1c+IL+JH2KY5AHHQbmz3y0bc9IOa04HsucIWkodZhpORRauduFr1R/xQwyTPOg4KHdKR2nPcvW6cVgDaHdSezZfe/ywuqZVk+5+gY7f8UMMkzzoOChX6MiVdKxKIFN3d7Xm866jMTRZLCKWU/0qQsKv4ocYJnnQcVDu3LKZXWppBloT79oxCVqjAbm13pgc5/jqgCa/ih9iuORBx0G5dV62TrcKw5+5o24wbOJDh/VU9/DR61cPZvlV/BDDJg86Dsodm5xtIK8MTM8dtDl3U5VGBqmyZJBwu5Eh+SN+mMMnDzoOyp2pfKY9djze3/NulqZ2aDgQMO+JxFnSqF/RIW/ihzl88oDjoNwZO6og+4ZDdmcFlPdkbjwTiMlzlQBN/Cu3Q97ED3P45AHHQbkCx8yzUcu7myqV9tRhC5yWwJzF0eYeQ/Cr+KG8iR/m8MkDjoNyyezoLVUjWGs8uxZqAS9oUPYobrzH9SnyPRy/44c5fPKA46Bc+ppbREUJJucC1EzBn3uBg2bXUblWvtBW/Y4f5rDJA46DcufJU8Pm3SakSvR8rtoDeUEGnbt0ZBuG+tWxDnkTP8zhkgccB+XOt9zBa7dVBaY8C95yzs9A3qD3tgRHo1W/Okcgb+KHOUzygOOg3FkNmn3WPHzPHM+jQGkIzS0/e3MbGXNZdKFy/BE/zGGSBx0H5c6DQEk5JzPYHFQgHgnamAqSK9PaQ/lcXz0IlFfxwxwmedBxUO5E1xGxrVQg/V84d48eLqWDFMNKlXXMG7Xjd/ywhEkedByUO19z8/7975uJRMWAPC8wSwSdLBcRZPOvwrnyKn5YwiUPOg7KnUtPZXPQ5+6nlvueO2yAShPQvsS95Uz01cMOeRU/LGGTBx0H5c4FzZlrSfbcXW7PTQKqoMQZqFWrUqcrf3XqSV7FD0v45EHHQblzk6B2MxwFRnpqB6lDo/ksQ2zNseVS5KtzNvVN/LCETx5wHJQ7cEyeucsEn22PHVh3YzVs/wN27BlTabV/VTrqm/hhCZ884Dgotxa8cZ9owHkVIOYObe42ay3VXJam0b8KkdQ38cMSPnnAcVAurelZY47ybCLpfY8aiaH1QiBCiJq4df/qvWx9Ez8s4ZMHHAflTuUYXgdTh+mDYf8uJmg6BpjkYgWdKX31Nbe+iR+WsMkDjoNyJ37IfbVVO+CkPZCPXjccZYFztTrl2bbw1TmC+iZ+WMIlDzgOyh2nwz0lbx36kgy01HZbNdeeyluZSlT9s0s29U38kMIkDzgOyp3K4daKuYHSM3M8S0Jd5oQuxcuzvsqVvofjj/ghhUkedByUSwc0c+3GCMq46WCZoJL8eduxeyyxrX4VP6yv4ocUJnnQcVDuHEFLI6/mDdQL7sZq/zBbBqaqLfVkqdyg43f8kMIkDzoOyiUfsDasQmCbhd1ZNQdtuezaUZrxGnmOr1491VfxQwqXPOg4KHf2kFAdaeAuFrk/qxYSg6IorLb7q1SX+bwwlP8RP6SwyYOOg3KHDk8oQ599uS0DVR3gSxaMUrNKLxucCzb5H/FDCp886DgoV+homw3UXTvSJgH272KHRpWgVC/LuwmOrzbn6pv4IYVPHnAclEurQVtdXhHWHkB26fABrfcMs1adrTh1+SpEom/ihxQ+ecBxUO48mKWOmdDBB+7KwbmB++6rylwuY8msnz160jfxQwqfPOA4KHeGjjJ7rXveSONZuc40wUshwDXH4JltlAuV43f8kMMnDzgOyp1rHbtgiKYG2TEBeengog2qEi2bY2W+UDl+xw85bPKA46Bcaqu4q9W668Xz5EkyP4cJnnULY+2xo1uTr4xAfRM/5HDJA46Dcmf7YcqLy2Co4s8D8jnB/OmyzFOZTbnQV0ul9U38kMMkDzgOyp0ISaaxWh4w/9tCsicPaNgG1N4zi6eU5leHbPRV/JDDJA86DsodOqo1dh6wWhGgsv478zRgFLGnkPRebtDxO37IYZIHHQflTsAqmYynp0prPXQwgY9JkJEz195mHhcaqz/ihxwmedBxUO6cJk80pKYEOuamI6U9nY+FkJeWUVVr0q+eBOqr+CGHSx50HJQ7z552G7WKFmi5pD2UO4Pr86PtKd3d+qKv4of6Kn7IYZMHHQflzk2CQZKHDsBaOxC5guowMOxVWpdNz1dHAvVV/JDDJw86Dsqd+CEXmTUNsKkTSBjBGCtoEl3UVKl8ZQXam/ihhE8ecByUOz652FyLK5Q6NxyzPG9n24Ls2VKaaXy34M3exA8lfPKA46Dc2WFV2ixsAjYcgdgbWFGHlYs4c91z+VdPAu1N/FDCJw84DsqdoaMuL6YNmicCwjL20FER2shkwwgFL1SO3/FDCZ884Dgod+4RoFQdq4JvGDYc4huT7lA8t1Eqk4yvlkrbm/ihhE0ecByUS6tBjTv7gKnIQAsLNB4CZc06s9eS8ldWh72JH0q45AHHQbkzkGMuirhpaLrhwI6PybGn8iKWR+c82lffcu1N/FDCJA84DsoVOBb66rMKpIYKVHsHq7Ln8+cdVE/exL6yAe1V/FDCJA86Dsql5HpvsyyC3Nt6jqA9DwLXAslUKJXJrheMjj/ihxImedBxUO48emK0JaWCSrYnul7ASTuQW08za8njq0dP9ip+KGGSBx0H5QodY/bUFnVgecK5LAOMUoKhYy3GutKNr7l/xA9ruORBx0G5s6RHi68xOviQ3Vll3HPHqA08Gc2eE1v6auu6vYof1rDJg46DcudgByNaWwprPk6gWgWX5iDSpI06i6YbndVvn7yGTx50HJQ7VmDOYvxcCXyec5BrAUX052VgnYodV//og66kN/HDGj55wHFQLl0mH15aniDT91C+h2DQngXy3FyszlrmBTj+6KvCJw84DsqdR0+pyUhpAOPwPXUkeWbyCdSHpSqCbX3kdvwLxx9tVfjkAcdBuVM5Sq7CqT2nngTI6gBdvicPVitSaHL+aNfCv3D8jh/W8MkDjoNyxyd3F0NFSJ4LEDqBqitUGrpW1srto/jhv3D8jh/WsMkDjoNy5z3g8iXPgh5bae1mKuGeOXZblWtNqc00WT66TP4vHL/jhzVc8oDjoNxZQ1J1dewTuDx3nmw+HRUumItZmy7hr548/QvH7/hhDZM84DgodzauS8nkaMB5PU+eUgZv7lBql9L3/2Z+oa36I36oYZIHHQflTsBq9GmtIFSfCuQk0IZ34IrqKwt3vzCR/xE/1DDJg46DciecO4gz5gkp49x0+AQru7vKKrwcqah/FM79Hzp+xw81TPKg46DcCVglkdx7BVNioOfBU8s5gfchWhYrfbV0/X/o+O2Sa7jkQcdBubNqYRmKswCpzOe8bIWm+8cc1hqXZqIfhXP/h47fNrmGTR50HJQ7nZWol10+YEl2IEIBT/tP9nzJolrmxBtzx2+fXMMnDzoOyp2p3BuvtAj6evZK0+qguRJMpzHWmB0/swLxTfxQwycPOA7KpRDJGoyWgZIPoI4IOkcCTbXjymmu+VXCCt/EDzV88oDjoNyZyWkl0zFB3fdMnrCANXWYxrk9l2dHKd/D8UdbFT55wHFQ7vjkE3FaR6D8rFznpKC1OOjmJNvqRe1CW/U7fqjhkwccB+XOk6faZ03CwG74f2t63NaCpcmyT+zMH10m/xeO3/FDC5s84Dgod44ErjIr24D1nFymJRmeq4HPofJZMHEl+crqwDfxQwuXPOA4KHeyuUaL8oOEtgRkjyM4RgPvMlOWXur4aDXov3D8jh9amOQBx0G5sxp0yMRSZJeKlvfg8bwkb1yA02itesm9Xfha9Uf80MIkDzoOyh2TXDFzy3kPHasCYVVoVAek3qXzSqXKDTp+xw8tTPKg46DceUvOoqnm/mxW2I2VZAEzTTCqZCaebc0LU8cf8UMLkzzoOCh3xo6+Es6BgKUXoLkEmpnvP6EW0c721XnZ/6Hjt0tu4ZIHHQflToQkITGtBNZMgZYVaE9CN5lXN8rL8kfbD/+Hjt82uYVNHnQclDud1aKUnjMd81ntRrWvzYkTjMJU6moLb3yy+iN+aOGTBx0H5Q4dgzOhVFhzM7FJyWBOCtVGX12zrfkVHflN/NDCJw84DsodK1CXDJcOrjaBSqugZQp4n3O2MYSwfw/Hz76KU/jkAcdBubNsYT7pw10vNCPuytEN2rNVOufJaa6epnwVP8wv4oecwicPOA7KnWyuUSu9KmR9NpFMbuB5NGDR1mdpRfWrkTy/iB9yCp884Dgod+7LttQsZdn14jm+rPlZtt4mJKyWVxdz++gewb9w/IwfcgqbPOA4KHeC61Zr0d6hkVegUSfok7VS8sZZdzn57HNVfhE/5BQuecBxUC7BIUmfvblC4/laNdOzcV2hriQ0h7RWL7RVP+OHnMIkDzgOyiU4indTgZWeT7nFJ7Q0B3hDaugqFb961ZHfxA85hUkedByUO0aHV0xuAnNP4EBNK7g3h+6prCqutL56EJjfxA85hUkedByUOwEr3VO4JYGakgPZc162P+tzLdde2zT+LH6Y38QPOYVJHnQclDsfrFzXHM5QxnOQvJUCuvKEnlhXWlOm3aDjp0vOKVzyoOOg3Ikf9oUj5QVtjQXEjcHzk9BVSbJodsSvNufmN/FDxrDJg46DcmnXghDimGDt+WS1egLV0SGbNF+mtihdoOO3T47hkwcdB+VOiEQX6eYBmtexOyu3J1yVACuvxNNo5a8SVuVF/JAxfPKA46DceU+eS12+CMp/78k5591TGYETz0G2kvWvbj2VN/FDDJ884DgolyrHZBVbkGatQKKPTz4z/LehZxjTwq+swPImfojhkwccB+VOcH0PHW2VBrWTbDiqQ7O+53JfXEt9AohfWYHlTfwQwycPOA7KncpBOv8LV/VqHWjkDkaFADMr114Hl6+udZQ38UMMmzzgOCiXKoem8lgdKiM/RwIdjLHuESRZEUmV64WZ43f8EMMlDzgOyp0MCT5vYy3BnLQrxyTalYMU1rA2Fy2r7SsfsLyJH2KY5AHHQbnTViVLQ0yehaB7ILf6HEGTBdjcbBWuiS60VX/EDzFM8qDjoNwJ5w7zwakCpqFAJTdwbAL7f07ZkXmkG3T8jh/mMMmDjoNy587TSAP5vwsE9rwIrHvqKL1CItRVij459gt0/I4f5jDJg46DcidCstbgXhmK7bJB+Dwmd0LI1iQ7jUntq/ey5VX8MIdLHnQclDt7pXHNXScMynpcctnzeKtrc7Ke1+TKs9avHsyWV/HDHDZ50HFQ7iwiqUk8z10sVvlvS08CUyQQJ3NtisO+ih+WV/HDHD550HFQ7nyzwlUm5w7zmcWpNQWvw3YBaVryMlmtfUQHvYkf5vDJA46Dcuddh1IqZQ8baUoF2t0UNG4TPKeKo6m3z+KH9CZ+mMMnDzgOyiWfvHCnbjCd5p7J53iOkhv0ksfIKtTZvofjj7YqfPKA46Dc8cnr6GMKgc3ncy7O5yDBrhxrF5I9pE8rfX4Px+/4YQ6fPOA4KHdmjswFNeFupoY/E/meOXItsKhWaczq86snT/QmfpjDJg84Dsql1aDTdaFsOPQ5ocnPsY7n5NPInmS0JPrVW3J6Ez8s4ZIHHAflzkAubsrE4FQ3HGNz4eYJ1tA5B+dU+Kv4Ib2JH5YwyQOOg3IHjoYNUfL/Y+9skjXJUWa9IsyEBAKWI/Sz/yVcRX53UG2m91hMQiOq27Iz04d1ngbCXQCCewwnyrty0J4+pi2e3qzsifx7OP6IH5YwyYOOg3InYEUNd4FAWAmfxbnP9sOZJiDS0iVtpc+2StOr+GEJkzzoOCh3pg5sszBXKH2PHlRyAzVjYLJaqMnur74yyelV/LCESR50HJQrdKxWWuuZQNx37aDi0FJz8FlKKpkrla8OPdGr+GEJlzzoOCh34od1Ds0pAdW+5w4WBisrwxBBzTptrAsu+R/xwxI2edBxUC59spq+/2MgewyH5zUHGHYHKQNTN251XHAC/4gflvDJg46DcmkTCY258h45LA+gbAY61aCvibV4FqlffbPiN/HDEj55wHFQrsCRRhlpIwCS5vMmsO3SUUuF0adla7Wv/tXBDn4TPyzhkwccB+VOwmo06crPkvW04ZDcwDQLzLRIhqw6P7tmw2/ihxQ+ecBxUO4MHaJ9jZWg8yhACwu0pR1QB/fhtUj7yifnN/FDCp884Dgol9b0NJsZBVJ67hFUHbtyjA59OtNoJsZfLSLhN/FDCps84Dgol7b0VGlPrmrpA4cKQRsVgXrSUdtuqm7MHL/jhxQuecBxUO5UjtVEy2BIvB44uoCqTUiGVTmlzP5VcJ3fxA8pTPKA46DceQ+Yh62kC3zq4wXmsX/HE2ppucwyZh1fvSTnV/FDCpM86Dgod/qqzL2V5xZ5bg2obU6UyZ/PVUNGsb7rxwU6fscPKUzyoOOg3KkdxSzljCBC/KyVzmCoBcxxpJnmSuOrCAm/ih9SmORBx0G5cwVtFCrUEBD56awMd+1QhsIVp62cOF34mvtH/JDCJQ86Dsqlzbliu2oQCPpjBFoDncmgrpRHV+sdb9SO3zY5hU0edByUK3T46Gymu2JM991ZLQYbG5Y9qVOfbKWlC5+s/ogfcvjkQcdBudNZ+Vydi8F43gPS2gO5JaswaJW6emFeX8UP65v4IYdPHnAclDufrGoazXgA6/PqqS8BbanssUNrTVxt4lcnNOub+CGHTx5wHJQ7lePflcxdNLTM+WRzn4TVciia6hTHWspXU0d9Ez/k8MkDjoNyBw6uaykumA0bkDcBn1NgsKJOmzzsq9Wg9U38kMMnDzgOyhU4Bo2JlCr4aAmoSQOtlmHkPZGLkttn92Xrm/ghh00ecByUO8c6JjmO4tBLy7ty7NFc3RdsYCYnT0P5wkD+O37I4ZIHHAflDhyohRQnyFrpWdKjoGnXkNx7KqvJHsm/8gHrm/ghh0kecByUOycC81yIuW0auDwvyRla6gyS0kxek6721X63+ip+yGGSBx0H5dKeBWns5pBW3XTUZyIvY4GrtT5brm199eapvoofcpjkQcdBuWOSt5nSs9Ct+sTHBiRQ8/z84rQLyKh6wen4I35YwyQPOg7KHTp6app27cA9gOzOqgs0oQ5T01Yk911NLtDx2yWv4ZIHHQflzuZcHWxpCExMbdcOe47ZpAQ+rYg0w9m/ethRX8UPa9jkQcdBufPJynueWBhy491ZCS9oczLU52DH6myrfxU/rK/ihzV88qDjoNzprBKhZ0nQ9d8JTXq2WbXdYxFZ4qG6+ldPZuVN/LCGTx5wHJQ7C97W0rx/ZB5jnJ+hPEFTajBTbrJkUstfDeXyJn5YwycPOA7KnYsE1Sg99QLxuQ1YUwfLmIHK0uKjjFW/cjvkTfywhk8ecByUO8H1Iq3NVCBZ2kgQK9ioBLOUQdlzxkbfw/E7fljDJw84Dsqd1aDLdoFoA1KpGw5bCEbrCZF4yc0nC12YOX7HD2vY5AHHQbkDxyhztjmAUZ+N67tyNMy4/9h6fh49eb/QVv2OH9ZwyQOOg3Jn5sCBYrWAV1p70mgFzFrev/REiGsM+epbrryJH0qY5AHHQbmzwcpbs1wGLJMHDiJozA4+FJOI2C4j38PxR/xQwiQPOg7KpQOaVSijwaKCu696vuWOPX5wXTP16eZ+Yej4I34oYZIHHQflTji3N0w4M+husID2xAFtNoKU+qiM1Mpnp2zkVfxQwiQPOg7KJatjN1Z1TLDniiah79+lXmBq2bzMIvLZblB5FT+UcMmDjoNyp3ZMppVwQem+O6vxHNCsbpA5Fat7MKcrdPy2ySVs8qDjoNz5nusL9TlfU/AJWM2UwZ7o+lrSd5+Vcu1fLSKRV/FDCZ886Dgod6LrOMjns6ZHns25Y3VQzAyOtUtfTIJfvSfXN/FDCZ884Dgo1xa85eEVuDyXyZURWhIE07o89SSZvhrK9U38UMInDzgOyp2ZXJWmzgkomPZMjryn82dTaF06Onkb+tWjJ30TP5TwyQOOg3IFji4TRysJehuPFVgM3EaGodOlV89pzu/h+B0/1PDJA46DcscnVx2Tl4GKbzgaC9iytCfyljIPbuoXZo7f8UMNmzzgOCh3Plc17ryqQV91t1U+EjQ3gZqQdeGiNS/A8Tt+qOGSBxwH5c57QPPC0/YEjnM898jrnjl8QK1FHPPIq5Tv4fgdP9QwyQOOg3IFDuWe80PDWlKfWx0ITWuGXAifv+9Jx/dw/BE/1DDJg46DcmfoSJqc19ijBnegOtuTXC+QFi+1uoraV9sP9VX8UMMkDzoOyp0IieU5jQl2C7Mbq5IcWlUCFy+LxkLUr9516Kv4oYZJHnQclDt7pRe6pz4h1cVAqW46nAbM6qXRxKHtRu347ZJruORBx0G5s2ohpZx6NvBnQSjtQRxa6xVyKqVQ6SXZhaH8j/ihhk0edByUO9sPOWPGXSyGPE4gTwKlXGCSTEo+yK/Q8dsn1/DJg46DcunZ03RKxNDtcTuoMLh3Bly1pITl+YD1ER32Jn5o4ZMHHAflzpXAKlUrVvCGBNSWg84ssHZPxZib13EBjt99lYVPHnAclDvfc/OeL0bPkLoPoPnESXpFEJy7pcmUMn71xcrexA8tfPKA46DcCa63ZCSbBk84gfaQAVZ1l4+0KrYhc352JdDexA8tfPKA46DcmTnWZoOKAWd3IM0Vms8CFblKpt7r+GoRib2JH1rY5AHHQbnzHrA2oZYY8hobDvYMzkKQ92jec2GvfmHm+B0/tHDJA46DcqetGqNPnwlkpg1HF4Omo8BI2uZsbtouVI7f8UMLkzzgOCh3KoclzNMbrJT7c+ZJwaY0KETSkmPj9NWTJ3sVP7QwyYOOg3LHJF+jeM8Jdm8lQLMzaN6zeZ21tppXSv1CX/VH/NDCJA86Dsql6PqGI6UMg1IFwqagOgms8lidZsvcLtDxO35oYZIHHQflztixOyjF4lC6yrM518DMK0jNzIi4+6uvrqDZm/hhTeGSBx0H5Qod1LX01QeM5Qo0NMMuHbhndPVGNovOG53VT5u8prDJg46Dcid+SJrVqQPjv4MdMmH/iaCWmUYlcZ43OqufPnlN4ZMHHQflDh2iRXuagCkNIK8I1sRAeMyx2yvxrzbnSnoRP6wpfPKA46DcuUyelYgLQxmT99ix9jyO3AC7FPcmSOmjseO/cPzRV4VPHnAclDtuBw/Oy/vzsYqeTSQTrGcEZWk6mVXyR1PHf+H4o60KnzzgOCh3RvKBo62q0GyUTYgx6L+TaGzGIytz+yib+184fsYPawqfPOA4KHecQE4FCxvMiRloDQUv6NC0LNTesrSPfPL/wvEzflhT2OQBx0G59OSpqfbSYZWnt1pzd1QoDCN5byQliX90rOO/cPyMH9YULnnAcVDutFVaqi98njzlPXOw1N1gVQJxrNbrKFr5ezh+xg9rCpM84DgoV+BIK5n0RcDLBWhk2W1VXjCbLsmTE9qFmeN3/LBimORBx0G5E7BqiwSZwf/vtWwiMGWF6fSsm84yml6g42f8sGKY5EHHQblTO3rC1FcDsQ3Gk7YCq3VAlj1y4LPeal5orH7HDyuGSR50HJQ7FwkGZy0tQ/c8gRz7EyF5toRqrmxruH+0wep/6PjtkmO45EHHQbnzxWpRHugK2uX5YjU6tJEcjNTJc+v7/7wv0PHbJsewyYOOg3LJ7FidtTaoz6oeklmhJXeoreWWZK3UP4of/g8dv31yDJ886DgodxJW1awPnDDHUzvGWM+yBYU0fBAXSp2/6qzwTfwQwycPOA7KnU9WvfmUNZ4lJPwseCvQmAU6ZSyWWtl/+B6OP/qq8MkDjoNyZya3xWyT9sBh81m2YNCcCTx1F/Oe5vzKJ8c38UMMnzzgOCh3RnLNT7bKYbVsQEgVrLZNSEVfjnXM9ZXZgW/ihxg+ecBxUO5sP6y58WCFMsbzvWo1UEwEOVWfNrqifLTD6r9w/I4f5rDJA46Dcue+7B7GvfDzgnzhk7Dq4KNmqGrOuMZanyWs8E38MIdLHnAclCtw7B//5kkrjOd+DWnqsMcQgiJWGhehxRfaqt/xwxwmecBxUO7AYZU77mYqqeyZI+2B3KYUWJxQlk6VfOFT7h/xwxwmedBxUO58rtoTt7EppL7keS276Wh1N1dLxqrm/crnqj/ihzlM8qDjoNx511GZuPKE2rEBiSBoLQI+h+dMs3L5KkKCr+KHOUzyoOOg3PEBiVQTL7Diz6YFZGi+G63pvWGqvbV2o7P67ZLncMmDjoNy53Nu0lmdnysdT8CKedORaO5Gq3ZppQ40vEDHb5s8h00edByUO1t6CHtOlsAyd6Cc0u6smkIrZZhzauuzhx34Kn6YwycPOg7KndoxRPLqDHvM4CdmhfDkDsHT4DW05/7Zmp78Jn6YwycPOA7KnaFcynO5psOYc5eO5wzzvxAJ5zR1pFl1XYDjd19VwicPOA7KncrBa2XfSPT5PCdvQ8EMMxhvOGbiiv5VX5XfxA9L+OQBx0G5c66jJknTn7ccVp7PufO5Y9PBplYmLd7tAhy/44clfPKA46DceRBYq449Wex68ezN5dlAKdlz7sn7EKyDv9p+mN/ED0vY5AHHQbnzHhB7Z3KHlkk3HMqgfXdZMj17K1LM6vdw/I4flnDJA46DcgWOLlOJ+x7DeRgQpb6LxmAo4qgFd5t1YyD/HT8sYZIHHAflziGbjrt/MoHWnu2HLRcw6gwTnwsetMeR8lXAKr+KH5YwyYOOg3JnIs+6f2Dyc0DziR966dBSQ+iO1WnQVP0qYJVfxQ9LmORBx0G501j1mmZCB886gFae4FwMsicaWU37+mpHT34VPyxhkgcdB+XOblDJdWBp0KgwEO6Jo7UpsLQ16sUb4Vfxw/wqfljCJQ86DsqdcO6cFRdvOmaqz0bQPXeYEIzc5ljZhyFdoOO3TU5hkwcdB+XOsyfsurgOWG3R8yiwgdeaIJVilCtLrTfo+O2TU/jkQcdBufNkVrGp5QE4vQEpCxixAZvkRGtIWl/dly1v4ocUPnnAcVDu7LAqusYwA6yenqXrDurToRbvT6R96frqg255Ez+k8MkDjoNyx+3YjRVm6TBtdaA+DLz1Bn2qppE6z5G+h+OPtip88oDjoNwJru95HGtl8FIGUO0G5oS7fAhyXWnp+CpEUt7EDyl88oDjoNxxAhd58ufJE628Zw563gLWBT5QcjNJeyT+Ho7f8UMKmzzgOCh3th+iuj2vOhBtAa09lRslhulcxQ0pra+yueVN/JDCJQ84Dsqlb7k6kRs9u0AJyCSDW51g06vOTIk+ix+WN/FDCpM84Dgol/bmdrSJGTA/n3IHlSdCskCzkO7RvH93mby8ih9SmORBx0G5QocM5S6+Swc/JnnSCa1OgjK9l/p8zpUbdPyOH3KY5EHHQblTOwylIRHk+ZyXFfFNR2PI1n2P460VvOB0/BE/5DDJg46Dcid+mDtPrBkGGQJVaaBlCOyK4uKcfNpXEZLyKn7I4ZIHHQflzoPZhbqKbDBSS0BtIVjCCiV7qZKHa7vwxeqP+CGHTR50HJQ7W3pMlxdJ0JgWkMoAG3WAN5ppLqLCNzqr3z45h08edByUO1N5r2ns9uW5fLZrB3kCd+vgvNLK2HK3r2oHvYkfcvjkAcdBueOTa1vd7Hks2/1Z8FbAax5QNC37d85GvkpY0Zv4IYdPHnAclDtfrIR7/RfG7Y8ViH23VM/zJy/JOhInSV8lrOhN/JDDJw84Dsqd4HpiqhMXFKl7Ll/zeRsoApPyUCw1SbtQOX7HDzl88oDjoNx5Lov4vJYlGFMaUHpWLSjh8ypwlDZbH+Or+CG9iR9y2OQBx0G5M3NIaqtMgrXQny+6HYwsQ5114dDVaH71HpDexA9ruOQBx0G586rDRpm9IWheC6iMBKqVoCXpOkladvkejt/xwxomecBxUO7AsZRLfRYfrlKAhjbQQRWkIfPzHHDKV0YHvYof1jDJg46Dcmm/W7Za9tDBOuuzVbo/8UMB1DLGnKvP5Bfo+B0/rGGSBx0H5c5IzpQETYGb8S4gmw71NaAWLDSWl9y+2g1Kr+KHNUzyoOOg3Ikf2pSNQYbSp+2Z/Pmau55PV00puZQ5+MLX3D/ihzVc8qDjoNw5L1vsuZ+pUFrendW0XTsGVxijpFTcV6835o7fNnkNmzzoOCh39rslrdyfV4DynCYvS0DbqFD31OFzpKx4o3b89slr+ORBx0G545N3TpoxQyqjPHQwWJ0D8Fn45nsM8f6V28Fv4oc1fPKA46DcgWOhWtmj+EIaz3tyB60LQZas0ltzql+VDn4TP6zhkwccB+XO1GHPVvWqMMWeSXw6NEeDTvY8nCWW/FX8kN/EDyV88oDjoNxZ01Nmn2MyVOzzWbleoIlmWM2yY0GUzz5Y8Zv4oYRPHnAclCtwFN2DN3cBmapAuioorQG8aLbdX1n57Pgyv4kfStjkAcdBuRQiMUlz7H+jqzPQpAqOOGCQNM5V1vzs+DK/iR9KuOQBx0G545J71V7JAJ/4COVdPkw9gfQsRtwW0YW26nf8UMIkDzgOyh2TfLVmsmkoo+y2qomAymqATdZuuXISuwDHH/FDCZM86Dgol/YsdKS0uykyH0DFEJwxw+bCcU6tXcYFOn7HDyVM8qDjoFw6Lzvqbq0S+FNASB3BrDTgnEcaS1b+bPshv4ofSpjkQcdBuUMHN/KKAvKsBaWaDbRkhSS0vIzh2G7Ujt8uuYRLHnQclCt05F6wVXSow56hfDIY7x7LvbSWlrLyV7tB+VX8UMImDzoOyh060FbCaSBYdmdV8bnVkRQ4mc9O0qZ9dbCDX8UPNXzyoOOg3LECZ2oFK0LT9jwKpGctaCvQzBYb7ybLv6od9U38UMMnDzgOyp210iNZ64tB3WmXjvQsW7DNSsujplFa5/I9HL/7Kg2fPOA4KHd8cuU5eSosbQuoV4M2U4aSOU/Ma3j5KkRS38QPNXzygOOg3PlgRYhdZEB18ydEsotGFoVWK+8hHVMfX32wqm/ihxo+ecBxUO4E19l7T3sERyu24Xi+Vw3tkFNZ2FabuX/lddQ38UMNmzzgOCiXbHIb2dqENlLbA3nmPYtzglT70o5keX51JLC+iR9quOQBx0G5c8mmNFu1jz1uPPHDIQg+GwNzRUv8LNK9AMfv+KGGSR5wHJQ7e3MLP35Gh7HynjlsdrDkDWbLSj33wp9tXK+v4ocaJnnQcVDuPCW3MlKyDr09DwKn1ucI2oReR12E3PSzSzb1VfxQwyQPOg7KnY+5c3rzJGD0HNBk4Se6btBHL2JMM4teoON3/NDCJA86DsoVOmpW41YUxHY/RfJcBxyJISfbf5jekS98zf0jfmjhkgcdB+VOhCRzr5UNcKxncy4RKJcnb5XaQJE++cJQ/kf80MImDzoOyp3th5ZoYCHoxZ/oumQw3Ii4Nq+lrF08bnRWv31yC5886Dgod24S1M69TIGOyYDGKtDyILBZ1J9DgSpfHUKTN/FDC5884Dgod9wOGqKOBQZj+b/th+25SzCautTMq4+vDnbIm/ihhU8ecByUO1+sBpXxPARk9QWUXKGNmUHUsOdc88pfTR3yJn5o4ZMHHAflztDhXasQQuGSgaQ72OYEzNPsVtfCcqFy/I4fWvjkAcdBuQPH7qqUpkGzwUCtITi2BqW59Vw7zXKhcvyOH1rY5AHHQbkCRxNMHZVhSnsOPa0GZjUDtp5LQvby2ZYeeRM/tHDJA46DcucpuU1cOjKoPHeeGidokwuUiXmMVJvqhbbqZ/xQUpjkAcdBufS1igZPpV0quANpEnB2g8RLvNPo1S7A8Tt+KClM8qDjoFw6Ediwlj1v9FKfYx2FwYsJ9J5HH55GT1/ZgPImfigpTPKg46DcmTqmm2AbkKcjULcOLVsFXSU1bp1dvzqCJm/ih5LCJA86Dsqd2oFJK6X0PCFfu3bkAu6WwUZpvLi2Mb7aYCVv4oeSwiUPOg7KnUtPXLlZ7SA1KVARBB22INEq1eYaq9+YO37a5JLCJg86Dsods4MwibUOmPKmwx8TcDdZz0arzlS4UmsX6Pjpk0sKnzzoOCh3OquG07URSPOy6VgLlHrbBWRmbqlOX/kjOvRF/FBS+OQBx0G5k80lGWxtgTVKu7GaBKbaYFk1TsX1u9KhL+KHksInDzgOyp01PZozTjFY6Tm+nPdMrrh/xwNn6tlTk6+uBOqL+KGk8MkDjoNy53NuKUk2AjDSs/1QsjxLpffkYStXJ+702UiuL+KHguGTBxwH5c6anpQcs1SYljoQLdkzhy5IxYy2JGpf7c3VF/FDwbDJA46DcilEwt7RJ6RkEwhRwc0rWCqry2hzyFdWh76IHwqGSx5wHJRLbdXAPNnARAtQm8+DDmrQi465y0du/tXeXH0TP8QwyQOOg3LHBpxutKqDjGVAPW9MZldIfUrdk/nkfqGt+iN+iGGSBx0H5U5fJSLNiSCjZyDn9Rzr6GAFS6UxiPEGHb/jhxgmedBxUO7UjuJrWqlAqfAeyfuznocQFImNauq1XLAB/4gfYpjkQcdBuVM7+hKjZ84YbWw66N972QxtMGoflAhv0PHbJcdwyYOOg3Lpi1Wiln1Atbrp4Cq7s1ICLbWORGX29FV0XV/FDzFs8qDjoFyhQ6eX6ujQEvY9d2TfnZUtmDlLU6te0lfPyfVV/BDDJw86DsodOrTbGCKghgtojf27xBnWlEzFh8z11SYSexM/zOGTBxwH5c7BDszCaS3otc09meuex80IhPL0ukg1fZWwsjfxwxw+ecBxUO5kc9ewZVggTeUNhxVQcgNeLMq+a8f6Kptrb+KHOXzygOOg3Mnm+hOlcgLqqEBaCMxShZTY1ii9pM/MDnsTP8zhkwccB+XOZfI0a6eBMMtIQHNNaNUnLLMy1Pe4vr5KWNmb+GEOmzzgOCiXEla5Wp8JJo1dPrBOMCkJChYeRYlkfmV12Jv4YQ6XPOA4KHc2rlN2k0TQ9oTxf/dlXRI/excmdR6WTL6H43f8MIdJHnAclDszBzpTzg7VlwA1a9CoZtBeaC2to9YLbdUf8cMcJnnQcVDuLM5laQVtQMNueyJnBE+5Qq5kNc85LV0oHX/ED3OY5EHHQblCh/cmKFNhIO+pY7YG7nUBp/J8rhrd8asIib2KH+YwyYOOg3Lng1VWb7YM6urPfje2PYDQhGJ9Fe1IxS74gH/ED0u45EHHQbkzlHte+ORyq2t7zssS+J7FgXAlzskxzRu147dNXsImDzoOyp3aIVha7wm0PU6gk4Ojdigsz/erMQpfcAL/iB+W8MmDjoNyaYcVFUR9ri3XPXfUZz4vmmApYi0+qFL5hg5Nb+KHJXzygOOg3CkdnjQ5JejUO1D3DM1kjx1MlMcWJKfv4fijrwqfPOA4KHd8cnbHXBLI6hNoTAWXlUG4TxZcLv2jZx3/heOPtip88oDjoNzJ5k6tq64EZWbcbVWRPZLnDo3XSjm1QTfaqt/xwxI+ecBxUO44gcOMsQsUQQfCiWC0CoxeJ0pudRF+D8fv+GEJmzzgOCh3KkclUc4GSJJgzxkTrKQCFVdG9b7G+Og94H/h+B0/LOGSBxwH5c7M0bFgzxlmfuDotYGjKSCbjNwk+VfB9f/C8Tt+WMIkDzgOyp0NVmmt0dqARI9J3mSACiMIJvLKq7TykQ34Xzj+iB9SmORBx0G5E7AqtSDXAvI4gKTYwbRMGIka1uTSv7pH8D90/I4fUpjkQcdBubTBSnf/VBA6ZQGqY4HNPXVINxrcOBNf+F71R/yQwiQPOg7KnROBe/guLAbJ+gIqJNBSLtAHVhnS5vALM/kf8UMKlzzoOCh3lvRwdxrDYLa2h3KdFdoQhzKaNVGkYR/tIfkfOn7b5BQ2edBxUO58z/XUbXdRUNwr0PQGLTeG1Hhm7HkXj4+ek/8PHb99cgqfPOg4KLfoWOyIoJ3npiPN3Vm5Qy0F1eYi+ur4suKb+CGFTx5wHJQ7Q3mdzH0K9Pl/Y8cEH9NhD+qz5kRi9lXCCt/EDyl88oDjoFyBoziP2amCltWAnhrS0BOsqui8Wi3jo0No/4Xjj7YqfPKA46Dc+WC1SimWZHMhBWhUAh25A8/5BNoXd6Hv4fgdP6TwyQOOg3KncrTuLde8aSgORLWAuwqsPlVK0rXqV04gvokfctjkAcdBuQLH7p44TUHIafz/W2g+EsHIrVNuw9P46mMuvokfcrjkAcdBuRM/zAMHlQqiE4FkJlDHCYoD68rCnC9Ujt/xQw6TPOA4KHfihzob1+cyOe/eiopXaE/Ayqw+36vq7OujPQv/heOP+CGHSR50HJQrdHDmPYo7Aea+S8dQB00pPffJ2XU0c/3qzRO+ih9ymORBx0G5s2hBfWTGBia5ARk3UFL6l7JanFoRv2AD/hE/5DDJg46DcudrLnHCpBOo857JuQzwNehZut6yScOmF3zAP+KHHC550HFQ7sQPpT+b3TLMmgjI05470kLgVXvztXz/eF6g47dNzmGTBx0H5c6uhdyW9Mx70HB59koXcJsN1srmzWryqRfo+O2Tc/jkQcdBubRsIe3WqjOoPRc7VlNw6hPcjRVXznN+9Z48v4kfcvjkAcdBubQ4t0jWlMFne87Z1I2J63jWr3vqA3l+dc7mv3D87qtq+OQBx0G5AocmrYyIUMcsu6/CBc28ACfj6Ui92lcPZvOb+GENnzzgOCh34BCViZOgY3/gcAOtOYO07HOole9CJPlN/LCGTx5wHJQ7rzq8NK8owP6sBtU9fRhLflK63pfYnkkutFW/44c1bPKA46DciR/2ppQwgc75bOlRB9vlAhqjpjRKSfUrqyO/iR/WcMkDjoNyJ2E1VMZUATTfY/iyDYd0BcPEibuPPYt8D8fv+GENkzzgOCh3srlp4OJZQao/laPuorF2+UiK0q2V1G/MHH/ED2uY5EHHQblzIpAHeaEOM7sCZUvgifaAXgYTM9ngG3T8jh/WMMmDjoNy50XgqlI0L2BLFUjapsNSgdZwScqa21fnZf+Hjt/xwxomedBxUO4ErKjv/1qH2mgBzTKfU5oFbP+l9/V80r1gdfwRP6zhkgcdB+UOHYvY1AikP/sWWMeuHX3XjiyZ0mI0vvDF6o/4oYRNHnQclDtOoOacSi3QxcqeO7TDbqwWrISrZ/Se0lc3CfKr+KGETx50HJQ7x5d3QzWkVCjW8rM5l0D5Xxox01JPLOOrNT3lTfxQwicPOA7KnYMdpp7LfDopzs9JggptMkFpaoJasPFXpaO8iR9K+OQBx0G545Pb8FqrQiPqu68aCCpFYJSRSt5/Nr0Axx9tVfjkAcdBueOT59Zc0aDk8lQOyqC9Lxi8MJm41vZVwqq8iR9K+OQBx0G5UzlaW2I2YfS04cgLwWqvYMvmcJpt6YWZ43f8UMImDzgOyh2bvOflVJ7jZ1SA0rOCxPbvimkbOlId+avXsuVN/FDCJQ84DsqdhJVhH7k/h53cdlulDcz77q1wedHFK8lXLnl5Ez+UMMkDjoNyZ0dPHt2tG0zdv+wB/FkNygNws7L/6Sutr84RlFfxQwmTPOg4KHdsQG67XNi/+KEDcRLw3UwBSxPvs+uYF0rHH/FDDZM86Dgol07ZmCNuJsruYZ4NVghuWHYpMRdyqqN9tVa6vIofapjkQcdBuUMHVnQvu3bg6ECIDq30Bbo6UlYqdqV2/HbJNVzyoOOg3NlghdJHZ4Em9bn0lB4wjCF1yWsaE9NXbwLLq/ihhk0edByUO3OH49RW26Zj7LljFAUj7JBXnWMpUcGvtq6XV/FDDZ886Dgod+KHbJR7XdAV8bnYMcCQ155AKrbZK5fPtq7Tm/ihhk8ecByUO41VW0LPQ45NgwGJLbC1OkjRpVJrMv1q7KA38UMNnzzgOChX4FgrzSF9gnrZcGDKYIUblEF1kXoi++qLFb2JH2r45AHHQbljBZaJKJ4gj+cyeW4dWiaH4bzxYO6lX2irfscPNXzygOOg3FkqjT47a4fe2+6taO2JXItA9jRWWbvjSl/FD+lN/FDDJg84DsqdbO5zdDnjBNK0fzGpYMYTWkGvqUybN+D4HT+0cMkDjoNyZ+awtDIlgfR/5wh8QGMpMNdDhq7Sx1ffculN/NDCJA84DsqdM09qBUui5xS5AlUZ4CII3akxs9vo/D0cf8QPLUzyoOOg3KFjZNuzxYKV8/O5qitoo106yMvqMlOqX5nk9Cp+aGGSBx0H5dKLwNRqcYduw56DBAW8EQMXyj3XgqIXvlf9ET+0MMmDjoNy5zH5nKO0zOD+REiqOjRfczdaGffQUVIZXz0JpFfxQwuXPOg4KHfo6J2mpt1PsTwPO57X5Gl20C67bthc1tMFOn7b5BY2edBxUO48J7e0fIqAz4pA5I9hLh08C42aKlv7ajcovYofWvjkQcdBufOePE9rtDqw1uf8Wa/Pk1kGqZLbqqnP+dUHXX4TP7TwyQOOg3LnSqDpMs8ThrW24ZAFjTJBqWu1kmnO/NUnK34TP7TwyQOOg3LnixWPlSsJjPa4HS0RtN52+WhtLjJbtV2oHD/bKk3hkwccB+XOQQIj2bPFHjo2DUDJGLys54+DEXMtKX31OZdfxA81hU8ecByUO0ulWd1n3iM4rmf74Zxgqy2oiUmLJcXy1asOfhE/1BQ2ecBxUO5kc1tp2ZbuZmo5UNEOyo3279a0WbB2+SpEwi/ih5rCJQ84DsqdyjFH6kgdesYONL2B17xg2fRsdUpD+R6On/FDTWGSBxwH5Y7RsfogJ4fq8mRzyx43KCfglr1x1fndqw5+Ez/UFCZ50HFQ7uxZoLqRyAMqegHSNfZE3gcsHcbe67T81QFNfhM/1BQmedBxUC5FSNCaSYb9v/nZ78bQpGTIWUbufYxWb9DxM36oKUzyoOOg3Pmau/+Z6Ao66p7EWxPQteb+HQkN2/3WvDCT/44fagqXPOg4KHeMwN7n9MVAaTag3UyB2pywXMfKXXXRV3tI+E38UFPY5EHHQbnz7EmmcBoEKFJ3xRAHnTSeZ0/e5lxS0gWb/Hf8UDF88qDjoFxatsAVV8ddLBICLe5gs+qez21YVsXSvvqgW1/EDxXDJw84Dsodt2MMql0TFLY9bDDjA4cDs2QvnfIVOH73VRg+ecBxUO7M5GlUn2rQ5xCgZ2GPav93zabg8jVVv5rJ65v4IYZPHnAclDtrelLpc/EEmc9nqjoaeJPnNEEWE/XZ61fxw/omfojhkwccB+XOq448TZwM6sj9aasYvFqCpGP2xH1V/MrrqG/ihxg2ecBxUO7AMWWMlBu0Op8zaL7AqHdIw1cVHN1q/x6O3/FDDJc84Dgod7K5KY2cuMIeNJ4lPahglRBc2He3pc7pq/uy9U38EMMkDzgOyp2ZY3dO6s/Ow/UM5FQQVHqF6a0ajUI9fbWjp76KH2KY5EHHQbm0wSor19FB/NnRU/dY3loa0Al74cUm8lU4t76KH2KY5EHHQbk0knsatXWYQmOP5LtsNKIEY88c7I622blAx+/4YQ6TPOg4KHc6K0kjNZxQcVeM3VjtAcSkQFEuefFjdVz4mvtH/DCHSx50HJQrdLAQLk0O3Vd9HI4KNqnAUhtD0LP4hS9Wf8QPc9jkQcdBufPsqRBJmgRjPlvXlQxccoGsaeyZI7fh6wIdv33yHD550HFQ7kzlWQWHJkhom44ng2gjE7AitYnPVYKvouvyJn6YwycPOA7KndLRy6ptD+V5Nd5wsEFLZYDlicW19MVfJdflTfwwh08ecByUO3Bgyv150ZHrvyuB+hxffm49Sc49d26evgqRyJv4YQ6fPOA4KHd88mLWGQkmUwJaTcCeZYgpV5nWurT21QcreRM/zOGTBxwH5c73qv3j0pp0wDrWbqtsgvaqu63ykbXkWdpXXoe8iR/msMkDjoNy6YTmKpLSAGVVoD4dXPf0gUsHP6t6Rv7qWIe8iR/mcMkDjoNy58lTIVEbDOpagWS3VU3qgDbJlk+fSl8lrORN/LCESR5wHJQ7EZJRqhkZDH9mDhu4udhwFKFVE5ck9tWtDnkVPyxhkgcdB+XSVmn2hi2BThvPmaddOionQDVZnmlJvWB0/BE/LGGSBx0H5QodulEoPAVmyw0IJ286nuG8CmYZKyF9dUBTXsUPS5jkQcdBubOjR3dbldVgZn/WkHgDk9oAp+cl2mryG53Vb5e8hEsedByUOwc0ef8zscFurPbcQdNBs1dgpImF97jeL3zO/SN+WMImDzoOyp25o2dd/iySrnnPHUsnaJUMTXQ1bmut+dWzJ3kVPyzhkwcdB+XaORtZRQDrs/2wDYdmvIePhR1LSi71K7dD38QPS/jkAcdBuQIHdq57+B6Ai/H5oCugpL5n9N60J521fxU/1DfxwxI+ecBxUO7ceqLqmKmASnOgKQM0dQRuw3ANW0ZfJaz0TfywhE8ecByUO3BYdV+aoLbagHLrYKoCNIwRuw5vX70I1DfxQwqfPOA4KFfg6Gqk69knvXgj0Ts9l8kT5NRoz+fZtH41keub+CGFTR5wHJQ7M0fmLmMijPyESAQ3HOQLUladU3rVcWEg/x0/pHDJA46DcudrFfIuEVOgoWYgTnv6wF1DZp6dkY0nf+UD6pv4IYVJHnAclDsvyRsmfM7XDE8ElNICXW0AljSL1px29fgejj/ihxQmedBxUK7QUVaV+tyTTaYMZGVAWzOD9e5mmF39wtDxR/yQwiQPOg7KnZFckhhjhoV9AU1qYHUwFOTpIl7X+Opdh76KH1KY5EHHQbkzk1smEX3OdbR/0fUBRqKwB3VeNnV2/WqDlb6KH1K45EHHQbkTP+xDsD+t1JPLpUwDfO4xpFnlUWzMVL562KGv4ocUNnnQcVDu0OF95PKcXKZZdmf1zB19LDCtarM3Hf0GHb99cgqfPOg4KHcedthIRQtDm89tQHvCueIZes1tke3pI391zsbexA85fPKA46DcSa4PtVItA+aSgSgLuEyBhGmM7NxEvzq+bG/ihxw+ecBxUO64HR3FbSNRFy+g1hQ0s4FtVlrRtvizEIm9iR9y+OQBx0G5Y3ZMGUW6wpT2tFX+nERLbReSVrIv57G+ek1ub+KHHD55wHFQLiWs8uxzT+TZkYCcCFyfhBVRIvHRWr5QOX7HDzls8oDjoNxpq9C9yy4VulCAVBJ4mQlKe6aRXnu1r4xAexM/5HDJA46Dcmdv7sz4b1Fufc5oUrYKPluDXDjV+exAtK+yufYmfshhkgccB+UOHIvntFZ3H+V1wzEV3PYvjFUmeerLL3zK/SN+yGGSBx0H5c5ELoSppwpr6rNy/emrVmIoo3FJLvrYdd/T8Tt+yGGSBx0H5Y5Jnpi9PwOHrz2SY3FQXAoFVWUVar1daKz+iB9ymORBx0G5E84lLi7DYCycQPS8l51pglptI2MizBe+5v4RP6zhkgcdB+XOvQ5XXVMMrPz7YvWcl/WRYfkwqVU4p6+W9Nir+GENmzzoOCh3DnZ46zL7v/fjCFTnAK/PEnbGyX3khXhj7vjtk9fwyYOOg3LH7Vi7OORdLFrhBDSkgDVSaNJy5rIHka/ek1t6Ez+s4ZMHHAflTmOFM3XeXHifClTybqyaEYhl0+U0On+UXP8vHH/0VeGTBxwH5c7x5d05ua8ElTcSVJn+bxNJ2oP6JDSjr64E/heOP9qq8MkDjoNy6b5swprXHjVk7KGjVAXVvBuslrVYX23aR+9l/wvH7/hhDZ884DgodyoHW2t1LeBnVw8JdnBvA/Kqzw6G0Wov38PxO35YwyYPOA7Knc9V3ZyN67/7A0BzVVBDA5mLqymugh8tlf4vHL/jhzVc8oDjoFzKkNRZCRfkXCrQWBmarw5pivKuGrOkC3D8jh/WMMkDjoNyBY5FtjhxgoXy7FnvDWxUAquuWmb10i7A8Uf8UMIkDzoOyp2n5IXTQixQhR1IG4GOlUA7auOxqI4LRscf8UMJkzzoOCh3rnXMMtp4ElVj8p46TMFmmZAbLcOs3NeFkfyP+KGESR50HJQ7O3pG2yWiGzg+h56WMhj1CoJt2UhUqHx0XvZ/6Pjtkku45EHHQbkTXSfPi3MHzg2BmCu4FYO5emHrc4i1C3T8tsklbPKg46DcqR0F1zJf0Hp56DAHldEBl6Ak6y3Pjx4F/g8dv31yCZ886Dgod75ZVUXF5+QyzQFUniCitwwrG5G1mvP8KLpu+CZ+KOGTBxwH5c4nq6VYailQlu6xo5mB5lz27KFNvemkr5Lr/4Xjj74qfPKA46DcmToKd1JtoIPL8z03geGokDxbt0zeykerQf8Lxx9tVfjkAcdBubQ3t2RjXOAtGZAzQst9j+SOXrtnbuMrKxDfxA8lfPKA46DciR+OWtWfZ4BpD+MkfU/kYzw7rDrunmakYV95HfgmfqhhkwccB+XOQG7mtfYJQ5/L5M/y3Nbz2qN5SanW1K1dgON3/FDDJQ84DsqdmWOoZxwJsKluONKexScmILO+Rm0pIX8Px+/4oYZJHnAclDszh5WqWhKkkTYSOa3no+6CqW67jsjw/NHx5f/C8Uf8UMMkDzoOyp2ho2DXwgV8pF06bEzQtQpIn71Rx2lfbT/8Hzp+xw81TPKg46DcoWP5KnVVELJ/p8kZVIrvUoLolpjJvgpY4av4oYZJHnQclCt0eO11j94CfWkBarvHUuoFeP8YCdKsui6MHX/EDzVc8qDjoNwZykWrow4Q6fUZyivobBm6syutbpueC3T8tsk1bPKg46Dcedihs3OyzUTBvOmYBmYTQTOuKU7Z8KstPfgqfqjhkwcdB+VOOFeElHbFKH2UZ/X65kSpgdfKsv9KvHz1zSq/iR9q+OQBx0G59OopLRWd0OZzzqZXAZuC4FKajc425Kvth/lN/NDCJw84Dsodt4NGFusDrPPuq6omaJkdSl70LAqdG5Dv4fjdVln45AHHQblTOQhLzbtorPrszeX01JDZdg0Ryq2kvHn5Ho7f8UMLnzzgOChX4NgtldkqAp0lPatBBXzWtAePzYVnlra+ehCY38QPLWzygOOg3DlH4I3rSgaFGwPpFGiMDLXmqWgFy2dLpfOb+KGFSx5wHJQ7S6Wz9CV1POsOB9AaBkqewIY2GTlZml85HflN/NDCJA84Dsodo0P2bJGsQFEToEwIbf8FVOxSRIZJv9BW/RE/tDDJg46DcmfoGKX1RA4tSQaarNBKdyirojcyH/rVg8D8Kn5oYZIHHQflCh0zJxplEJS6wdi/ZfDmDVhMElFNqdyg43f80MIkDzoOyp2LBDZ7GzT+/6GnuRQ0dwW0UYrMlptcGDv+iB9auORBx0G5c5o8KRaWzcSyBFSHg0+c0Gt1F6yU6Ebt+GmTWwqbPOg4KHei675//vcADq22CtQSbk4KwiJZJVNt/YbZ8Tt+aCl88qDjoNypHXvyRjOGnvdoTrh7LN1gwDD0ZL3s/uqr+GF5ET+0FD55wHFQrsCBWNv+h4Hbc7BjMEFL+lQS11TakCZfndAsL+KHlsInDzgOyh23o+Ra8mAYWBdQXgU0CQJOfNYiZiyWvofjj7YqfPKA46BcOqHJqxkVsDr20GE9gefy2B5ZMmPZf/NVNre8iB9aCp884Dgod1YtTBbBUgBLfSby50pgWQtK7+xlIJfPdliVF/FDS2GTBxwH5dKrDqMh47ld81wmT/8eP1mBWrDpKNbzZ1ZHeRE/tBQuecBxUO686lBJ3VGAiyJQbQaWjWGPIimPNqd8dsmmvIgfWgqTPOA4KHcCVliSpU5A3gYQjt1W9bQrR8NUbDaZ80Jb9Tt+aClM8qDjoNzZ0YNrltoLjFoeOoqCmSFwmkuyMPfP7hGUN/FDwzDJg46Dcqd2zEa+3CEX3AUERUC9FViOmrJNrvWrnevlTfzQMEzyoOOg3Pmay7M9R5ah1+fQU6oKbZMBhURk1jxHmRfo+O2SY7jkQcdBubTBqrW0mHcrtSdz6kzgCxFqn50a48TP4oflVfwQwyYPOg7Knfjh2L1VGwOk+HwyJA7NcUGfNIsMnJZu0PHbJ8fwyYOOg3LH7UiZBlIDXK3tuSP5E841EK6tJG6yp/aP6KA38UMMnzzgOCh3srl9pqGEsErdQ/maDXanb4CyqK3Rtaf2PRx/9FXhkwccB+XSDitqPVXbReM5hPbcC7SWK5jKmOO55oFfZXPpTfwQwycPOA7KnZG8d61WdA/ij08+ZIIPRiipaEvdpOOFyvE7fojhkwccB+VO5ViL3NN44oflSeRuTNouHx1nrxlz3xPI93D8jh9i2OQBx0G5s+Ctl9YfqwNrqkD8HOtgbTB1WqVReY6vElb0Jn6YwyUPOA7KFThKs4UpCQxceyAvbYDNjlCZ3bXk7v5VworexA9zmOQBx0G586rD++itV5jZnjNP2cBnfm4SkHVc3Zy/utVBr+KHOUzyoOOg3DE6RnEs6wkdPicCy5zQmhAwm9HCTpguDB1/xA9zmORBx0G5QwcyazeCRMmBVlvQpBRY7GW6Z6/lwsfcP+KHOUzyoOOg3JnJXXZ5SA1yIQEidPCMCCkLNcQ++7zwNfeP+GEOlzzoOCh3lvRYXcPRIMm/6Lrn3WMVh2WTk5SFWr7aQ0Kv4oc5bPKg46DccQLzXEtwj+GoT2fFCDrzgEFlpFFrzksu0PHbJ8/hkwcdB+XOB90ytXYnsOq7s5JO4LwQ2qzexcZQ/Kp28Jv4YQ6fPOA4KHfGjtSwpTqhejOgRHsob5pBR8fdZQ3M9tXYwW/ihzl88oDjoFyqHKNJSQWGt91XPccI3MeAlef+ex4pOX0Px++2qoRPHnAclDtw7B+/obtyzLUHcbIu0ApNIBXPRQu19FWIhN/ED0v45AHHQbnzvSpRL7XQnsjTnjlwGWjvBbBnLEmfsfxCW/U7fljCJg84Dsqd48uZu6X1vAccaVcO6rB/IAdI7qL5/1Lt38PxO35YwiUPOA7KnbaKeSlhBl68mynTXTmEd2/V6rChS5p99S2X38QPS5jkAcdBubOjx6tkzgm0jrzhmAgufVcOGU0XDlz1qz0L/Cp+WMIkDzoOyp2n5KUvYzbIpvQszk1geTdXVU3q8NWcLvRVf8QPS5jkQcdBuXPKRpuPtTJ4zQWo1wr6bFsomDLWTu79wkj+R/ywhEkedByUO53VykgjDVg0OpCO8URIMgwa1bgmqvOC1fFH/LCESx50HJQ7e6VXGaSlwdDngOboDZp5BZOBZY/oRHphKP8jfljCJg86DsqduePZX2WSQSgloDQYzFUAGxFWTW1+9rCDX8UPKXzyoOOg3PmgS2Pq2v1U22UCKIuC6toTSFuyku9f5Kvth/VN/JDCJw84Dsqd0pE6pe4JrHcDoo7QcmaQtpuslTA1/OqDbn0TP6TwyQOOg3KnctRR7OmmKLVdLxYhqJcOtY/cKhep9auZvL6JH1L45AHHQbmTsBqeUl8ZbMxdOYov2OPGgjoUffWe9LOEVX0TP6TwyQOOg3LnHgF3HOQM2tOeOXpuoJUYuuKaacro9auJvL6JH1LY5AHHQbkCx3ScuUqDtSdvIEkZfKDDyslKzh19fmWT1zfxQwqXPOA4KHfeA1ZMc4iATd1t1f4tmJdny5slb3WVQhfaqt/xQwqTPOA4KHf2LOwealeJ5zqgtQ3Hnjn82bNAZTpzWznLha9Vf8QPKUzyoOOg3AlYoXJrmUB4IlDLCawgAiaxPY1zI7zwueqP+CGFSR50HJQ7H3PHs/ZQEKrxrh1kZbdYswEKFax1TszjAh2/44ccJnnQcVDunOtorVvhx/0TB8JqzwerBsazTFNp1i/M5H/EDzlc8qDjoNz5nNv3mFGGwhJ/4ofNn7ljQXZS1WWz+42547dNzmGTBx0H5QodqzKXgR2eNBWQ1Cdq9awKTX1O4pyVvrpJUF/FDzl88qDjoNxJWLU9XGQqwFXT7qx2U9UwFyhWCy6sY/FX8UN5Ez/k8MkDjoNyx+1omHwPGpCl76HcNhdNi4Bk23MItTpT/x6OP/qq8MkDjoNyp69KXvhJHg4kBcpjga/OYHP//cI5s+n3cPzRVoVPHnAclDshkiy4uvc9avwzO9TBGj9vnopbm2viZ9lceRM/5PDJA46DcgWOXBVTaQk6yq4cpBNaTw5VVrdBZZVyoXL8jh9y2OQBx0G58zG3jKTPW47GxkCbBdgVQ6GtWbHO0rf+PRy/44ccLnnAcVDuvOpYXGlQAurPGpJ/S3rGIEDplUddlfCrpdLyJn5YwyQPOA7KnU+53pl1+KZBDEiRQVOv4Fn2SF6J2vjqVYe8ih/WMMmDjoNyZyJfG4AiDaTvOZx6GqBkHXxWE9S+ywhfoON3/LCGSR50HJQ7x5eb01zZYE8Ye+qomMDadEgzOU8jS5+Z5PIqfljDJA86Dsqd/W6pJXVRmFgLkO/Zw1LZ/4JTJleaaP1GZ/XbJa/hkgcdB+XOUD577iUJlGl5zx15PK8DHTrnqpl9Tbrgkv8RP6xhkwcdB+XO5lwxSQn7c3x5As0yoOVRAAfN1JCtjRud1W+fvIZPHnQclEs+eekmewwfSgvoqSJWJoLKzC7eRT67Eqhv4oc1fPKA46BccjuKcC8d0MaGg/3ZZtUE0spE3JEzfvUmUN/ED2v45AHHQbkCh6y8qumAhOx7Js8O9uwHncZjFByD/avgur6JH9bwyQOOg3IHjrx8jpUgNXsWvBUFbbhrSDP0xu7WvzpIoG/ihxI+ecBxUO7ED4vuH38bYBmfJMmezb1ggdVXMymozb/6XqVv4ocSNnnAcVDuhEhqrwNHgZ5xt1WSDdryBYWSzoqj9vVVNlffxA8lXPKA46DcgUMTD+v1Ob5sGw43cN2Y6FI0otaw1+/h+B0/lDDJA46DcudrlZVanpfk0p9JIz87emxPHzZ7TUVz4XahcvwRP5QwyYOOg3LntSzSGkMZuOzJg7QyuDlBkyQJNyA1ffWsQ1/FDyVM8qDjoNyxAQmnD1MoaRYgWwham0KvJmOUOtf46rmsvoofSpjkQcdBuRMhMa8uc9PRHIGmzD1xjAltqOc5h5Rx4YPVH/FDCZc86Dgod7au257JR1uQyDYdjs81grWe8x1eKFXPCS/Q8dsml7DJg46Dcskm98fVUBjNOlDjPZVzz1AHZ6XW02hfxQ/1VfxQwicPOg7KnQVvvLKtskD2iAG0pENblsE42+BOOj+72GFv4ocaPnnAcVDuHOxYfWV5LnQUSbt0jAqe2CEvXnPPHi2Pr+KH9iZ+qOGTBxwH5QocxgtrXhVSrXvqEMrQ2lLoLv+PvTfJ1e3GmXZHREBiIZHDUTn/IVzJeRs2Pr37Xx2pxSx22o7TMJDnMckVIRLRdEqIt77n2pf4obpP7nAclDefc0OouFMj/4SreO9dt31Mk7AXnTyMyq1XHfYlfqjukzscB+XNLRvJbcbRIHTlBYfWNXNkg5KlUEZOhLdCJPYlfqhukzscB+VNwmpgjIUKzGL7jiZWUEQFklTC4N4iPYDjd/xQ3SV3OA7Km5mj5BxnrqtyxLwTVgoWWgTEEqWXqMq3njzZl/ihuknucByUN0ZHxEZlrwYdiMBz7GzuXiptq57ElojGrcvk9il+qG6SOx0H5c152RzbKhiLDtFVOhgNlGsB7bURych53oqQ2Kf4obpJ7nQclDcBK6HMjRlWDVm1I8QCNS5YRt7Lo/oaQ+wFHb/jh+omudNxUN58sEJhqaVDLEOBuy46cheYPaSZMhH1W4/J7VP80NwldzoOypuhPIzaUtv7cssAjopQpypIGtF6qGngrWdP9il+aG6TOx0H5Q0dONPgMGDsVT3rN+MEjTFBCmsmr2siyeHFVP7bJzf3yZ2Og/Kmsxqd1wBe9mMn3ptzDSqPVUBK71Gs68Q7PrmE8CV+aO6TOxwH5c3SdZJVODiAmOwrgZbBuA+gShGjhjTqncbqP3D80Ve5T+5wHJQ3yxYyiu37spr2sw6sYYdIEmDPvWVN2PnOg9n/wPFHW+U+ucNxUN6ESIpINCzQjeKqHAGhsBGE3rCVvg+83jnX8R84fscPzX1yh+OgvJk5qlUjHfsFoACvZgpqrhVGnLJ+J3Wc9qBy/I4fmtvkDsdBedNWYZi0pm5YA3iGHVQHbTWvgRzbLLnFrnc+V/0Hjt/xQ3OX3OE4KG/gqKwhUofc0964ntb0sdeuV7EpCXmS3HkP+B84fscPzU1yh+OgvNnvVhn7TPP/37PQYoXVZyUwaYJ1jBjynfeA/4HjZ/xw/So3yZ2Og/ImYBVrxxgm1Ma7dJRVOmIQUIq91JxqtDvJ9f/S8St+uH6Vm+ROx0F5UzsmYqM2IZZCsPuoxUnaxzs0WlEZXO5ssPovHb/ih+tXuUnudByUN6fJJ1JuKULOYZ8IzLQ6q0pAKaiE0XKJL+j45ZKvX+UuudNxUN645LEjKvGaOxYTPIJCsRAhasrb6+DUHgzlP+OH61e5Te50HJQ3z540pMa5Q5wRgRET6AwGwikmJB4D7zzs+C8dv3zy9avcJ3c6Dsqjix1Jed9AiyPqmspnARUi6L1oHWtAJ7v1zSr+v+OHCw73yR2Og/LmSqByk0YTgtSwSkfoC45SIPNcY4dG5n5nNeh/4Pijr3Kf3OE4KG9Wg+Yc65gMiXlPHWNNHbkZjNFTSBSjzTtbpf8Dxx9tlfvkDsdBedNWCaNWQZAx6v92WFVdQ4eNYJhRFLvch+NX/HDB4T65w3FQ3lzrCKGumcMgjVSArTaw0BlIW+JVO6a8qBy/4od7a6/D4XD8X+WN1VEbh7JoiBxk77ASsCgFihGLmpR72dz4/44frl/kLrnDcVAeZXNNcQpBDpaAKytYCQN6l6g8aXFzZw3Jf+D4FT9cv8hNcofjoDxaDdrbrDb2ttwFh4y9VHpM0B7G4GZF44OvVX/ED6Ob5E7HQXnzLTfEJJQqkNCayE0DFO4EM2jDPFIML4yOP+KH0U1yp+OgvDHJUbjjmjqw8Jo6SFYV0bLoKNhyCtzX9PGAjt/xw+gmudNxUB7VjhxDx4XDmi/2jp6+OivK0GjUOHrfL6Ie0PHbJY/ukjsdB+XNw46gq5vKGbDGfa+j6N5gteaOFGMQ1F6uLemJn+KH0W1yp+OgPLpmU8dswlAII3CrcXVWiSErMjN1CfPF3PHbJ4/ukzsdB+XR1vWO/9yvKbp+sKQENaUB06y2rpMs3Oqs8Ev8MLpP7nAclDduB1VE7AE4BluN1UQwowBRW7aQ1+CBt0Ik+CV+iO6TOxwH5U2IZCTEVBpglApcCq7KQQUUayWLKKuzug/H77YK3Sd3OA7Kmw9Wrar1RICS22qrMoNxihBibXP1VVXSLZ8cv8QP0X1yh+OgPFq1ULrlaEB9XyYvYU0foe+ElWUhYSzj1iIS/BI/RLfJHY6D8ugy+Uica4GQYvnfQF4WFetHohwsUCq3zhHgl/ghukvucByUJ3DUMmLkHR+RveAtaQMVLmvwGC0GiXtLzn04fscP0U1yh+OgvHkPSI0ppAJR960OiQFMI0PXqU1n75UfVI4/4ofoJrnTcVDehHM5TB2GICL7Wy4uOuJYpWPYoiN1nOPBRP5H/BDdJHc6DsobpyPgDLat8X0YkPsMUMrqrkqtQlXybNcCVvgpfohukjsdB+UJHUP3/sNB+4JNX50VCWjrBqtstNJiJswPfMA/4ofoLrnTcVDedFYaeIgRVMsDmDcdNNaPmGIqmnTirdfk+Cl+SG6TOx0H5c1z8mCjjsags+4jgVbBWlfIzbDMFiKOW3fQ8FP8kNwndzoOyhu3YzapaRuASfaCNyYwTIuTWbhJYA10iw76Ej8k98kdjoPyJmEls2aJCqli2Gt6DGqp+5OVYCdLNfRbS9fpS/yQ3Cd3OA7KG7ejF4sUGCyNBNxs7o9VBVLGKUOazGszOX2JH5L75A7HQXlzkEDFem4CXDIBxzIXJoLQY8+RqhlfG8npS/yQ3Cd3OA7Km/hh45ExC4Q6+34QuGZzyxHG5H0CLc17O6zoS/yQ3CZ3OA7KG6tjDBqtJ6jVMjAhr5mjMSAJ5YaZ07yVsKIv8UNyl9zhOChvnpJPwUw1rWYqReA1f4OxMbQQjEiHLe0+HL/jh+QmucNxUB6dl52TZDZIQ/enXBTQzANykhlLSyT51pkn+hQ/JDfJnY6D8sbo4FjRmoGMufcs5AxFuMKqGCQthdjwVsCKPsUP2U1yp+OgvKEj1VobZQgy1kiOtBqrVPaOnt6ZWSjGW9sP6VP8kN0kdzoOyqv9biGjGIxYFx02dY0ddQCGOnJPPVssD+j47ZKzu+ROx0F543WYUJNaALnrqh1pQok9Q2saSuSwhpIHLvkf8UN2m9zpOChv6Nirq0gnxL1+hGMJYG1MGJgrrml9pnJr1wJ9ih+y++ROx0F5dAgNpVjsoNFo1Y5IYJIIam8Sc7RJ6dZUzl/ih+w+ucNxUJ7AkblbzjKgcEHg2gdoKgQ95mlhSAp0a8Ebf4kfsvvkDsdBeZSwSpKsZsBmAbh3BOWS91Zpyqty7Nfm9+H4o61yn9zhOChP4BDRhFkLjJEWHBoFCm5CCiGGXuKazO/D8Tt+yO6TOxwH5U3lqPuEZiBQafsyeWlQIlZY83i0nhY6ge7D8Tt+yG6TOxwH5U3CKs0cRSuojX+2vHWomTOMmnPpKY2Wbn3M5S/xQ3GX3OE4KI/25nIRXX1UKpl3/NDA2l7SI6yUR0GpD9qq3/FDcZPc4TgobyIkOTHlpMB5Gx25JVhzR4IR1br2kGd80Fb9ET8UN8mdjoPypnTUIEKcQLgbMM4JmkcD0pFGHkust3aD8qf4obhJ7nQclDc7eiRUDpKh1r1bmjLC4qVDq6UtMASFHkwdf8QPxU1yp+OgvPlglcSMS4PQqwCnNqH0xcmk2ttUmxgf+IB/xA/FXXKn46C8iZDMvf5TcecNy547GhjGAhOlcxxVmtx6Tc6f4ofiNrnTcVDefM/Nc+h+Py59bz8MHEFHZ6jZcjWuLY8HNvkf8UNxn9zpOChvdlhVRotttVJt2L71pFBH2qcCS5+irLXeqh3yJX4o7pM7HAflTYgkrxE8FITBuE9oToMao0CU3kKOGu65HfIlfijukzscB+XNmp5CXWYrULXsL1b7kE0qE1pa40YtFOa89WBWvsQPk/vkDsdBeTN00OyoIYDRKhpsqqAldBgJR+6zh5hvLZWWL/HD5D65w3FQnsCxE7jKTQDHIoSDTqgcMuReYkqjl4m3vA75Ej9MbpM7HAfljRGYdYxhBKu3isCpVtDRCIqQqLWEZdx6Dyhf4ofJXXKH46C8gaOT0D7T0cfg/7nkpXIE0tl0H7Khayus5Ev8MLlJ7nAclGc7ejRrg713HVi7gOLoEKSnOs1mt1sb1+VT/DC5Se50HJQ3Q8cYMQRBULIEPFoGbbMBRuU1n1Mc7VaERD7FD5Ob5E7HQXnjdMTUseYBpjrWSD4mlMwMo3XWEtXw2nNZ+RQ/TG6SOx0H5QkdNVtAUYS8z2ZyJt0LSSZQJcEqabVWtw49yaf4YXKX3Ok4KG/omGEWmn1N4bg6q0ABKvWxOqvWw8AuEV90Vr9t8uQ2udNxUN58ssIgLckCg5SAy/6eKwWhqlKfU2J9Qsdvnzy7T+50HJQ3tSPmVTuYYEqYwPvgk+ZRgDshh9K1hlsXO9KX+GF2n9zhOChvQiSRjaU2KDVk4LZaLJM1gLSZsjTsXPIttyN9iR9m98kdjoPyBA7rAZmkQ2n71lOdDNYQIVLPydocMm7N5OlL/DC7T+5wHJQ3ViBSSJgjFA1r6AixQhVZNSQXrSOEkK4dJEhf4ofZfXKH46A8uhLY6uwJQSztBW9aoKx/QVPhOYsNkVsnNNOX+GF2m9zhOChvNi1EKWTCMKn3NYaLQjFLkDHNmi0lGg8G8t/xw+wuucNxUB5dsimCRAFk4AS2Sv+72qGDaxGryOXWU/L0JX6Y3SR3OA7Km0+5I9KUrJAk7OB6bFDLSNA5BJu9jGAPZo4/4ofZTXKn46A8+ly1Jo5RFMh0lY6xZnONg6HWGPO+n2nXHgSmT/HD7Ca503FQ3rwlN6oywpo6Ogpwzg2sxPV/sOzXeNJn7Ld2g6ZP8UN1k9zpOChvoutTjXUKFOkZWHMCtaqw6kkZpY7S+daOnvQpfqjukjsdB+XN9sOYGnYxoFbX3DEZweoYsP5a4jBIcr4VXU+f4ofqNrnTcVDebF2PQrIfy2Yt+2CHRaiJJ8RgazAfUglfdFa/fXJ1n9zpOChv6JA1f5cUgSjTqh0yocbKEJPFNY4M1Xzrm1X+Ej9U98kdjoPy5oOuYQmcVmOVpK6hXDOoIkPR2lTqMKy3PlnlL/FDdZ/c4Tgoj64EZkpIHbDsBW+0ikbZO9eNFHNdWpVbU0f+Ej9U98kdjoPypq0KY1SOe8PCSPsyef1fhH3EVuZMobX4AI7f8UN1n9zhOChv2ipuWtdsATLHhH++61rYZ5gTtRSHxpBuverIX+KH6ja5w3FQ3iSsqIUslEBkIPAwXTNHNEgjYbBosdCt17L5S/xQ3SV3OA7Km7bK8qobqJBbicDSDQrJwsQ4KcYRB4/7cPyOH5qb5A7HQXljksdK0ZSgtbBXg1bbG9cz2GBLOqv0+KCt+iN+aG6SOx0H5dF52VJK7AxF5u6rcEKtZUDYCRLTnPlawCp/ih+am+ROx0F5M5L3OBDrPkhQFx2UOqgtRERshGxVbd5615E/xQ/NTXKn46A8oSPWkFNcZQOHDOCcBKrVBAFrt5Glpfqidvx2yc1dcqfjoDyhI6/hO89AkJUVOKpBlVKBxhSOIQq2F7Xjt01ubpM7HQfljU0eNMl+CkiDG3BFBu0jQSE2qYOF+wMn8I/4oblP7nQclDedFRnStIXDzPs9OQtYnQHC+m1ZhoVe9NYmEv0SPzT3yR2Og/IoRLL+PTBAiaXsV08FaliEFCoxNSmp4q0Fb/olfmjukzscB+UJHCw5Tw4TiMbqqyisvipGBNM0Qw+xstB9OP5oq9wndzgOypu2qgXKrduiYSesSm9QR1sjOWrNLapGxvtw/IwfxuA+ucNxUN4sImFssaUK2agC90lQSkowJ6as1jqGW0+e9EP8MAa3yR2Og/LmDNqIuUs0iHuVNFMyqGl06EqlpphS5VtPnvRD/DAGd8kdjoPy6msV48gdhv0TVy8GqiVC1DV1qCglubUaVD/ED2Nwk9zhOChvlkonaoa7aIQdXC9doSQSyL3OyS1XrbeyufolfhiDm+ROx0F586xjko7ABGvw6LCqyOqrAjZo2frUWLJ2fkDHz/hhDG6SOx0H5Q0dWSriiDD+2UJSsYNiQAitUpaYqFy71qFf4ocxuEnudByUNz4g9pHmNKCyz3VYLVB4KgRSCTjHVHwwdvyOH8bgLrnTcVCe0IGjjUKpANa9VxplQGlxr7EKVfroxPSis/ppk8fgNrnTcVCe0KFa6pq8BZIFBVbci0jWkG5M2nYQkeTWo0D9Ej+MwX1yp+OgvAnn5kKtawVrbdHRlGC1WBMiB2lrIBmdb4VI7EP8MEb3yR2Og/LmxWwfoee0hvJCC44yO5TScPVZRtxCTRQfwPG7r4rukzscB+UNHLGs6QIFglhfcAyE2pMC4kKj6GzZbrkd9iF+GKP75A7HQXnzObdn4ppsccHrR48RTIQAY0UaYarNW+9l7Uv8MLpP7nAclDeXnkjjyJUg1iFr5ij/rMyd0CdqaUPDKLdu2diX+GF0m9zhOChvElZxzd8cAoRmCBytQbHVZY0h1ALtZx633gPal/hhdJfc4Tgob77llhmn9A7Y1hjOvWSoqBlmimQzDB351qsO+xI/jG6SOxwH5U38cOTWedHQalttlalAnb0Apa6zdym5PWir/ogfRjfJnY6D8ma/W5lSBPcDctp7FoJBtS7QCCkx9ykvvuX+ET+MbpI7HQflzfeqWmRY+meDFe+10gQ1FwINexnJxJzKrfihfYofRjfJnY6D8ua9LObew1jFou81JJkbWBKETquWJA3c7FaExD7FD9FdcqfjoDzafjgidZwwse89JKNDUTJoGVNv2bCkF7Xjt02ObpM7HQflDR2MYY0dE2K2AByDQk0FQWgOYQm56ws6fvvk6D6503FQntCRtOQ8CYHmXFN56Kt2kCGUmuqsc6YxLu0G3d+p/t/xQ3Sf3OE4KG8WvHXENKOBUd+lIwsojQw5p0lMs+V5aRPJv+H4o69yn9zhOCiPdliVgLq9v9IicN0L3oTqtjxs9EIkt54E/huOP9oq98kdjoPy6L4s92CzgllclSMPgzIGQd8myJyZa700dPwbjt/xQ3Sf3OE4KG+ey/bUQ5GwFyxsn3yfIuAmkHlfmDWJs19aKv1vOH7HD9FtcofjoDzamzspDh0Qado+EpjAsCEIzl6tNMn90imbf8PxO36I7pI7HAflzRqSTHsmV4hV1szRMYBJIcCZNIW2/mK9lLD6Nxy/44foJrnDcVAeDeTVOpYMQ7EBs3ZQmggZo+zVh9TmAzj+iB+Sm+ROx0F5s1U6cS01t50eUeAQCxSbBVIasTXOWugFHb/jh+QmudNxUN7YgFa62CggxgQcyaD28s8F5h6kJ7F26bnsf+j4HT8kN8mdjoPyJpxbKDQcAki9wF48AiWHDBIFuWC0SA+sjj/ih+QuudNxUN58zi0yEoYBvZUAawjZbwJHB06JldKsFh58sfojfkhukzsdB+XN91ydhCUyzFgFWFsE69lgUCw5a47WLkXX/0PHb5+c3Cd3Og7Km3AuRVTLBfIc+77s3pxba4LRBGPPDaldWrawJ/H/d/yQ3Cd3OA7Ko09W1HisebzuU4FcmaGm1V3h6qtSZ614613Hv+H4o69yn9zhOChvElbrt1+bI0DvgsASJ5TAAQrOwX2OLvXWTB6/xA/JfXKH46C8aatkX1nOCMrCq3LEDpWEQIJlQ1sy3UpYxS/xQ3Kf3OE4KG+2H/aYc8AKHVMH7mmCJhNI3PLYRkeQW9+r4pf4IbtN7nAclDdLpWeOo2qAHPoETj2BNY7QuPbe45R060jgv+H4HT9kd8kdjoPyBA4ybPOf+GHca0jiKh/Ko8EgCzTXOF7Tg69Vv+OH7Ca5w3FQ3swcq3fqLQhk5NVWSVKoUitkKrVQGQ1bvQ/HH/FDdpPc6Tgob2xASZUqKfQeInCLGWxmBkKZuRCmGB9M5H/ED9lNcqfjoLxZKx2LBLEAaVvjPKuBjSGwj87GUapJvbQb9D90/I4fspvkTsdBeVM7UKLtpqpm4zWTrwJSRyZIXJmGlcrlVoQkfoofsrvkTsdBeRNdD3n0kDNU3a87Qo1Q+v6A1XCMWeYIJTyg47dNzm6TOx0H5Q0dNGhSZ5AccNMRoHJk6FUNZ48dn3RWv31ydp/c6Tgob96Th2Al7LkD+Z+bBAKa4wSdMY3OMlO+9c0Kv8QP2X1yh+OgvIkfimhoXWDO3oE15tVYhe0MareAWXp6AMfvvkrcJ3c4Dsqb1aCzSVOLe3PVAK6hgo5SABvWNXSkIf1WX4Vf4ofiPrnDcVAe7bDCRLWttirpqhwBI9QmESLOLFlDCnYruI5f4ofiPrnDcVDehEiIat0r1itj2I9kM5hUAYqtJybBZLcWkeCX+KG4Te5wHJQ3IRLlUueIMCoScMYENfQAUWuSHFKdeCt+iF/ih+IuucNxUB5lSEzV0j7x1NaPFHHDMaBqmaWGwXE8qBy/44fiJrnDcVDeREjyqF1bXZUj8CJkbz9EZiizlii9Rr0WsMJP8UNxk9zpOChvvuW2sAhIE6TONZFbR7D+z62nwoK1cL/25gk/xQ/FTXKn46C8sQFTSDFohJj3QYLW5iobMUGgkXPqSsNubT/ET/FDcZPc6TgojwJWtUhYZSMHWmNHbKupktahtq5BpWrLLzqr3y65uEvudByUN51VTV0wyaLDVmeFNYJRFAgcam8ha+kPXPI/4ofJbXKn46C8ukmQE+UMveQJXFIAtR6hj9VzZeVh5YFN/kf8MLlP7nQclDfLFiiPpBaA1pABPGqA0saeykOp3DvmdKuzoi/xw+Q+ucNxUN7AUdJUWwVjxloWHCWu0pEVkoTVcEUaquM+HH/0Ve6TOxwH5QkczQb2ERoE2vc6aO7HgfteoESt0pJheQDHH22V++QOx0F5Uzlat6hRoYnVBUfKoLxGcsaInFkK9Xkfjt/xw+Q+ucNxUJ7A0euqFsQCzWqChUUH06CA3BC19VoI78PxO36Y3CZ3OA7Km8rRsepEAZo7uJ41gEbrkGbFmlJn4weV43f8MLlL7nAclDffcqnmsLdXJcIMPPMAmzQhM3Nt2VIeD2aO3/HD5Ca5w3FQ3pjkPY42V73Y33SBLTGUVS4gYegtWGcdt7aQ0Kf4YXKT3Ok4KG+edXRsmTpBT3sin2OfJl9tVjfi1kcLLb2g43f8MLtJ7nQclDdvyWMapStCGhKBUzNQpvWn2rWTzJLmrXcd9Cl+mN0kdzoOyqPdoHWOagLSRwKmYGDWEDIaCdUiYz6Yyf+IH2Z3yZ2Og/Imfhi510m7qWoBOGQCy0hQYi9Tk9HgB59z/4gfZrfJnY6D8oYOMuu5B+hr3Ni7FgTKmAOwzL1tYV+6eUHHb588u0/udByUNx9006w9a4YUdADnXKA0ZBAMqUWSWuYtOvhL/DC7T+5wHJQ3VuAqDbQIgdlmA+4hg7aQoFDdSxFjVLl1X5a/xA+z++QOx0F5M5MbR6VsEGIjYCaDGiJBpcZduyGOWw9m+Uv8MLtP7nAclFfZ3KBdKkwlWW2VKehcf9QnSqOgTfXWByv+Ej/M7pM7HAfljdfRG+k2xqWucYOxNCh5JkhqpfaAveZbC974S/wwu03ucByUN3tIxuCqOz/Sx5o5OBqojAGhV0kFMWK69VqWv8QP1V1yh+OgPIFj5JnXTM5QRt7nCDpDVWboohpJhsV0K37IX+KH6ia5w3FQ3rRVQjqQK/Qa9yvAVMAkr+ljJOvcQ0j5VsCKP8UP1U1yp+OgPHrWETlRL9BGodVcqUBpIkA9x382vLV6a0cPf4ofqpvkTsdBeVM7cPdPqjs4kvbUgVAp7cs2dSxqOMf2go7f8UN1k9zpOChvrI4hIYXAkE0XHYnGomN/vwp51BDy3sj+gI7fLrm6S+50HJQ3r8m1MmtLUPfbp1UqOlioArUV6olojem3TpPzp/ihuk3udByUN48Csa+5vDGknmQvIplgjVajxRO5ZaZsL+j47ZOr++ROx0F5Qkdlsmj7EFqmCawywPY1NOGQk8XOlW590JUv8UN1n9zhOChvbj2NyNXKQiLmCjxygqKZYEZOknUKU7kPxx99lfvkDsdBeTOTyyoWdRDkrPsiQSSwajuqu/8y7q9XtxJW8iV+aO6TOxwH5c192d7L+h0Y9gy+DxIgg2Vm0CjNdIZY6QEcv+OH5j65w3FQ3sDBjaRVhaQa9w6rNX2MUaFLaUJMU8atjevyJX5obpM7HAflzcfckduYVhYNExccmEGLVcgtzlSJkTjeh+N3/NDcJXc4DsqbbG6X0AYlyNj3Y1k2qLFGKLnEVTcGo956Dyhf4ofmJrnDcVAeXSZvNsqYgE3q3psrYF0n1M4pVFah+KBy/BE/NDfJnY6D8qavSl2k9Q450ho6IiuUYQNSZ5QWSkp26/iyfIofmpvkTsdBeRM/DFRixQqKczVWsRfQHgmoVpWSiob4wOn4I35obpI7HQflzY6eVrRVRtBqCow5QCk8986FmFOkkfKDseOP+KG5S+50HJQndJSqxQYTTN1vAmXoGsoxQmpNycxo1lsPZuVT/NDcJnc6DsqjT1a59rBm8VCDAJs0UMo7yS6VSudY04u546dPjsF9cqfjoDyhA1ONYQpCClaAKw+ovVUo3VgsYBh4q3akD/FDDO6TOxwH5c3BjoQ7rj5A0n5PzjLBasj7ZfkYuh92jFtretKH+CEG98kdjoPyxu1ocYRRCvS++6qYC2gYAWQWzIyJKt96MJs+xA8xuE/ucByUN9lcNc5hTeM11b3DaiAUbgVq0zLq6NXyLSswfYgfYnCf3OE4KG/aKp4Wm3UIgdbMQRqhxLyfyxKXlKZwvDWRpw/xQwxukzscB+XNQB5zzxoR2hhxb67KoGMyhJSr7cfksd86g5Y+xA8xuEvucByUN5dsSiAr2wJsew3JXIOHTl1tVQ4BDUsO+uBr1c/4IQY3yR2Og/LmJXleI7ewAXJBYAwDrGmARnt5lAZO8dYhm/QlfojBTXKn46A82g06M4WQYDVXtIaOGaGqMvQiMrZi/cHnqt/xQwxukjsdB+WNSR6oGQeFse8u81jDue1nHjHHTrWPQXxrv1v6Ej/E6Ca503FQ3nRWDaUHyYCkFbhqh9ppgmSMMXQrMd3aK52+xA/X34XT4XT8X+XNfrcUp+W9Zh33UB5T3LtBCZrsHdN5pHxtD0n6Ej/E6Da503FQ3jx7mkYjr4qRbHbgsh920I6u116aWuOEt44Epk/xw+g+udNxUN5sImk8ao6617oxcF9TufU8QHDkPlOPwW7Rkb/ED6P75A7HQXkzlJegIa3SwauGACuvsUMwQOrDjGPMarc+WeUv8cPoPrnDcVAePQmkkVLfT53WYM5a8vqjUiGvISSF3k2vLVvIX+KH0X1yh+OgvMnm9hIHUln1Iq6RvHEAHX1nStSyqMWhDyrH7/hhdJ/c4TgobypHjJV7KEB17I3rLUKdJUJIpfY4kpZrqxbyl/hhdJvc4Tgob+DQPqQJQ2oprMFjFCgYI6SUe22jaCq3PubmL/HD6C65w3FQ3sBRRugyK6yasSpHngl03yivZKtwYEPRW5ds8pf4IbpJ7nAclDcmeU+VSxow45D9WLZDRa0Q0VorHVNpt5ZK50/xQ3ST3Ok4KG8eBOZifWIEy3X1VUYIpQqCRJ5UQo2h33pKnj/FD9FNcqfjoDyho4l1tV0xRirAcV98YsZVRULOhiSx3jqClj/FD9FNcqfjoLx5L0tmIYx9BY0jMPUE1rZn3pIEnE0y34of5k/xQ3SX3Ok4KE/oGIsCFjToBet+9pShsgXIFtd/UsYUHkRI/ogfotvkTsdBeUJHSFp6jQl6tr5qB04oJA2k56BYEEe99Sgwf4ofovvkTsdBeUPHAqC1HoEGhr1NukHRKauUTBlZq1G+VTv0S/wQ3Sd3OA7Km6G8SE3MBTCpLjimQp2JISbC2mdQw1shEv0SP0T3yR2Og/Jm5/oIpG3Vi1pKBm6tQMmVoaFy6S10LbfW9OiX+CG6T+5wHJRHuxZWyej7wFMTAZaw4Gh71wIqVSHhVh/A8Tt+SO6TOxwH5c1zWctzzpQA5/Y6tOqOkyQQzJWq2ZIftFW/44fkNrnDcVDevAfUNVvMEaDxGsN5pn82LWSQ1LtKCkHsVsJKv8QPyV1yh+OgPPIBM9dIAcI/T57q+lEpblakYA81Kj34WvU7fkhukjscB+XRmafYYuQBae5bHSIGWqNsVkhRiEO6ZXTop/ghuUnudByUN99yMc4eJgNz68Ah8z40WyHVlEywD4u3Dmjqp/ghuUnudByURyN5mkOarmk870dPNYLGMWAo2mxlzeT1wUj+R/yQ3CR3Og7Kmw1WTcqImKHMFvbts7yfBAqkIDqallTqrYcd+il+SO6SOx0H5dHx5Sqx2YCpKv/bflhWMwWz1fW/hLoqywM6ftvk5Da503FQ3gSsWh0jaIO2F1fxWO2VpmlAQ8KMATtde06un+KH5D6503FQ3pyzkRwSpgqxjh3OtdVZjd4hsvYUMDLRrXM29iV+yO6TOxwH5U3pmNKitAE2Z11DORmoMELKzCl3biXfOklgX+KH7D65w3FQ3sBhGW3fXZY4yj6EhqAcFUgRAysPuXYIzb7ED9l9cofjoLwJkcyB1dY0nkbe5zrqGsnZEvSYSFZT1Vq49TnXvsQP2X1yh+OgvAmRTB6mLcOqHm3flzWoXAskKTnEaI3xVsLKvsQP2W1yh+OgPKoclQ33RjfRCSwzwD/XCQLhUJoR27iVsLIv8UN2l9zhOChvfECROMc/sdz9HlBtQg2jrxGEuClL7/OW02Ff4ofsJrnDcVDe7HcLaSbpEZqURQjRABNrMLLM3pBrvnarwz7FD9lNcqfjoLyJH04sdT8I1FbKmshZ/vfmaQbJbb8HLOHWfjf7FD9kN8mdjoPy6NFTbS02glJaBA4NwbCPNZxX62MWLf3Wfjf7FD9kN8mdjoPypnawFO6docveflhCARvaII1YaHBJHV/Ujt8uubhL7nQclEefc1MnIYQ8bFWM3V5p6x3SmtRnrjKSPPhi9Uf8UNwmdzoOyqPT5CMkngZGVnfAqq/aMdZUbqvLItv91YvO6rdPLu6TOx0H5VF0nZoEW7O45jWVjzWQlykJGFO0vuYOSZfowPAlfijukzscB+XNOZs4YygVYc3ksuCwvDeRROiRA05VrOHSlcB/w/FHX+U+ucNxUN5UjjV8z6gCEsJ2O/IEy7ZfPmkKLZoOvBQ//Dccf7RV7pM7HAflCRxIVmKtDDL30JFKhUVFAUnrZ2rYer20a+HfcPyOH4r75A7HQXnzNTenubqnDkqxA8d9By2ODqvJWkPHLBxetFW/44fiNrnDcVDefK6ayjOTgc2GwPs8uZbUIfSpYY7UG+l9OH7HD8VdcofjoLypHNWIpjXIuNeQVBTQ2ff0YUzSMa0/uw/H7/ihuEnucByUNy/J+07mSoGOloDLVLDS2vpRKrbKmG8dsvk3HH/ED5Ob5E7HQXl0Xhap9a7Q5txvniRCLTNCkrAqR61mGB/Q8Tt+mNwkdzoOypu35CNR0caggw24F4Ya8wDRkGSMbqiXTpP/h47f8cPkJrnTcVCe0GE5x1Fw7o2gayZvGqDktjmxjqOpSrsUP/wPHb9d8uQuudNxUN7MHWRrGqcIyHnu48u4a0eFKpQ5j9xNLz17+g8dv23y5Da503FQ3nzPFUpNMUNMaxZnCgVqLRm6xNrrardqedFZ/fbJk/vkTsdBeeOTG6/yUSrEsEYOFt6nyUmh1JZqL0tJl3aDrmn/Q/wwuU/ucByUN28Cm45Z8oYDEzDjWAOIDKDZlGRQntc+6MYv8cPkPrnDcVCewBF7CSOvvipNzcBlJNDtdmCMTULRUvHSatB/w/FHW+U+ucNxUN68CAy19YQTkowK3GXBESfBaMmKyJzt1kGCf8PxO36Y3Cd3OA7KGyeQCuNMFTDvtmrszHrVAIl05lRs30m7D8fv+GF2m9zhOChvdlipYc81Q03/7CGhAiaSYaJQDFOj8a33gPFL/DC7S+5wHJQ3Lnks2Xo3wBAQOK6BvOpeSJKihUaZJl66L/tvOH7HD7Ob5A7HQXljkse+t/MkyFwUWNqqHLF2aIVqJy41S74Pxx/xw+wmudNxUN4szi21BmGBwLt0ZJ2gLQlgJQ32z1bpW8n1+Cl+mN0kdzoOypva0TEordrBaqt2hDSgSEjQNaRqOkYID6aOP+KH2U1yp+OgPKGDKcWEq5XKa8xYw8ZY0zmFDCUySWuVud56Ehg/xQ+zu+ROx0F588VKDMeewqnnBtz/93TWIBTqYp2051uvyeOn+GF2m9zpOChvAlZlUKzYgUhXezVTAe1tQNQxMcaZU3gxd/z2ybP75E7HQXmTsOK0ZvISIPd9sUNKhTp4AlrO3LWnWG6FSPBL/DC7T+5wHJRHt55CrzUT9FS322EFrLa0KomMNGxqCrdezOKX+KG6T+5wHJRHq0FrEZoZNDddM7kZ6GgEU2bD1HtfDdZ9OH63Veo+ucNxUN58sOoaRq0BKvU1kmciqHs1aKbIYeSq/drQgV/ih+o+ucNxUB6tBp0tqEZIVicw74toVTpIGLEPjGmkWz45fokfqtvkDsdBefOWXIWrUAWTfWR2X0DTIAjUY6FpsVZ9MHP8jh+qu+QOx0F5M5CnNHgRApRwX9CcCCUPBLXei7C0QLeWSuOX+KG6Se5wHJQ3rzosELaSYUwZsMYMhWKG0LBTHa21qrciJPgpfqhukjsdB+VNwIrmjLtqyKoRayKPuM8wE3QME3vZzwQfTOR/xA/VTXKn46A8ih9KJZK4nzqFVTuCrZG8LERio4nMxvnWuw78FD9UN8mdjoPy5tWT1VZK6VB0dGCxANW0Qkqp2VCTdG2DFX6KH6q75E7HQXlDR7DOWQrENX4Dx7IPaHKHWdNkWe0V51vbD/FT/NDcJnc6DsqbgNXUSHGHDmNYtUMXJzXnCT2XLDgjxnDrSCB+ih+a++ROx0F5M3eYGsW97tBS2tuk19xBde6Y1RrWO8qqLJfooC/xQ3Of3OE4KG92WOUSg7UIanvVerZ/7suONXsECsI5zmtL1+lL/NDcJ3c4DsqbyhFW59KZoMSegeeazo26Qi1tVREb0setR0/0JX5o7pM7HAfljRUYtOZaBISwraEj70No+0pgyCFbH4PjrRAJfYkfmvvkDsdBeRRcpyLWCoS+44dpEWI01+CRaiyT4yoct75X0Zf4oblN7nAclEdvyeeMNgJExbraqtrX9FETVJlSK1ZM1zYt0Jf4oblL7nAclDfxw0axRzPoLdOqHHNA6XnAnLW1vKQ5HsDxO35obpI7HAflzUCusTDuxYerhQJuFKDu94A7sY4hEg59AMcf8UNzk9zpOChP6JgcIs/OYKPkNYev0mFkDJpTj70HnvRgIv8dP6TgJrnTcVAerZXeW9wigsyypg7Z0zjuVaGWx5rVU+311rsO+hI/pOAmudNxUB6NHRlzbLbmjJaAS11VBFOGwpI6FgpYHviAv+OH62/A6XA6/q/yxiVHy6mU/Tk37DeBrUCJRDBSCbGGUlu8FbCiL/FDCm6TOx0H5Qkdg0OOgwrQjlWtzorWyIEFJlFOUy1avHUHjb7EDym4T+50HJQ3U3moWHjnDUuq+zR5hdopgKXYtedMOd4KkfCH+CEF98kdjoPy5r5sw8m9xVUr5iodWAyKdIZkplI4t2S3srn8IX5IwX1yh+OgvPliNbUF4wSDbV+zSQFqW31VrXm0UvIM13ZY8Yf4IQX3yR2Og/Jmh1WWmk0Ipm4/kGhnc1uHYMqSZO+UvrVUmj/EDym4T+5wHJQ336tIIllLIGnE/y0iWf3UgBxG6kEUpd/yyflD/JCC2+QOx0F5ZJPL0LEqh+SwZg4tFcpAgmiDUxxh/ffWZXL+ED+k6C65w3FQ3viAY6qkxDBF5s7mIpQWI2ThfYuAlOTB16qf8UOKbpI7HAflCRwloBRWhfW/Ye/oUSgUApRUShvNOqVb2w/5S/yQopvkTsdBefOsI/C0JBkiljV0tFVELLYI3XisTks42K3th/wpfhjdJHc6DsqbHT0JE/FgoNlXY2VWoAhHiJUTymwW0634IX+KH0Y3yZ2Og/Jm7JhFE6cEJHOs2mEI1ihD7tZ09ED5Se347ZJHd8mdjoPyJmBVatWcbM0dm444Fh05D1jNVuNqMxjeih/yp/hhdJvc6Tgob8yOMYPkIlDaP1N5W1O5pgkzlKhzasUnteO3Tx7dJ3c6DsqbNT3MRFQHqKgB76W5VWcF1VhoxNV10a290vIlfhjdJ3c4DsqbE5pam+XQIPYcgQs3sBoCaGFqJTZr4VbCSr7ED6P75A7HQXl0JTDznLjPPNnqq1DbqhyjQAohIuZRer91r0O+xA/RfXKH46C8aasSMcc1kiekCbzzI3Xq6rIS5oAFh8Zbn3PlS/wQ3Sd3OA7KGzhKZjGpkPYiK5Y8oHDY8cMYI5nyjLe2H8qX+CG6Te5wHJQ3n6tKzTh7hVZ49VZjMNi09aeTOtXCayp/UDl+xw/RXXKH46C8yZDkxJMnAreyZo4xBVRwAlmZOUwsVm89JZcv8UN0k9zhOChv2irUFCYpiGFehOQMtVuBVoOVEkItdutVh3yKH6Kb5E7HQXnzLbfFvuaLCVhplQ6WAFVRgWKZNPY9gGuLc+VT/BDdJHc6Dsqjj7k1cCSBaaud4n23ow6Me/6wlmeINT+wAf+IH6Kb5E7HQXkTzo2lzJEniOreK532fjcuq9GakmaP2eat7YfyKX6I7pI7HQflCR0p0ozcBFrYk3nnCTp5tVeF0LRbLvnWg1n5FD9Et8mdjoPyZoWVsCrhKhu8A1YkA0pZ7RUXGdl6CFkf2OR/xA/JfXKn46A8utihIegIMDvzmjbKPsOMCL0Xmckk4bzldqQv8UNyn9zhOChvhvKBzHMGCGQFeO5PVq0YUI25TNJY+62xI32JH5L75A7HQXlzQrNkk7CfBI5dOboFMN4r2EMi61hmGHYfjj/aKvfJHY6D8ii4rjWMwNA0r8rRB0HtpQF1Xv2+4ij91kievsQPyX1yh+OgvGmrGqURQwURacCYImjBADRXJRFuAe3WRJ6+xA/JbXKH46C8CZH0KY1bhyGCwNYZtBJDHsEU475W8GAg/x0/JHfJHY6D8ugyuYQ5mgHrXDMHmYAZDsA+sYyZSk63th+mL/FDcpPc4Tgoj0zyrBy6Qda+26qy4BhcYWKduqYPLtcO2aRP8UNyk9zpOCiPvuUqcU8KOQutibwUUEUEK1JDXT1X4Vu7QdOn+CG5Se50HJQ3taPMmIcy9Mmru2rCUEKbay7voSuhcn1Bx+/4IbtJ7nQclDcREqYacGSoLa6ZnGsCi7lD1Fkjzpo4PPhg9Uf8kN0ldzoOypsvVqSh98AQhLfXEXft6AVGrYpTQg/Xji+nT/FDdpvc6TgoT+jAVhqHWKBiCquzYoYqkiGt4oE5rb+gLzqr3z45u0/udByUNz45Bc0xBAiroQLOo4KloCA1EUqzmeyWT56/xA/ZfXKH46C8GTvi5NZygNF4vwSME6pKhLnaK4nKI3G8D8cffZX75A7HQXmzcz1KoEYdShoNOOW8K0eEMKNwaoVqfVA5/mir3Cd3OA7KG7Oja+Qiq62qiPvN0wRrkmByjFkHRbVbI3n+Ej9k98kdjoPy5ntV6Mayuch1TeSBB5iONZaXTglJu5Vbrzryl/ghu03ucByUR9sPzYYag1odwBMjaI0E1vuaxgfO9c/u+3D8jh+yu+QOx0F545LXSmsgR9C4fnAVBaNOICnF3llik1tPnvKX+KG4Se5wHJQ32VzlGULJkFrfexZCh7o985yxlIzUsz34WvVH/FDcJHc6DsqbHT2pRpbSdt6QgW2fQ9OJQCVy155apVvh3PwpfihukjsdB+UNHWXNHLRG8tDrqh2xr2mcVGFoK2ssT9Ps1vbD/Cl+KG6SOx0H5U1nFar2yRNQsQK3vteQEENAozWSJ753kSB/ih+Ku+ROx0F5dJKghsC9QkebwGGuoTzlAQ1L5/3sieatYzb5U/xQ3CZ3Og7KEzrC6KkmKjD+9+zJEMrcKSuVUWoMzNcWkeRP8UNxn9zpOChvdlglS2a2cLCZgNkENDSCMEcgaUN43rpJoF/ih+I+ucNxUN6UjkyBIu15PI01dsS84EgE1LHiqiEpcb8Pxx99lfvkDsdBeQNHKt20bxcwMHAOETSXCLGviSOTDbRbVqB+iR+K++QOx0F5AkfBViPtNT21xb1rgaDQ3mHFc7ZeB1e8dSVQv8QPk/vkDsdBeZOwiqkyB4Gew/6am3FPHwIhjFSaWi0vKsfv+GFym9zhOChvXsvWVEdQhjJ0n+jAAZaTAQqunqZovrf9UL/ED5O75A7HQXnzqiNpnQUZuknarzoItOv6P3hqqaupycFuZXP1S/wwuUnucByUJ3DMnnKhJpCrjgVHWjXECgOqSSjcE/YHcPwRP0xukjsdB+XN5yrTgVQH0KA1kZc6oaRAgKHNmQJPLLe2kOin+GFyk9zpOChvGiuTllj3unVaIzmuFqugFbAwiQVLTfaCjt/xw+QmudNxUB51Vlhr72vs4NGBB6dFhxZozBRohsh6K2Cln+KHyV1yp+OgvDmgWWKO2uZeuJ72HpIdXQ8ZSkwTI4bE9VZ0XT/FD5Pb5E7HQXmza6EOHaPtViqv2pEjQikzQa8SOTXZG3Qf0PHbJ0/ukzsdB+XN3MElE2EEU1tzx2gdakkDyuQy2uq61mR+iQ77Ej/M7pM7HAflzdihHIVJAZOMVTo4gNY5gHigzpKHXluca1/ih9l9cofjoLyZOvYx8qAD2tAMbNXWwIEDUupxjRxmPNJ9OH63Vdl9cofjoLwxO5RC0hJgpKTAoRIo1Qk5BwyduJZ5682TfYkfZvfJHY6D8mbVAk2mRAgzyprIsWVQyXU/earNWi9Ybr3qsC/xw+w2ucNxUN5sXJfYB4cJIca2Zo5WoOQYgMLs609UZNx6D2hf4ofZXXKH46C8gSMhsxQBtP3kqWUDY+6QOefRem+h3UpY2Zf4YXaT3OE4KI/2u61ZQ9qEoZNW5bAApbUGZnEO4xo03VoqbZ/ih9lNcqfjoLz5lltjC31NGWMUBC5tQFn/vIY4wpCg3EUf9FV/xA+zm+ROx0F58yIwRCxpBhDZO3pQBeroAaZMm2ZFVG6Z5PYpfpjdJHc6Dsqbx+TVqFIekKuNVTsyg9Y0oePe7RZlJnpgkv8RP1R3yZ2Og/LoXsfATJihyyogPEfYYZIIkYfFqEn42r0O+xQ/VLfJnY6D8oYOmRNFO6RQZU3lKYN1nBBmSU1X9SB+MZX/9snVfXKn46C8+aA7sZWUC6yJY+fXe4Q6W4M+W8JSkgniHToofIkfqvvkDsdBebRWOqHGaoB9bz9MNYKWVmAMNDKbfZWV+3D80Ve5T+5wHJQncPTAjZBX5Ygt7Z3rCNUmQcBi1KslC5eyuf+G44+2yn1yh+OgvDE7xpouikTA0usaydfkYTHXXT6GxGZZ+qXjy/+G43f8UN0ndzgOyqMHgaljiRWoqgKXmUFjtPVj1Jyqhnrrls2/4fgdP1S3yR2Og/KmrVIrrc0A2EyA2yigYR/T7G01VcFqu5Ww+jccv+OH6i65w3FQ3jyWncIz5AYmcQ3kdd95WqVkzRxBGg4l1gdfq37HD9VNcofjoDyBY8TZB7NB5x6Bs1aoISJ0nIlHZ8Nx6bzsv+H4I35obpI7HQflTThXWupGAXhEXt0Ur6GjaIAyqDKzio0Hn6v+iB+am+ROx0F501jFzOt3IEHb98l57N2gswYgbCWw5XYtfvgfOn7HD81NcqfjoDyhgzX12LKA8lhjh1SGGg0hpxoDxR6sxAd0/HbJzV1yp+OgvPE6CqZh/zRVUtaPkKB0nYAcK1VMPdcXdPy2yc1tcqfjoDx69tSFWDJIo4VIjXu/W9nHl9fvIxlNC72g47dPbu6TOx0H5Q0dqc5sMYI2y8BcBxhJhEzJZAecero1d8Qv8UNzn9zhOChv4ofScdIc0BXbhoNA01xjBzF3rmZTb5WO+CV+aO6TOxwH5VH8kDClZpBH31+sxr5m0xOIsvQxo027lbCKX+KH5j65w3FQ3sBhcU3d3WAOjQuOhFBnzZBzmnVwyFIv3Zf9Nxy/44fmPrnDcVDerAbFiJVRQMwK8Iz7+DIL9DFi0mAmLyrHz/ghB7fJHY6D8uY9IDfOARlaGAIceFWOpggFS5BcRuFbxzr+DcfP+CEHd8kdjoPy6ILmrF2pwrS9wmrI/N992cZVufde57X3gPFD/JCDm+QOx0F59JI85YrEYEkNOGYCy7NBEJK9ZEHLrcvk/4bjd/yQg5vkTsdBeUOHSqfaGGJHArbeQG3BMvvsGKlYrbfCufFL/HB1ek6H0/F/lTc7etKkKKYQ8Z+A1Ro9dN/tKJNjHcly67deBMYv8UMObpI7HQflTTg31FRHRJh5+4BdGpS97q3MWnQEGxQefLD6HT/k4C6503FQntBBoVHMkkBmCfteR4JS9jLE2GanveLtWjg3fokfcnCb3Ok4KG8eBeay8NB/FrqtqTyFCsa673egtpLYmlzauv4fOn765BzcJ3c6DsobOhYPlBcdjILA0wrUkRlKNxpVScat+7KEH+KHHNwndzgOyhu3Y9aQta9OSuc/pWONHc32soWMNpLW2OU+HL/7qug+ucNxUJ7AUdVG6An39cwIzBxBLS1MKMSpRL2UWz45fogfcnSf3OE4KG/ih22uEXzNG1rqXiqtEUoS3YusSp9kPZdLK9f/DcfP+CFH98kdjoPypq2quZU2E4S47xGkfV929DVzlKYl9jFNHrRVv+OH0W1yh+OgPIEDZXShNWRgbftYh00wTgpDJKz/5L5qx304fscPo7vkDsdBefMeMNoMHRkCcQWuSaBmztBSjbWFYQVvZUjwS/wwuknucByUNxESTmPNHfuuUyNgXUWj1ilQ1tAxp6nIuGUD4qf4YXST3Ok4KG8iJLYm8o4B2pCxd0nvFx0WoGpYXdVe3KO3Alb4KX4Y3SR3Og7Km/1uY+TeY4BCowATyZo6msHMTWfv0qKkB3T8jh9GN8mdjoPyZnNuW7N4zwKdaX+wotVZ9VlAcCkjZNP8YCb/I34Y3SV3Og7Km86qhyppIHSzBCwUQPd98pQS1QWIzmsbrPBT/BDdJnc6DsqjXQs1pDV4wKh1f7Ja87kSJZiUw9610Mq4tYgEP8UP0X1yp+OgvImuYzWzNZWnvhNWmAyKzQAmq6/CGiUoX6KDvsQP0X1yh+OgvMnmzhxWJyWggfcOq15AcdWP3oa1MGgOvBUioS/xQ3Sf3OE4KG+sQKWB0lZLxXuHVSiraGTtUHhYSrlg4VtuB32JH6L75A7HQXkzdJSEJLODxLRG8ravBEpt0CbnSYxjMXMfjt/xQ3Sf3OE4KK988lI5dsCaVuWwGqHsTaEpSLcsTe6tWqAv8UN0m9zhOChvXnXYTJyY15DRJ3DdNnle87l0Hqy9z2S3srn0JX6I7pI7HAflzdcqypkiVchh35dFFqgSFbDxEM7M3G5tP6Qv8UN0k9zhOChvBvLSk9Y5wOLeQsKjg+Y2IEeacyDGVG9FSOhT/BDdJHc6DsqjM080g2GFOVGAVRtYY1ptFra20CHrDybyP+KH5Ca503FQ3gSsKLKFWGGYpDV1kO2PuXn9SJxHDyPGBx9z/4gfkpvkTsdBebQ5Fw1tJw9b59VZ6QQ1DpCshZxKoXBtRw99ih+Su+ROx0F5Q0ddQNhskFNac0fUBJXXHxmqhiSlmt7aDUqf4ofkNrnTcVAeTeXaUWoCG7kDLxbAeiOIpa8ZhIWlzAd0/PbJyX1yp+OgPKGjWDFMkSClfULTqkHhfcCjslHm1VfRreg6f4kfkvvkDsdBeeN2lKDJOK6CsYfyaWserz1Brj2PNiwTPoDjj77KfXKH46A8msnHaIgd+rC9PLcilLHT63WULNJb6LesQP4SPyT3yR2Og/IEDqvIEen/Y+9dkjRLca7dEckMkNBlOFznP4QDWX8jPju8brsDLVXD0yNXs+JJSXstJAUSHTtEsvdJy1yVo+KQWqheey9LX+KH6D65w3FQ3ngdq3BgKgUqSlhwEIHmxJCo1kDYEs1bEzl9iR+i2+QOx0F5A0fXEosSxDbk/x0JHGOCceDcLbUot6wO+hI/JHfJHY6D8iabW2SgprjgkNVWySSoiw6Yxs1iMRr1lktOX+KH5Ca5w3FQHs0cMitPhYyVVuXAvA/ZIASVrD2H0OYDOP6IH5Kb5E7HQXnzLbcPjbbAkLQ/V5F2MFkzSO9r6kh9Wrr25ok+xQ/JTXKn46C8qR0cM6c9ZlCaQJ11/da38VE4UDFp9sDp+CN+SG6SOx0H5c1uUCPLQg3C7AjEdUfXR4BmQiGU0uzablD6FD8kd8mdjoPyJkISWIw5QyLE/3kdNeQBJeqgobzGkVsPO+hT/JDcJnc6DsqbRSQBKeYyIIx9XrZH2wvXJ2QrNcSE3eKD77l/xA/JfXKn46C86axqqimNAToT7XM2EYrkAtgqxoK25o9bdOQv8UNyn9zhOChv4JA0U1KBGNfsQZkL1DWHQ5xlG4GJSry1GjR/iR+S++QOx0F5YwVmG5kxAxploFHW1CGhQeYR0WLOzLe2Sucv8cPsPrnDcVDevHmymUrhCcpxtVXBVuWQ3GHmQZyrltRuxQ/zl/hhdp/c4Tgob4Lr+1iNSgLpqcJqsiLUngVawRRFxAreih/mL/HD7Da5w3FQ3hiBuQ1uCwnFFoG4ZLCBDDlonRLjKh23th/mL/HD7C65w3FQ3jgdI/ZWttPRx2qrsi04ypiQJjONnEJXvQ/H7/hhdpPc4Tgob46gCaeeS4Owt+VSUgZNsUFBEbaJXezBp9w/4ofZTXKn46C8uWTTZ6G0pozCbQDNwlAGVeCUjVq1nPDWJZv8KX6Y3SR3Og7Km0dPMdTFAELG7XTEfV6WBPcVTSmzzR7zA6fjj/hhdpPc6TgojzqrGUQTA6nRDufGRcdeLj3Sbq4s87UngflT/DC7S+50HJQndKzqoCmHAYYVFyI1QQ0SQGLAyVF60PSAjt82eXab3Ok4KG86KzIZqgIVS9/fc9N+02Hb7IjSWpOJD77n/hE/ZPfJnY6D8sYnn0gU65rFyWzRYRlqKgRrWF8TScuD7dYOK/4SP2T3yR2Og/IofiilttiB/3sTKM2g7OT63JtIbJ/roFsJK/4SP2T3yR2Og/Jm6himg7FAHLEAzcCglQIEixQk9sjh1s51/hI/ZPfJHY6D8ubUk4W2M4bQ1Xi1VblDZVx/TK3PYNlyfgDH7/ghu0/ucByUJ3B0Lj3mlsHmnjl6CWClGyjznj1ixnjrMTl/iR+y2+QOx0F5s6Un1Co7katxbqujE5iEAUNSYZyxB7m1h4S/xA/ZXXKH46C88QE7Y65VoaYRgEauUMOaPjTV1VDVoeNahoS/xA/ZTXKH46C8eQ/YZpihCcQsumYOWlxIIOhlv/fgzj3dipDwp/ghu0nudByUN3TIKCPGCTx5DR0xrKEjaIHSWk0aR+71VoSEP8UP2U1yp+OgvBnJUwglhggp8l4rncN2OhqsWcR6ny1XfvC96o/4obhJ7nQclDfR9UkiY7VSrccOVKRDxd4gp2opSpyTHowdf8QPxV1yp+OgvNnvxrhaq9VK4dz73bLuC2gpwZgzaS9Sygsj8I/4obhN7nQclDcBq45DSiyQtdb9YnaNHD2NRYegztYyvTA7/ogfivvkTsdBeZOwok6Fs4IEXLUjNAUbLUOjYhZDCTZvuR3yJX4o7pM7HAflCRxphl6T6N4FKqt0zAR12ho7pAVb0Gipt7K58iV+KO6TOxwH5U3CSnh0KQ20t/m/+GHJXWBgWf+eeor51jUb+RI/FPfJHY6D8uaDVaw1jX3gCVsAstD3e9kG0nuouWPp1+7Lypf4obhP7nAclDdwaDcejQGnNKCyakhZ/wZWu0Wx0+AWb60GlS/xQ3Gb3OE4KG9edZQ5eSgDx0JA2gbUWgQUGUseVckewPE7fijukjscB+UJHEIykQvDVOmwuhiF2jgCZo6Y9/eqdmv7oXyJH6qb5A7HQXn0qgPX4K0IPKctOJhW5WgLk5mo92YSy63jy/IpfqhukjsdB+XVs4446kiQ9osOarIvy+4widKglkeWfmsLiXyKH6qb5E7HQXmzVtqGWMwDAtv+XjUqlL1l2pQLdmk991vhXPkUP1Q3yZ2Og/LoIkFo/7kcs40IRDigNESwhFaDaA7lgQ/4R/xQ3SV3Og7Ko5MEY4q1/L+mimw2KJoacJLAHIxqvHV8WT7FD9VtcqfjoDyiI4deYtxb1xciGgOoZAKJA3Gyjd4eBKz+iB+q++ROx0F58ygwhNp7UIi1zNVZdQSl7ZhL1rL6KrNrz570S/xQ3Sd3OA7Km+Q6auQ1e4BhCP9zO8qYeS9DDLUFIhm33pPrl/ihuk/ucByUN5tIKGKwQKDbAKRCcfVVq7mqjUqPssRxa+e6fokfqvvkDsdBeZOwopRwtARt7GYqWwIr2YA7NluoxHztmI1+iR+a++QOx0F5c4+gidLYe9apNSAcCEaYIWlb/5iVG9/yOvRL/NDcJnc4DsqjvblRWSiAhFaBJhaoY5WPmVY/JRJoxFvBdf0SPzR3yR2Og/Imfhg769Q1afDYtzr6qiGtFghjTRy1Sxj11lNy/RI/NDfJHY6D8sYkH1ZQJ8MMYQCRERSNbXVZmDHUUjXfyubqp/ihuUnudByUNzt6GrehgjC5RKA6M1itERpK6IwpP/mW+0f80NwkdzoOyhunY/11sdASKO3NuXXN5dYwgM6aLSZMxrdMcv0UPzQ3yZ2Og/LGJGcaQ61CnhzWTK6Lk6IdAkauUqayPfhg9Uf80NwldzoOypuHHWvursUilN731vXWoYqNNYaQTLWRAt6KH+qn+KG5Te50HJQ3Nrn2vWV9DeRYKlBsBDWaQBGMuoQa7NazJ/0UPzT3yZ2Og/Jq7hixr6Yq9VyAWmJQ4wI5InJHjqHc+qBrH+KHObhP7nAclDdWIHLqEQ3WEL4aK8x7TU+cQKPkQoVsXBs77EP8MAf3yR2Og/Jm6ohddMYBfdRdOTCsqaNFGBijkiWzdGtNj32IH+bgPrnDcVCewBF7ybzd8TVlrKFDV/lYA3qCkY1l6MySbr2XtQ/xwxzcJ3c4Dsqb+GHEltKayIPsy+QVB1htCt2mUeA1g7xoq37GD3Nwm9zhOChvdlhNw56iAeYU16SxioaGjNAa2sRgmK4dCbQP8cMc3CV3OA7KmwxJbUHSSJBLzkDBCtSSOsSM3BYrvfYHX6t+xg9zcJPc4Tgob7K53HVkFVjdve09C7wqRxWQihYs8hjp1kty+xI/zMFNcqfjoLzZKi2ZMNYK8b+JvHaC2q3CooLIBs04b+0GtS/xwxzcJHc6DsobGzCGGTUOaLMj0JwMZSaGkbt1ppGq3DLJ7Uv8MAc3yZ2Og/LmYUfkWaQr4MBFx0ICLJUKs66JI41hoz2wOn7HD3N0l9zpOCiPTpMX5EIDlPd5Wd2vA6cNiEE7Nq59/cf7AR2/bfLoNrnTcVDenJdNqcZoCToWAYo5gOqaz8NsYVAtga7FD+1L/DBH98mdjoPy5r5s4UFNGGhIAtrLpU26QVMOtrBhoUs+OYUv8cPoPrnDcVAe3ZelOqyudiqGDlRTB92WBxacLdsgS5fcjn/h+KOvcp/c4Tgob+BYU3jSHoGR8oJjYVJRC7SSZwx5Tg0PKscfbZX75A7HQXn0OTc3qbHBlDWNU8CyhvNWAQ1Dz7XPMS6N5P/C8Tt+GN0ndzgOypuZg2KfM3eovE9ocgpgZQ3oQzEsXGJVu7SI5F84fscPo9vkDsdBebNpgXJJq7OHmnflyHP9Rvvx0xw9IY/Z2qX44b9w/I4fRnfJHY6D8iZ+SIsOoQ6pEAPJEDC2BrWNPOu0OdMDOH7HD6Ob5A7HQXnTVgXFvKZv6D3g3riuUEgSmHHBQIXx1mXyf+H4I36Y3CR3Og7Km89Vha2LCdQy+z6gWcFk8KKD9lNyLdMefK76I36Y3CR3Og7Km+9Vk9dowQNylrJG8pD+R0fmXE3Dkkp7QMfv+GFyk9zpOChvHpPXEkepCK3ToiOkVTuQCah3SWlYtPnAB/wjfpjcJXc6DsqbcG4YoUZti4m55o5oBqW1Dm1Sy9hjX5XlAR2/bfLkNrnTcVAe3UHrMxYUsNJtH5Xd5wJjBpqCqUQKXS/tlf4/dPz2yZP75E7HQXnzZNay5oEFUrPVT0nKoEQBZsodk6Q6563aEb/ED5P75A7HQXmz4K1g6ZoK9DxXwdA2Qa0GIFOOaZr1awmr+CV+mNwndzgOyhM4iqXUggyIca/pKVKh2OygGWVyYlYa9+H4o61yn9zhOChvdlilnmMICrmtyYNQGAoSr0KSeHVVNhpf2rXwLxy/44fJfXKH46C8+Zo7FxwpJ+ime29umVD6DiIWbqNqwDhvhUjil/ghuk3ucByUR+8BiWx19jubu62OQGASCwhiLcxDQr31uSp+iR+iu+QOx0F5M3NwVeqKq6PaCStShrqfzYYYm0hGmvPBzPE7fohukjscB+VNcB1TS9kaSEy2KkfdbVXYlaPH1muJNd2KH8ZP8UN0k9zpOChvbEDMo4hlEK6LjlzWRD7Wb1L7bIEES7p0IvD/0PE7fohukjsdB+XVu46RZuBVNnQApTV6qGIElhp5dJpYL23O/T90/I4fopvkTsdBebPBinsMa8LYC90S0EAFxREAS211/TL52pPA+Cl+iO6SOx0H5c0XK2w9iyCY7ghJVYWCZUCZoSTjVoQfuOR/xA/RbXKn46A8Mjsw9jwQ1NYPSt1A2+zAbChrJmfTF3PHb58c3Sd3Og7Km9ohMiemDENDA+rrt1oXItwlBCtJe7vldqQv8UN0n9zhOChvSkeoMwoXmCGuyXwNIaBVBHqnQWv04GvnbP6F43dfRe6TOxwH5Q0cu1joUFgQjDWTc4RitUNpJDz7jGmk+3D8bqvIfXKH46C8gWO0rrEPsNVI7WM2GWzMsK8SiLWWs5Zb8cP0JX5I7pM7HAflTTa3zqIUIlg3XW0VJ1AqCWJNFhO3kuatVQvpS/yQ3CZ3OA7KmyOBKm0ObKuP2lt6OlbQMgsEbSE3i0WuhUjSl/ghuUvucByUN0t62EhanYB1FQ2KaUKtSSDHOq0O6dUezBy/44fkJrnDcVDebCHhWuNqnkDHXg06zUBlGOQ+SUvKNuOtl+TpU/yQ3CR3Og7KEzp4jd4U9xaSGBvQaAWK5AqiqQxcPRfSLRswfYofkpvkTsdBedNYacoFqUEcO36oQmAlrsaKBulMaXC5td8tfYofkpvkTsdBeTOTJ4omzBB4b7AKSHsmF9CW1j9iCzE8MMn/iB+Su+ROx0F58zm3zDRGDBDmvtfBuYPtCWRiq2kGslVAHtDx2ybPbpM7HQfl0TWbWcywQKCwbfKKUINNSCMNnTGEWG7dQUuf4ofZfXKn46A8oSMXituNBsa+aseMY9WOsRqtNK0xrcHj2n1Z/BI/zO6TOxwH5c1q0NbjaDs6YqEA0X5PHlsClbAkHsjjVogEv8QPs/vkDsdBeTOTx042EGHaf/HDkaCmHsBqTNEwltFvfc/FL/HD7D65w3FQ3rRVwoaNKujoC46yftRWGsTKbeKUNXbc+mCFX+KH2X1yh+OgvMnmYi0zWgRU3FdluUMpHUFLjLFhjtxvxQ/xS/wwu03ucByUN3tI2jDcmfUue+ZIsYOG0AGHcEuzT8QHbdXv+GF2l9zhOChvth9islpr2GvdMlAOq8HKbWESA9cZg814a9ECfokfZjfJHY6D8iZCUrrUhB0ytwYkmMHyns+ZJ6llZr5lA+Kn+GF2k9zpOChvNljZGi+0ReD/7hFoLFCaVLDAUwbPQNeedeCn+CG7Se50HJRHR9BK6lkVpA8D6pagSCEYtc9ZSmMut/a74af4IbtJ7nQclEcHNKP2vCbxVvahpxwEqq7awWNQY+Va8UXt+O2Ss7vkTsdBefPFakROMwXIqck+TT5AuXToQ4R4RjR6ECH5I37IbpM7HQflTTi3S89lGvA+gUbDIhROHepoZc3pq47EB99z/4gfsvvkTsdBeWMFdgxBWaBJ2QmrYKBhTOgpFB0tMF97Mktf4ofsPrnDcVDehEjUMC4KwCT0fZeAoWYasOoJ7bYql3Dr1hN9iR+y++QOx0F543aE0nqsBYbZAJpjB9d1X9QcVljK5HLL7aAv8UN2n9zhOChvRnKxWijHVS9iAjJDqAn34Q6eGWfvad4aOuhL/JDdJ3c4DsqbEEmescQ5IAoJEE+FIq0BsuW2/tWM9cHM8Tt+yG6TOxwH5U3l4BiwLxry3MeXRyxgFQl6WQ2XdBpp0H04fscPxV1yh+OgPIEDa8gFW4eindbMgRnWCK6gg9F0lFGuLVqgL/FDcZPc4TgobwJWq1bkuupFrXkncnsBpUjQJkvEWbDYLZOcPsUPxU1yp+OgvPlcFWuWOiOUseYNUs5gQRcsAzWWmlO4tjiXPsUPxU1yp+OgvHlL3oRjwwRzxLlGchxgXQgCjUCdY2SSB3T8jh+Km+ROx0F5s1daMaklXK1U70AyKxQqc8GCubZcagu3Alb0KX4o7pI7HQflzRerKrMXzZBo7yERa6BzVZE6EhP3UAI/8Dr+iB+K2+ROx0F5QsdsqVlac4eatt1ZEVhqDCmV2fOsii8+Wf0RPxT3yZ2Og/ImnKszIc8GmePqrHJvUDEL7H3SjYwpXps78pf4obhP7nAclEdXAoUmzgxamYFaWWNHkAjGrGJak+Gt7Yf5S/xQ3Cd3OA7KmwezZWBrfU0dthe8TU1QY98fdUPgsP7c0y2fPH+JH6r75A7HQXmzcj1G5mgZsuR9CI0HmI4JM+QZ80ylpQdt1e/4obpP7nAclDfxw5FjGlqh06xAKRvYTiNinLP33FqWW6868pf4obpN7nAclDcJq1GltFaB97hBGgh0qq4fk3KuGnN9MHP8jh+qu+QOx0F5A4dGo7jrBbawzxGsgbyt0dzWnF6nWaEXcPyOH6qb5A7HQXkzc1jqijnASEZAvUwwmwQzEUbD3jXfih/mT/FDdZPc6Tgob8K5wtjmiJBpJ9f7vkcQuEIts4dcZxj51uLc/Cl+qG6SOx0H5Y1JnvsgLgGYTXfAakLVtArIKKPNpIx66yBB/hQ/VDfJnY6D8sYHDBQ0ToNR0n71pAO0NoWUeEnUrV7b75Y/xQ/VXXKn46C8qR02JM9VO5ppX3RMAevEwC3HlvPskW69Js+f4ofqNrnTcVDePHui1T2FOiA0WZ2VUVy1Y8FCitWKdm4VH9Dx2yc398mdjoPyZiqvayoPLUDue8Fb24fQhBLElizkESOVfIkO/hI/NPfJHY6D8iibay3UVTWq5QqERlBC7VAz9xYDh5huvevgL/FDc5/c4Tgob+CITXm0CbKPzJJMBeUaQKPM2Sancu2aDX+JH5r75A7HQXkzdKjUXEuGPvqCY5Q1dHTcX60EMY44err15om/xA/NfXKH46C8iR9S0Jz2G6chuObwVqAoIxiNMAJqvHclkL/ED81tcofjoDyBI0nn2pCgYt9w5AA29zkCi0NHFqVa78PxO35o7pI7HAflzdeq2aQEaqB5GtBMEcqMBXauRGaMtcdbwXX+Ej80N8kdjoPypq0SGcJcQRIuOFJNYAPXCFJrHJxjl/oAjj/ih+YmudNxUB5tsMqxhFTBeD/ryGvysJYyNO5zn0ejPB4MHX/ED81NcqfjoLw5glaIpqzasZ8G7ncdBBpLBu15FESRXG8dX+Yv8UMObpI7HQflzfHlVkqIo0Pn1U+RjAG63wWGkFZflWaf+qKz+umSc3CX3Ok4KK8OaLY+YocUhu37TgYqYZUSrLXtvaHabz3s4C/xQw5ukzsdB+XNi9mZMeSIMCspEFcDC1mAJciUWIX01pYe/hI/5OA+udNxUN7ssMotW4xrKi+rqaKiaW9dVxDMszdc5UNuTeXyIX7IwX1yh+OgPIGDWxpFUUFplp1clzWUUwTuMYeUcA0fdh+OP/oq98kdjoPy5tFT6gNFM8TCfVWO1VzVHURMZtZ6aDzoVjZXPsQPObhP7nAclDdtVR2pVRSoYSKQ1A5qPHYGkWVGQbRb72XlQ/yQg/vkDsdBeQOH9jIsI2i1AFQ7L0x6AB42K1IMed5KWMmH+CEHt8kdjoPy5nMVW7cwCTQFWzNHXZhYMUhNpo45a76WzZUP8UMO7pI7HAflTcIKe0y1KEQOA4gjQaUcISTrQWIuaLeW9MiH+CFHN8kdjoPyKEKiJfYawKIuOEbMoLoKiWBZXVVtY4xbW0jkS/yQo5vkTsdBedNXtUBoo64RvBIQtQAlzzWRYyk9cLQeb72WlS/xQ45ukjsdB+XNAU2k1rMa5NgjUAgdtOT9BiqGFizm3F7Q8Tt+GN0kdzoOypv44Rp7u7QBcezdoGUEqDISzF4tGKYU4wMf8I/4YXSX3Ok4KG+MwInrf1SApBtQjAjFZoKYDTGn0Tnc2u8mn+KH0W1yp+OgvHn2NCsOrHEVi97W3LGv2ZSe1x9j4hymJn7wyeqP+GF0n9zpOChv5g4q1lEEsLQdIokZyprIIS5OQmGR3m897NAv8cPoPrnDcVDefNCVlCzNDiPEnc0NvN91CLRUhCdVmuNWwkq/xA+j++QOx0F5tP0wldKTQqrbCpzYoTZWKDJqbUNiCg8qxx9tlfvkDsdBebSJJO3t0RM6jjV0tB0nySlBwFxLH2PVj1sjuX6JHyb3yR2Og/IEjkzYq44MnULc8UPc66UVcEdLuHAvcuuEpn6JHya3yR2Og/LG6qBJamsCb1XbPmXDYBoS9ERUuAmHa8F1/RI/TO6SOxwH5c1ATi2WVDvYrLzaqoVJYQxAcegc1GnarSU9+iV+mNwkdzgOypuAVck1pL0VFJMA5RZhzecNGnYssTRao8d9OP6IHyY3yZ2Og/LmHkHQMPIaOjBxWUNHS1Bm78Choy1skK9tIdFP8cPkJrnTcVDe2IB7fVVvA1ppCERptVhhdMghrKIytCR7Qcfv+GFyk9zpOChP6GidVKgkQJtrJo+t7fOyHaaixBl4NnpBx2+XPLlL7nQclDfxQ9q7FmaClvdrchFZc8fs0EZjE451XNt+qJ/ih8ltcqfjoLz5ZLX6qr3mEHrZK6xGKrCKyIIFY6dsRRI9+J77R/wwuU/udByUN+Hcgl2KdcBgAyivHkuTdlDuOoRCpHjryax9iR+i++QOx0F5M3aQTB48QWyvlebKYBEZ+iogXdcAEvnWm0D7Ej9E98kdjoPyxifnMPfDP0hxB9f/W7YwZUCNKPs0ucR+a02PfYkfovvkDsdBeQJHlTBk7ksdc4dIaphQLVXo1KjOmRWr3Ifjd/wQ3Sd3OA7KG59csYwSEeq0DUdm0KAGk5ItQLBSufUg0L7ED9FtcofjoLwJrjOHTqtUxP/ih2YIprktVgKtkaPlWm5tWrAv8UN0l9zhOChv9uZ2jW2mCXPubQvaEXTEBsolj4aljhdt1e/4IbpJ7nAclDcBqy4p9sVFLrRfdTSFmnix0iSk3hRDufXkyT7FD9FNcqfjoDyKkCRqoQgQKu8IiYFGJjBetSN3nKwPSscf8UN0k9zpOChvakcpJUVOUJKuxmr29ZukAjFGiiqtcXjgdPwRP0Q3yZ2Og/LGJJe0qkMc0OOmo+e0Oqu6fsRcRp8tzX7rvax9ih+Su+ROx0F58zl35NBimTCk7ZeAuvevY4coaz7PQmFcC+fap/ghuU3udByUN53VaDpjKTDWP1ZntZoqzZKgTdU5CprhA5v8j/ghuU/udByUN/dlOWFWNMBREpA02QvXO2iKlucih265HTl8iR+S++QOx0F58yZwNNRWG/SaFhw7vm7VCKIJl9AlzXmpdPwLxx99lfvkDsdBeTOT15ZzowiIuezvubTGcSJApSBGaG1e+p77Lxx/tFXukzscB+XN0JHMVv8vUGJAoFUroI6wykfDqW3uvdKXPlj9C8fv+CG5T+5wHJRHO6z2syZRyEUmUN35kRYmpEQ2asaxRpH7cPyOH5Lb5A7HQXkTXI+TM4f9WnY1U1QxrxpSDVbRmDa7Yi2X3gP+C8fv+CG5S+5wHJQ3cOSIjDVAl7wH8jph4WBgnPNCZcrUSwmrf+H4HT8kN8kdjoPyBo5aKe+9uWPO/R7QElhpdV9C0xyrSuyXbMB/4fgjfpjdJHc6DsoTOqj1ThkJRqYGJJSh5qnAlbOlMkjGCzp+xw+zm+ROx0F5dK1DahhlwGj7Y+4qI6AjGJTarGSxFuXBSP5H/DC7Se50HJQ3VkdLhDszEvtetR6UoOoqIFRmUiEd3F7Ujt8ueXaX3Ok4KG8iJBalz5EhJbV9mnwP5Rgho+7Lsyw5Xtp++H/o+G2TZ7fJnY6D8mYq79UwqEJse4XV9jnqwAqjS1p/k0hkvqgdv33y7D6503FQ3mzOnTx5EEFo+5sV0wTVgcBKKYvgJL10sSPHL/HD7D65w3FQ3tyX5ZYxTIJWUgQiTFDCGsprHjnOIb3grWxu/BI/zO6TOxwH5U3lyImpM4PJ3irNXMBwDig0uOc8uOZ8H44/2ir3yR2Og/Lmg1Uy1FEKxB4nUO8JalvDeZyMRCrd4q3PufFL/DC7T+5wHJQ3TiDG1EQTUCb8f9c64mqrxGIfs+7w1bgPx+/4IbtN7nAclDfZ3IAoVRGkkQKNNsBCWOWj524j5dJvbVr4F47f8UN2l9zhOChvFi20oCFyA5a2ygePNZDnVT7EUok6WqJrPmD8Ej9kN8kdjoPyZiDnkGfhAaHL3u+WBcxyBcKcemxkoT34lPtH/JDdJHc6Dsqbb7mKhXKrMDisvqpxgDJjBMZY5mBmCg8+V/0RP2Q3yZ2Og/KEjlTUcsgZZrBVO/YKRJNSIQwKpYc6RB40Vn/ED9lNcqfjoDyhI9uaL0wZ6twREtEBdX+1okAlY0l5sfKAjt8uObtL7nQclDedFeVVIGxAHzGszkptDeWFIVW22oOIyq34YfwUP2S3yZ2Og/LG7ChxasC2mKhrFk97tVsJBAOrUpizjHrp+PL/oeO3T87ukzsdB+VNOFdVg4YOhGsgJ8IMyqYgM1eTNkuvt2pH+hI/ZPfJHY6D8sYKbGvsTpkhZ5ursUoEq6Wau4jUOCOOex9005f4obhP7nAclDeH0GqebdsbPNc4TpoHqIUGQiWsOWT1XPPSvY5/4fjdVon75A7HQXlTOdIYFotACklXvWgCijlDaLknHNSw39phlb7ED8V9cofjoLyZORiL0ciAexsJpYVJ4UKQ1jBOJa/Oqt2ayNOX+KG4Te5wHJQ3e0goTo59QgjMQJUJCkoElIy9Up2dby2VTl/ih+IuucNxUJ7AMTCVxq1B6zu9XmIFLXkvJGHVUZT02pKe9CV+KG6SOxwH5dF+t0y5SoHI1jYcHayMBCMVnpgD8rWAVfoUPxQ3yZ2Og/KmdEg1QhQQTBVIMULpNKFzHKPSSGQPho4/4ofiJrnTcVDejOREacpYdNTSgfLQNZK3CkGSTUmrycov6PgdPxQ3yZ2Og/Lma24niyIZQqwCNLWBYakgo+MiI45SH1gdf8QPxV1yp+OgvJk7EsdeUwSOdccPZUBBmzACT85DsJRb0fX0KX6obpM7HQflTWfVrKaZGQKK7t2gA3T/0RKGzDUWTO0BHb99cnWf3Ok4KG/W9EjRVGhAT7EB7a+6JdUEiXrk0SaWWC/RgV/ih+o+ucNxUB65HZVrxwhD24Jj6HY71nhee+8YarCgt9b04Jf4obpP7nAclCdwtEaEMQjwjHvnuq2WCsMaPZLWsn6R2m4dQsMv8UN1n9zhOChP4Ajrv83RLELq+4PVPsNse6XVarZ6jRpHfgHH7/ihuk/ucByUN3BQNyNVMLWx4FhcWAoBiFNrMYWY4i2fHL/ED9VtcofjoLyBY7LkPBAypTVzYK2raDTZo7l1amMNIbcSVvglfqjukjscB+XRnadEo4wdV5d9jiBXqFIjIAVOtWUc+UFb9Tt+qG6SOxwH5Y3RYblzsQqa9haSUQdoGQQdNRs1TUa3bED8FD9UN8mdjoPyxuiocZZuCWJNi44YKliPBmocYusLGXowdPwRPzQ3yZ2Og/Lm0VPMrXFeY4auuZxkTtBQ1nA+efbOg2Z9Qcfv+KG5Se50HJQ3VkfimrsWCEn6omOVjRLqfkyuozY06ePWk0D8FD80d8mdjoPyZjdoqnFwbCBzzFUx1g9tmYA7ptxCtGEPXPI/4ofmNrnTcVCe0KGKXWtIYLTPy9a86DAR6FKSDV1stFvRdfwUPzT3yZ2Og/LmYceaNAqbAe4fxHGCcVGQsKb1LAlDuxU/pC/xQ3Of3OE4KG8+WfWpZcg+hKYEFKlDnU0gZMMRY5dRHsDxR1/lPrnDcVDe9FV1rqlbO/Rc04IDFYqNCkljayNiT+HWg1n6Ej8098kdjoPyxifvGrulvkaNOYBaWb8xMgSzzFVM87VzHfQlfmjukzscB+XNq46SSiQpUMooCw5iKF0IeGQO1bStCeQ+HL/jh+Y2ucNxUN6c0ESZMnqBUdqqHGlkUGwMa9jQNFEJ5ZbVQR/ihxLcJXc4Dsqb48tWpjEV0IoGFPK+gsYGcU0fwr1mbrduddCH+KEEN8kdjoPyxgacJeKsAUxnXm3ViGBdAvSSaghNSo/xPhy/44cS3CR3Og7Km3BuEEl9GhiHtPe7MWjqCiVGCmlJ7VrAir7EDyW4Se50HJQ3NmBGI2oZKjEB1digBFxTB84RZg4T+4va8TN+KMFNcqfjoLwJ51rqhIXA8D+TfAYoxTKwWhp7cS7Sgw9Wv+OHEtwldzoOypvaMVlz3Zdlc9NFRzfQFjpgbDJr7YPEHtDx0yaX4Da503FQ3pwm59EC7r3SUnB1VmWsKpIFYpZc25o6LN16FEhf4ocS3Cd3Og7Km85KsEsbGYLFNXfMlEEjNaiWZUyqo41b0fX8IX4owX1yh+OgPIEjoeCcHGByikDSKxRUAmlVai6jjnBrKM8f4ocS3Cd3OA7Km8pRRx+WAoS8d64PMrAmAdr646oeTH3eui+bP8QPJbpP7nAclDfBde1SJq6RfOTtk68aUjvjHsmJm7Yc7dYOq/whfijRfXKH46C8mchn5Z7mPkoe93PZui898X4fWJpoTKXYra+5+UP8UKLb5A7HQXkCh+zTyzoCRKYBZGm1VaEoaJBatY4U5MFA/jt+GN0ldzgOypvKEcZM3BlK0A7EVlblCAXE1qjOE2PhBzPH7/hhdJPc4Tgob75WzVkTa4COA3c2t4EaTuijRp46JpdbwfX8KX4Y3SR3Og7KIxswjdYage4rmlTHKiKYIkiQptI7VnrQV/0RP4xukjsdB+XNfreRrVANEGw/eip7g1UuFXqgRkRDNdwyyfOn+GF0k9zpOChv3ssOzb1yg9pH2xus9rcqXX+cZNZraD0+GDv+iB9Gd8mdjoPypnaUzqJ9FYtYCAgxg9bcAdtgCi2me9H1/Cl+GN0mdzoOypu5o3ChIQUC76m8BwSzjKAphFppTrZbBzvyp/hhcp/c6Tgob0IkI2M3pL0RlHd0vYEidpjBZqmrqgS6FV3nL/HD5D65w3FQ3liBffRRSoO06gRQzgVqHB1ymgPDxIIx3Ifjd1+V3Cd3OA7KG7dDVz9F2sE07Csd5b81PQizhVLXvK6cb4VI+Ev8MLlP7nAclDe7FnDMMJNCEFxtVZUANkMHGbElHSSp39q1wF/ih8l9cofjoLxZDZpaRpwNJM69NzeWnTycsN9T9JinjvRg5vgdP0xukzscB+XNDqtQZT8IhL1XYd+XXQN5awa5jRCSMPUXbdXv+GFyl9zhOCiPBnIcBY3AbG9bqLgG8tQD1NBbYIks2u7D8Tt+mNwkdzgOyhuTPMVaqq0xXNlW5Whr5ug5QQix01ilY6Rb5wj4U/wwuUnudByUNxM5W0gUBlgta+jAus88dYEwW+UwWo324FvuH/HD5Ca503FQ3pjkmWtoaNBjq/vOUwZDMZhJdDRbI/GT2vE7fohukjsdB+WN1UEU4rQBo+8DmhNpTRyskLK0kmMP2m5FSPhT/BDdJXc6DsqbzipHXZ1Ug94LA+XJUCny9jpCxZykxwefc/+IH6Lb5E7HQXmziAQlUlh0xDZlzR2M8N9BzdxGm7P2VPCBE/hH/BDdJ3c6DsoTOkJJ2PMeNLgYUJkNNCXbq0Jlcq9dr916ki/xQ3Sf3OE4KG988jpK6DihhLCG8r6NjsYTcsBe05T1r2+VDvkSP0T3yR2Og/Jm5zommbiGcG2y+iqxCmqJwNY8rjhi6/HWg1n5Ej9E98kdjoPyaOhAHpwFuEwCYpoLkzV5pBApSZ019VshEvkSP0T3yR2Og/Jo1YJQiorQW9T9vSpD6atydEypBuTW5oO26nf8EN0mdzgOyqMjgXFOqwS6hgsgUwVLBSH3pg05JBoPBvLf8UN0l9zhOChvKkfVmqpNwLEH8rnjh5UNilpsLVRmubVUWr7ED8lNcofjoLz5WoW5phFWW6XSgEbtayCvFZCTMGvIo9zaQiKf4ofkJrnTcVCe0DFHUKYqIGXVD6p723oetg8+tRwqioRbERL5FD8kN8mdjoPy5tFTooBhIAzrAkSru9LaJ4wWes85NCsPvlf9ET8kN8mdjoPyhg7EUmKpkCWt2mGIUPKioxXiEQSb6ovO6rdLTu6SOx0H5U2ExLS3ygMCBdq1o0ORaSDYaxs2wuy3HnbIp/ghuU3udByUN7XDOIbUM0Sa+zn5CFCQC6juD1YzUtBbW9flU/yQ3Cd3Og7KEzp0KvZhCnF/uCJav9U6GjDmQr2kYe2W26Ff4ofkPrnDcVDefNDlOOS/U+RkayjPtuOHahCQkgYsM7dbyxb0S/yQ3Cd3OA7Km/jhaJM7T7BR99QRBSx2Ba3SKKHVOR7A8Udb5T65w3FQ3rRVXTksEKAZRSClAZq5gqWsA5nqmtLvw/E7fpjdJ3c4DsqbVQstN05FAZtmoFTXRD5Sgtot5lGGMN8KkeiX+GF2m9zhOCiPnjxRxUYZpontmaNCyYlA0hTLTRY4tz5X6Zf4YXaX3OE4KG8WvLUR8xq9V70YdVUOXdNHSms0L5pL6S12rvfh+B0/zG6SOxwH5c0hm15iGxVhzr4qRwgJNHCG2jpiqb1muxUh0U/xw+wmudNxUN70VdY1lVaBjSfQQIFq0YCVYyShQvVB6fgjfpjdJHc6Dsojp6NwUFLIee93w0lrGu8Delkdl3DR2m6dl9VP8cPsJrnTcVCe0IGD00TdG0iyrh9zzeTW1uwRJU4SlYq3Ni3op/hhdpfc6Tgob94EztBqyRMyUVl0YACzHUQcSKklGrU+8Dr+iB9mt8mdjoPyJn64y8PQfVnWthMoumoHIVCTkWx2wXZr14J+ih9m98mdjoPyJkTSOeSAEaKugZzCKhuaaoceC/G+NFvLrdphX+KH7D65w3FQ3rgdeUSmVGByXY3Vvvr03x5EGVSNrFXiW6+e7Ev8kN0ndzgOypu+SkNBSQKyCgWQVYQ6BsNUxjp6z1Zv7Vy3L/FDdp/c4Tgob64EmtSgGkAKLTgkd9A8AyTbD2bbmkfolhVoX+KH7D65w3FQ3sQPlUvJ1KHMnbBqw8BaImDZ66uKpTYewPE7fshukzscB+UNHGOWGnOBWEb5X3C95DV9zBRGpx5quXYGzb7ED9ldcofjoLxZKh2sdA0BiPdq0PUTitQKjH0KD67N+n04fscP2U1yh+OgPGqrhvHAADpZ10DeJ1iYBCNp0ZEzYX8Axx/xQ3aT3Ok4KG8m8pCkaFzdVN02oJQMmjBCsN7FQiPut/Ys2Kf4IbtJ7nQclDfxw4DEIxZokf9rrAQWKxEMK+vgYrHc2g1qn+KH7Ca503FQ3hxf3m/+wjCoo63aYaZQQm6gq6PKNe1Xgbfey9qn+KG4S+50HJQ3Q/lMffLIkPL6QVML2LY+MpmOWlpq+KJ2/LbJxW1yp+OgvMmQ1NRF54QxeNUOpAwFswHuV4GsM8u1O2j2KX4o7pM7HQflzZqeJJNlCIRMYy9bEKg1r+FjRttnAgf3Sw87OHyJH4r75A7HQXn0YnYUUsmwSsROWA0Fi1Ghh32yo2PjeemD7r9w/NFXuU/ucByUN9dsWBIPLDDLPr5cJ4NhK4BMPbbAJdil77n/wvFHW+U+ucNxUN5sImnr7wsKA8axl/MUhDKsgaQWK2dVnJeyuf/C8Tt+KO6TOxwH5Y1PjqNVnQNaLPsewR43shDU2ZiJrY1x6UHgv3D8jh+K2+QOx0F5Y5OT2Uh5TRpBIxBPWwN5VxDuLe3nHp0etFW/44fiLrnDcVBePSWfGBuBpZ3N3ReYa46rkITUBg7uapeyuf/C8Tt+KG6SOxwH5c3MUdoIOzhCLaVVOVIEndZBBkapqHnvQ7gOxx/xQ3WT3Ok4KI+edWTucZ8m73tHj4UGVVChE9XMjIluBaz+Dx2/44fqJrnTcVDeBKy6pMSzQdaUgcoqGyqtQep7FpFihV7Ujt/xQ3WT3Ok4KE/oqIjYax8wa+j7+LJC1Q1Ls1DDUI126SLB/6Hjt0uu7pI7HQflzfbDSI2qZJiybwT2SlA5xh1ETKt4YO/twVD+R/xQ3SZ3Og7Km825qWnsbUKsYwIpNrCaAvCMURDLnPnS1vX/Q8dvn1zdJ3c6Dsqb6DqRBhkGJWVcdIQC2mfcH3T7lFkL3Yquc/wSP1T3yR2Og/Jm7AgtlzkUyn/LFnBWqDVMKBZnr2NQwEuvnv6F44++yn1yh+OgvJk6cqsLgwQDFxKUetvbrGg/epo06kjNbiWs4pf4obpP7nAclCdwhJLaFClrJK8GxGs4r13nvsAcZuxKod0KkcQv8UN1n9zhOChvZo4Ry0yaQdIaPGhygMo5rOkjxVZnMM6XLj39C8fv+KG5Te5wHJQ3M8dkVQwVOtXVVrWZ10BeKowye1OivU73Phy/44fmLrnDcVDeJKwGrqFXDBrNCDQGgiYTKLUuLhRnrLfeA8Yv8UNzk9zhOChP4KCSw4g5ApZegWoqUEbfdrmN1DXWgg/aqj/ih+YmudNxUN486yilDuwNBtlOrlcGFR7QaqvGwXKUWwGr+Cl+aG6SOx0H5c2ihZrT6FqhWRtAPXVQbesHh2ZpUs3zVsAqfoofmpvkTsdBefSwg5Qwr/9H+b8dPQuMvRZ0FZBJo6Tcgj7wAf+IH5q75E7HQXl0Bq1kKtv5m4X3yWWBNXEMkKYp8tQ50wMj8I/4oblN7nQclDfbDwu1wAEh5P0osJUG1YrCNFzFpDBzf/A994/4oblP7nQclDfh3KhpWNvxw5r33BGglH0IrXAlEewUb0XX05f4oblP7nAclDcvZluiVi2D7YeBFEKAqiFCJk61G2PJl44v/wvHz75Kg/vkDsdBeTN1xNR1jeWgpvu+rKWFSU6AcZJOtIIt3IfjZ1u1OHU4HI7/v/Lmg1VoUsckKJhstVU2dsJKoM1IIREHDbeswPQhfqjBfXKH46A8ih9SHmgCKbdVOVA6WNSy0+ulRZvF5FaIJH2IH2pwm9zhOChvZg7h2GxVDpxRgDSvGjJbg1lyxREJ560Tmv/C8TN+qMFdcofjoLyZOUrWJpShmXagsYpGnWlCoR5yF8OgD+D4GT/U4Ca5w3FQ3gSsxGodY0BLeyCv2wYUWpUj0nZACqcXbdXv+KEGN8mdjoPy6B5BbSOwAKY5gFKNUGPcK3vGQG08Nd4yydOX+KEGN8mdjoPyZvthkBrDSICiCqteNChjrBYrGmb9L7r+onb8jB9qcJPc6Tgob54EZs2VQoCYxuqsGjJYVdlVZJSGecR4K7qevsQPNbhL7nQclDd0jDqNO0ISpDWUxwhGhlBXFRmDZEi4FV1PX+KHGt0mdzoOyhM6YqEYcATIc7VXFJSgakRoMWKkkYqkF7Xjt08e3Sd3Og7KGyswxKCzr4Gcw/bJMUBBiSCT2qy8xvJxayrHD/FDje6TOxwH5U1jpTP1mjP0/RyQ+hAoggliGVgt9tZbuw/HH32V++QOx0F588UKCY1xgiVmoMgdSlo/8mTrq9VSk1sJK/wSP4zukzscB+UNHEQ0Z50gmgpQGRlsB3Q1RCw0go5yayTHL/HD6D65w3FQ3qxa6Ilzj3vLwj6h2cKAWuuAkHInpsnx2pMn/BI/jG6TOxwH5c1S6Yp5yhywmqsIZGM1WEYFUpGBGpast5484Zf4YXSX3OE4KG8ey9JohahC6oFW5VAGw1KhUY1SR2FJt5484Zf4YXST3OE4KG8+5aKUaSUDFmlAGfuuHAuTMFFlttjqg7bqj/hhdJPc6Tgob/qqopZrj4AiAYhiA40UIMVUyqwyU6EHdPyOHyY3yZ2Og/KGjmGDYzcoofKaOpRWYzUSJKNMZS+uvbb9ED/FD5Ob5E7HQXkTXde69xwy4LDVWdUZwFrvq4CMxDuDOOTBTP5H/DC5S+50HJQndMzWelBSGM3izpEMKN0Mgljm1DEXvnVAEz/FD5Pb5E7HQXlzB22m/eppgO3hg2TVjkK7x6oaGbWVSrc25+Kn+GFyn9zpOChvakfSGKbhGjTmfuzEq7Pi2oD3JZmiU/O8FSKhL/HD5D65w3FQ3sQPU4+klqBI2fFDbKCrYkCzaXurdK56K7lOX+KHyX1yh+OgvNlE0gKOaRViKQmo1N1XBQW2NQ1TTD1dix/Sl/hhcp/c4Tgojxa85ZR4TRm1prngCLZGclojOcVqcWZt1xJW9CV+mNwndzgOyps1PZMDlxohNVlzeGGG0pLAnCkXpZC53rpHQF/ih8ltcofjoLxJWLVYe9QAlDsCJYmg1AeUmERqiSGFch+O3/FDdJfc4TgoT+DQPAfhmjRm0bQ3rlcoOVVQI60hSGgvvlb9jh+im+QOx0F5Y5JbjhQzAlpclcMigZYRYa8FZZFcar5lA9Kn+CG6Se50HJQ3NmBuLUQcwFjrftaRYP2FHKCx9TZrDVQffMv9I36IbpI7HQfl0YlAlNpTgZbrqh1hH0Gz2sFKHK1ZaUEfTB1/xA/RTXKn46A8WkOS95qeCXPUHV1vASr3ABh6DR21xiwP6PjtkqO75E7HQXnzxaq3xHvnYcVmQG3VjrrXvaU1fRBrSWwv6Phtk6Pb5E7HQXlzzaZGJCwEZbAAMSrUMAmSadAeYsvpgRP4R/wQ3Sd3Og7Km9qh1izPCSPjnsoDr6lcFDCFuabySPFa7chf4ofoPrnDcVDeJKxolhAnw5BEO0TSYA3iCWIrw3B0TenWq6f8JX6I7pM7HAflDRy9tybG0GeOa+pY80fpGIExDynG3PqtB7P5S/yQ3Cd3OA7Ko7aqWkBdRUOHAvXSYeeqAAu3NAvlwLfMjvwlfkjukzscB+WNEzhaHCMOKCarcuC+nhmnQtGYMY3a8rWvuflL/JDcJnc4Dsqb4LqlNtdcAaOkVTmsG2jfFztybn1hIvRiIP8dPyR3yR2Og/KmcqTardBYcOyElQ4B66vBqiWvWlJ1xnbrVkf+Ej8kN8kdjoPyZqm0xZBHU0Aqq3I0yVDTfjZbaiZOiXt/AMcf8UNyk9zpOChv9rsJJW45gJYFBvGk1VelAnlIRiMrU29tIcmf4ofkJrnTcVDeBKxotpbMgOr+mNtpNVYRM3AjEhkag906vpw/xQ/JTXKn46C8uWUzcu5mFaYE3eHcAZpCAQ0jhYZzMt162JE/xQ/JXXKn46C8OS9rRIESAc+8CkiQADXGCElaFyIqcdx6TZ4/xQ/JbXKn46C8mTt6KPG/w2dt30GbUqHuTW+RBoWeZHR84AT+ET/M7pM7HQfljdsxU2EuFURHAEqmUGarkNgs0Iyt26335PwlfpjdJ3c4Dsqb5HqZOuYowFLTmszDKh2z5FU6lKsU6WK3Sgd/iR9m98kdjoPy6r5spcqrVMy0Koe1DFa57SOzlFtuacitZx38JX6Y3Sd3OA7Km8oRW2rGa94IWP73wcqQMuTZi2TpGuqtU0/8JX6Y3Sd3OA7KGzim6pRSYCbSNXN0Ac05QQoJw/rvdorj1glN/hI/zG6TOxwH5c1AzkMyzzWQV1xt1ZwZtGqGGlWlRxyLj/tw/I4fZnfJHY6D8mbBG6Y9dBfQfYGZZKyZg1ODOEPlMKzzzPfh+B0/zG6SOxwH5c17QEmtaqlQpXYgjgJ1G4Jd4oKE+t6NeB+OP+KH2U1yp+OgvPlchS3OgR1aNd2rpSfY0H1tdg3DUSaZPOir/ogfZjfJnY6D8sYk1z7KPmVTua2po9e9OXefl1UOGrWkgQ9swD/ih+wmudNxUN6c65AgTVfZGGPu48uj7e2H+wraqHlSyaYv6PjtkrO75E7HQXnTWcU1dc+cAEtbc0dac0cxZAim1GYcHPutB7P8KX7IbpM7HQflzcGOZqgTA4SBAqSaoSRe/wdTrT12C3G0B3T89snZfXKn46C8sQIbzRQtwqjGQHMQlBorlFbFMhNpvzWVy5f4IbtP7nAclEcnNEllJoSCecFRI0MpahA6x9yaam23Sod8iR+y++QOx0F5s4mkCYW4uqkey4JD48Kk1grcYug9rKF8Pqgcf7RV7pM7HAfl0YK3SbProqHOBUcOa+iQfbgj54yUIyveSljJl/ghu0/ucByUN19zbWjN1MAqtlU5UgHLO71eehxStK8f9+H4HT9kt8kdjoPyZg9JGfbfk6eMswORrLYqMENupSTCwWa3lkrLl/ghu0vucByUN99yO3cpg6FLqkDYDYzxfwN5HT3HEB60Vb/jh+ImucNxUN5kc7nVroYwSbdJHmgfJU+rrWrcOGas4dZ7QPkUPxQ3yZ2Og/LoWAeNoSXCGG0Azb1QOgTcT8lnir0I2ws6fscPxU1yp+OgvNmcS1Mmhwyc99RRewFVIkg4Q8s9Uk63Fi3Ip/ihuEnudByUN51VEuFSB8SkGSgagbUooElTWyNxY7m1V1o+xQ/FXXKn46C8+Zw7ZqsR2yoWeQ3lhAJFGkKQXEcJvTV9MJT/ET8Ut8mdjoPy5pOVBhqpRVjDxprKB00oKAayYMGuOPTalh75FD8U98mdjoPyZnPutGkZx6odexOJ6Zo7ovy3bKHmSrlyuRVd1y/xQ3Gf3OE4KI9OaIaUm0So1cq2AgtY1A5ZSAt2E+u3ThLol/ihuE/ucByUNzN5RoljNMhtB9driFAmT5Cpoa/Bo+q8NXXol/ihuE/ucByUJ3CMXkT+2z+ig4BaYai2A7p9hjTWRF7p1udc/RI/VPfJHY6D8iabizGJagLt+0pgXEVDYxDAUbGmFBOFBzPH7/ihuk3ucByUN0+eyjRqayBvoctqqwjBFOdegdgocGth3tqbq1/ih+ouucNxUN645BGbYasQU9gu+RhQChaQhFNC6mHwrTtP+iV+qG6SOxwH5U1bZVSCskBLHIH2CsSKWSFRqymXljDf2n6on+KH6ia503FQ3ux3M0qxz33caeyV62lCiSIwpeQRtDDzrTdP+il+qG6SOx0H5U1jpaGs6aIAF2KgYQUKGUMQyTpnxsq3Hj3pp/ihuknudByUJ3TMqLFGSiBhlEVHX1UkxwE5VGnBeqjx1qYF/RQ/VHfJnY6D8iZCMkrNISEkCQQUKYDNmqFYJJ7aR7YHX6z+iB+q2+ROx0F5Y5PPEStpBsMZgLhOqDM1kKpR5yg2w62DHfopfqjukzsdB+VNwmpIV8QBpemqHVkGWK4Kq6Q0ttjqvGYF2pf4oblP7nAclEdresRQw4RM3YBCDVCGdWihtJkqzUa3kuv2JX5o7pM7HAfl0ZqeWHKJCNnk/2PvbZI1yVGt3RFhhgAhGI5+5z+ET57nXrNMO3r38Y6rRZbVtohajWpEPAn4WoIFUpNBmzhAu7fni27O+Ssr0N/EDz188oDjoNyBA3fzRLZH8ue0rFTGDYcajLl2SSHm1r8aOvxN/NDDJw84DsodnzxV94EOxq2BTNyVo2SGNIkHs/PsXwXX/U380MMmDzgOyh0jsPqashh88G6rbGw4LE1IrC2jzZzwq00L/iZ+6OGSBxwH5Y7TIbOMtNqGwxkk2wJbnGB1lKqSmpev3gP6m/ihh0kecByUO21VRubeCJ4Q7q4cXKB1n/tXZY/ovczsX5nk/ip+6GGSBx0H5dKbp5Lzygq92PNa1hBMMoJ0NjbdBaV8dUDTX8UPPUzyoOOg3AlYaep52ISxVtpMrAyN9m/F+yjIGw/hC3T8jh96mORBx0G5QoeINVypg+fMz2lyAu+rQu/ahVoSk68edvib+KFjuORBx0G5E7DqqeQqGdSevdJUO7RRFVZV1NwLr3QhQvI7fugYNnnQcVDunJeVzGLZYJXnYcdaCl5LhtlduCxe64ZN/jt+6Bg+edBxUO7cJKg991k65MWyawfuHmvOBZq4sZstKR99syr4In7oGD55wHFQLo0deyx3NsCu8qyVHnsA2VMI1Wxjyu67/KMQyb/h+KOvCp884Dgol54E1rn7p7ppsAGi2WHXC4Xc1qoZzWr/6Dn5v+H4o60KnzzgOCi33stmrTogTSYQ0wmVTaDW1hIl7KN+ZHb8G46f8UPH8MkDjoNyBQ4ahcdYCaypgzznyS33BjgKYZ6DcX20auHfcPyMHzqGTR5wHJQ7CSujhc/3qVzbhmOWXTSS7C5LsPji3hNdGMh/xg8dwyUPOA7KnRVWSZ2ZBIrJbqs2K89l8gzF8yh94ipyoa36GT90DJM84Dgodz7lyrBFGw7lPYvL87SjWd6VQ5nXarXnr251/BuO3/FDT2GSBx0H5c4RNOq5C9mew5/kehoOLYnCwIqCQwe3C6Xjd/zQU5jkQcdBudNYLcpzDQTe/RTIUgRDNpha2lxkuof0C3T8jB96CpM86Dgodz5YMVvKexInwwyifUFTZFhJ+9NdqayPwrn/oeO3S57CJQ86Dsqdhx3IKxMWSNM3HbgQ/Hn2VLPprEtQ6MLn3D/ihyls8qDjoNxZYZWsZ9Y9aIyU9lSeE9ThDfIcmjulvuyj6Pp/6Pjtk6fwyYOOg3InnGs1S7WnlXquBNY6oCEtIHXMvRh6+YqO9CZ+mMInDzgOyp1PViOJpG4g9rwip8bgRAx9trUbLKUkX33QTW/ihyl88oDjoNy5L5vc2kwFXJ6LBEy4Z/KaIZUlefjMpfTv4fijrQqfPOA4KHfih1w71dWhUHvekC+FqulJklDrWFLtXx1C+zccv+OHKXzygOOg3Nm4rrXyxgMEsYEUNmiEC9LoOGS4jHqhrfodP6SwyQOOg3JnIO+TjWcCbvNJWGkGL9OgcCIbu+Vn/upjbnoTP6RwyQOOg3LHJa/UTGqF1NcC0elghPu3NHnm0WurH60G/Tccv+OHFCZ5wHFQ7hgdUsdEJGgL98yhaVcOlwX03M8cnZz5wkD+R/yQwiQPOg7KnYkck7t3Bh5PwErMoFpzWFY6pvwcQfto5fp/6PgdP6QwyYOOg3KFDl+yJpcOik+EZPWyq0jq0DvpbqtwrP7RAc3/0PE7fkhhkgcdB+XSblDu2ecEr23TkcXA03ORwDs+Dz5Kxo82WP2Hjt8uOYVLHnQclDufc4fo2PUDsKltOsbz7Gk2GGXkITUVpBud1W+bnMImDzoOyq2DHUtbRUBXBql9z+eDO6xuNXV8ELlgdvwRP6TwyYOOg3LnYUcx2xVjQJtDn86q7c6qrOcumll3IfnqvmyhN/FDCp884Dgod4byxpl0NcipC0jL43kxm6A1XHPZlspXjRW9iR9y+OQBx0G545M32g1U491NrQmS8p7Jq0+wVgwx5/3zqzU99CZ+yOGTBxwH5Y4VmL2WLgNch4OUnsCqClDrC0tHLOkrn5zexA85fPKA46DcWSrN00uuCnPO9oRIBtTnfUdD2/MGCpFfmDl+xw85bPKA46DcGcht5Jx9ALb8BHQrgtGez/OiKs9x2TU+OmXzbzh+xw85XPKA46Dc8QGJLVESSDr3zCHSwThlMMVMQml2tO/h+B0/5DDJA46DcgeObrK7KoaViUBm7VDr2iNI8UHdall6YSD/I37IYZIHHQflzm7Q1dLynEFs/XN8eUFNvYIzdqlFR/1szwK9ih9ymORBx0G5QkfT2kviBqU227VDHawJwVytV6PWXL+680Sv4occJnnQcVDu1I7SedJo0CcXkFEm1FL3iK7FE1EfNV8YO/6IH3K45EHHQblzfJlzyssT6JQ9lOf5bFnoE4yq0xbJxlfhXHoVP5SwyYOOg3LHCSyprjx9Dxr6z/HlDi4sMEeqmdGHfraIhF7FDyV88qDjoFy6SSDY2tj9VKq7s6KcwGkg5EGJNhyO/BUd/CZ+KOGTBxwH5ZJPnriP1cDLoN1YPfHDmRksDetlTdH8VWPFb+KHEj55wHFQ7mw/rOyZxMBsZZApGVxxgVvJZVGual89mOU38UMJnzzgOCiXrEBcmqxCS0VAhi4w73UPHbZHdSFb9atzHfwmfijhkwccB+XOg8A5iudZgbHuibxmg9bl2dqjJesYOdNXa3r4TfxQwiYPOA7KncqRdY/j5ICZHjgIobahYLPUUjpV/ezJE7+JH0q45AHHQbkzkDtOZmnPFTTfbdUsYKMmSOgp96Je/KtsLr+JH0qY5AHHQbkTIcl5KT/BEXz2LHh+srndYLXCu63qKOtCW/VH/FDCJA86Dsqdz1Xuc5cIf1ZWrU3HEz90WuDL0vDCruvC56o/4oc5TPKg46Dc2WC1xv4LQxkWWX+2kCyw52m5Iq1EI5X62WlyfhU/zGGSBx0H5c55WabeR1OYTSpIovQcX06wfP89Us7u/cLY8Uf8MIdLHnQclCt0aFtjiSXwpATCycA7ZmjZK+9Kkkq+MXf8tslz2ORBx0G5Y3ZYWgsHQ+sdnzto6zkv68+h2WKTsed0Y+747ZPn8MmDjoNyJ34o5IsSQ23YnyezGaxjA5PclGR1/2wTibyJH+bwyQOOg3LHCpxVU10MyaeBLOFn/To+VwKrVtO60leH0ORN/DCHTx5wHJQ7VqDQs65KIbM+h9BahpqQYazBI3Wc87OElbyJH+bwyQOOg3LnSqCsIiITWpt5j+R9gktNYM4L50CaWr+H43f8MIdPHnAclDtw+BLS3UzplD2Rt96el7K7kGBTKTQG8ldeh7yJH+awyQOOg3LHJk+4WpkKjTiByIbDmyZY6t59sH33llzexA81XPKA46Dc+Zbb1/KhEwqmvmcONnDVZxki7WFEZx43BvLf8UMNkzzgOCh34odkCdNSmJIHyOJdQ6ovMO2lsFCleaGt+iN+qGGSBx0H5c6Onqk9916hrSrPedkE3gtBxWnY07JKFz5X/RE/1DDJg46Dcmck7ysLL4Zaseyp4zmHlstzymaUVTUV0a8ePcmr+KGGSR50HJQ7Y4dS6tgWOKYKUhqBkzO0Uqla69Xrjc7qt0uu4ZIHHQflzn63JuIjF1jZEST501TxgFFV+sAxvjtNLq/ihxo2edBxUO5c0LS8rOcG3J7a4c3Ahg3I3LAxtS72VThXXsUPNXzyoOOg3NkrrVPFWoOsMp7DBAuqjgVZGk/zlgy/6qzym/ihhk8ecByUO/HDslZ7ThIQ0h7KnwOB5kWA9iyCKWup8pXbkd/EDzV88oDjoNypHERa1mww+7PDKj8nNN3kCZEgpZmm9guV43dbVcInDzgOyqWl0uptd1bQPT17c5WhzYbAbPasDFXjr+KH+U38sIRPHnAclEsTeWqKS2F4cxBcBE28wkwdBfdwrv2ry+T5TfywhE0ecByUO1bHmj3lNmCM5z3g6gOsmEEau92a2VtuF2aO3/HDEi55wHFQLm0/TKiuC1pSBOkJoaZZQPvss0ykpV85HflN/LCESR5wHJQ7NmAyQR1jT+B1V47OzyGbTchuqUqTup79ud/D8Uf8sIRJHnQclDv73SZ3ta5QqRtIKk8RwQGzYu6lSmn1qzNP+VX8sIRJHnQclDvRdeSpvGdwTs9aabXNSdkTulUf1Be3Sl8dX86v4oclTPKg46Dc+WDVpCj35x35SiC5P+/I09gzeRtzOhbvF8aOP+KHJVzyoOOgXFq14DLSzKDJy542nvhhHgqLtbt0bGxfbbDKr+KHJWzyoOOgXKGD+rQ0B4LXZ4UVrQU+hHcpKbrQS2K5UTt+++QWPnnQcVDuzB0jjdK9A5U8d+14bnekjmAlc++1oNtXjwL1TfzQwicPOA7KnaXrOptRzYCj1j2Urwx1yABdVcVr2lP6V6VD38QPLXzygOOgXIFjECZVnVALK8i03WFNNlipDxuSS1pfhUj0TfzQwicPOA7KpaXSvRcbDJX0CZHgc1p2VqjLdPY9kczPVq7rm/ihhU8ecByUS07g3LWhd2j/zOFWyhNcbzBRkNFdW/vqe5W+iR9a2OQBx0G5A8fAydMdWu4DhB5MVAx6m6UlLnV8ZnXom/ihhUsecByUO1+rGjW2zLC4PdsPn0s2lgVmQ9T9720aZt/D8Tt+aGGSBxwH5c5+N/ZdOKgCNlmPDahgaM9hAk+CJQmVC5Xjj/ihhUkedByUOxP5ZkHnEqC1EESKgLVeQIm1JRtt+VfhXH0VP7QwyYOOg3LpgKb6otF22Rh7JE857+G89ucCM3E3cipfnZfVV/FDD5M86Dgod54EMtLwkYHy3HS0uZ5Ds76nkFSk6ujEX+0G1VfxQw+XPOg4KHc6K8y1djYopWw6BhrsMX1CyzhHmzzy+uphh76KH3rY5EHHQblzzcaneJ0NEOsE6eu5a5MYXDtuaJSLjwt0/PbJPXzyoOOg3Hkyi1NwToGadNeOIg7VaT1vn6hP4bTsq9pR3sQPPXzygOOg3EmuC+ocuv9Edc/jsrRDHbNDJ1tShazbV28Cy5v4oYdPHnAclDtPAguhr7ogDUwgtRFY0QnkRJpLrZgvVI4/2qrwyQOOg3KnreqpcX4eA876vAjck0fNey5fTi6aZ3f5Kn5Y3sQPPXzygOOgXKocVTpKg+x7LBfHAlXb87acB+oaXetXIZLyJn7oYZMHHAflzsb1xpi1MMxsG4k+JzQZfXdZ0ng4Uu4XZo7f8UMPlzzgOCh3srnus1oTMMIBMiTvtqoxKC7vyNKUL1SOX/FDRQyTPOA4KHcqR8+tzDpgYlq7maobju4TJDs/u99Sm1+9JC8v4oebjjDJg46DcidC4i1bQQUuQ0FqJ2iVByyUvjJnIvwqYFVexA83HWGSBx0H5Y5JLgPHsg6j42OSP4Zg3iO5mdderOS0btDxK3646QiTPOg4KHc+WA2aVucCHqmDzH+uoI3daLlxYlrdy43O6pdLvukIlzzoOCh36FDipM2ee7J7KH+OE9hobfdYo67Sp3q6Qccvm3zTETZ50HFQ7oRz+5439szxfKNKIFgYqvCEjcWoKdmaeoOOXz75piN88qDjoFzqrKTwQIExnmdPKg2cvEGpKsauZaavPuja/x0/3HCETx5wHJQ792VH7m7iUPDZvL5yg9Z2/eiUVb1od/pqTY/93/HDDUf45AHHQbmzGrRzkdEduD5W4GIHT5XBmplTU+ufPSe3/zt+uOEInzzgOCh3PudmntSZn+U8u3IMbVAb7d8yjTlsTyKfremx/zt+qJjCJw84DsqdHVbUddaEkNJqIE9m3ToiYLVlaaScP/teZf93/HDDETZ5wHFQ7swcRoRSGqSWnqXSdUGdmxWiyb0w5jG/Or5s/3f8cMMRLnnAcVDufK0SbsUHwmRPIG2UDUfvULVrzjO79K9eddib+GEKkzzgOCh3jqA1KSQFwfXZeViLQLWpQJXHIhx94YWZ44/4YQqTPOg4KHeeku+uKkmpsMwqCA0FX7OBp5x6o7ZsXOir/ogfpjDJg46Dcmck95nsuUXAOeMeyff84UM7rC69W85Uyldvye1V/DCFSR50HJQrdAh2Md5zBiLv2oELoa6JkIsStpFYPzvXYa/ihylc8qDjoNwJWNXpo9QJTs8Gq5wHWB8O6huXvkf22b+Krtur+GEKmzzoOCh3asd8DqFVedyN8WxYIKiyMrCXYpgLDbkxd/z2yVP45EHHQbl0kyDVwc2h1VFA1DI0aR0q7ulj8WSpX80d/iZ+SOGTBxwH5Q4clEZ7DMDs83kTKM85G5XNivPKnXzPJN/D8buvovDJA46Dcuc5+WDnugpkE4FdJho8Fzwged9lgw1tfBUi8TfxQwqfPOA4KHcqR2nem2YoWOtuq0oBo91gUadkPJs1+mok9zfxQwqfPOA4KJdedaykwrJLRaJdOSbBLiFP5ahaF3cf7UJb9Tt+SGGTBxwH5c4OKy1LhBP0J3Qo2Ql2mzXA9q9EMrHqV686/E38kMIlDzgOyp37srlKek6Rl57LHsifRQtF+bEFk5CnPNqFtup3/JDCJA84Dsqt+CGthvb443sgp1XB2tgNlo+ayxDq40Ll+CN+SGGSBx0H5c552bqKpF6B81QQSb77Ki5QsllhG6T+1QFNfxU/pDDJg46DcmettNU+MCP0hnVPHeOJH3qCxj7b8LaYLozkf8QPKUzyoOOg3LE6tI62RHexeGbyMvY4jiZQaheeGRkXXaDjt0vO4ZIHHQfl0sOOZ0euIuCyPZQz4XOcYEGmwXnUxShf3evwV/FDDps86Dgod+aOrDXjHsPLKns056zPlh6DbpMaJu6Zv4of+qv4IYdPHnQclDvvyZnb0PTQMTKId4LKRQAbsU5Wzemj2mH4Jn7I4ZMHHAflChxDRmfRBqMMB5E8oQo9MStt2CelMdf3cPzRV4VPHnAclDs++ZgDF2awof//k0BfDKWJtFSVU/loE8m/4fijrQqfPOA4KHfih6ua0sxQ8UlYiQ9otS1QqnNYTrr6Rx+s/g3H7/ghh08ecByUOzPHQq+1JcANxv+3N7dhAcOCPSXnuT5yAv8Nx+/4IYdNHnAclEuvZdOQNTsI1edzFRfwXipkTbk++ZI8L7RVv+OHHC55wHFQ7gTXK5F7M5imAjKzgNkuH2POMjnv0iEfueT/huN3/JDDJA84DsodONoeOHROaIj9sQH3zNFtAI0+hk1pPV2oHH/EDyVM8qDjoNw51sFrEE+BkhLviXx3WFakgq1WqSXuzBeGjj/ihxImedBxUO6Y5FZmR1SYqw6QXPZI7rt2ZKRplAf1fIOO3/FDCZM86Dgod+KHpN1sZcik9FxBG2DDC2RpSaQajXrBB/wjfijhkgcdB+VS/FByWjify4DjWbUwdu2gBWJDuiVmXx8FrP5Dx2+bXMImDzoOyp0Xs7Jn8m4TircMglqhTUWY2Lgx947kF+j47ZNL+ORBx0G5k7DaxQPp+ZZbegXpJOBkCDUt6r5csI6P6Ehv4ocSPnnAcVDu+ORlDWo8oIlPkPFkc8n9eR2IuuoG5Kul6/+G44++KnzygOOg3LnXgUVzkgQJd9GQxfzssEqAfa6BjI74lRWY3sQPJXzygOOg3HlNXnlkmw20zD2Ic5vgi/MmhEddLa9pX73qSG/ihxI+ecBxUO745FhKrlNgZm57In++VyXNsNsp7jip93Jh5vgdP8xhkwccB+UKHIVtjd07gWLVDUdK0GptQNnz8Dlboq9CJOlN/DCHSx5wHJQ7lYOslWQK9iQPZdQBNZcFezLPs7e2h46P7sv+G47f8cMcJnnAcVDuDOS98Kp9AfralaM03G0VKXBqsv/nKfWr/W7/huOP+GEOkzzoOCh3HgTmLmuRwaaENh00wZwXaK65ek6ljY/OPP2Hjt/xwxwmedBxUO48elq17gGDgetz58lwN1baBaiKD5nau1/4mPtH/DCHSR50HJQ7mxYeFlIVMGoFZKFBS2IwS651jx228MIHqz/ihzlc8qDjoNz5YlXY80gM2tKmo3rfnIhvOqa2bnsYkY+2rv+Hjt82eQ6bPOg4KHcyJK5Gz0CO7YmupyxQ6y4gjG5d51qVvgrnplfxwxw+edBxUO48ChxL2hgLiqLuuYMWtDULdNTMrSDX/NEJTaM38cMcPnnAcVAunSTwas/iw6HNn4CugeXW9+xRx/7Xdp62vgqR0Jv4oYZPHnAclEtbpT0p69ot1fODmJ+9uQjIm4qZ61ravofjd1ul4ZMHHAflzkg+Spkjd6BFzyaS575skf6sI1novgf2rw4S/BuO3/FDDZ884DgodypHoUwtT0g4ZM8ceYHPwtANU7KZaNeP7+H4HT/UsMkDjoNyBY6Z2+Cxuaht4oZj/2h95udc4KamJ9KvzqD9G47f8UMNlzzgOCh34odikp4+qjo1EEcGW7JgZPT+WORTL3yt+h0/1DDJA46Dcqdy6ERu+XkF+ATX61Iw9QzUWkvtOUpAF+D4I36oYZIHHQflUjg3WerLIclIILQ5abI65KqyZptFPwtY0av4oYZJHnQclDu1o66OqfLGYVaQwQQ2UoXeUm2aCk+7MJL/ET/UMMmDjoNyhY7uvrKnBqtnA1HO0KxWGMTeZqqD8KuAFb2KH2q45EHHQbmz/XCVgbMscEN8Vi0UqLMzlLU6PddsUrrRWf22yUvY5EHHQbnzyao3lZQKLHu2rmMxqHlPIERD+hJP3i84gX/ED0v45EHHQbn0nlz7dGNI+oRIBsqmgzvUNtxHalnXV48C+U38sIRPHnAclDshEhU3y2V3UpZA6uN29LQJkVEmDZ/KX40d/CZ+WMInDzgOyp0Hs1QmVisglp4dVnlBfZortJY4r7y7rq+eBPKb+GEJnzzgOCh3RnKehHvWgJp0glDL4HU1mOS80Mfon/nk/CZ+WMInDzgOyp2vuXV6GQ0B16ogs2aowwYktzJK7ZLbhZnjd/ywhE0ecByUSx9zqdNjk3dkAeHSwXhM6Oq4BbM+yvdw/I4flnDJA46DcudWx0JkzQiZfYD051WH+YKRLM2B6mwXKsfv+GEJkzzgOCh39rvxcO6cwJvugVzXHsgTVehpVe6tl/bZalB+FT8sYZIHHQflztBRXEYWhyXP0KGTocoswFNF0rA251eXbPhV/NDCJA86DsqdF4FdpvfdU7V/TtmUZ4PVygJpMq6WhxW78L3qj/ihhUkedByUOwc0h2leyaAVQRB59kobM8xejPawjumzJ4H8Kn5o4ZIHHQfljhFYGnHZZQPTbq+E66aj1wFz9ZpWsUb5q/Oy/Cp+aGGTBx0H5c4nq+ea0p7Ldz+1Nh2VFJpoBWtrqXPOZjfo+O2TW/jkQcdBubR13bN6E3jOKj1zRwP3PYb03W9pToxDvrrYIW/ihxY+ecBxUO6UjoRLWncoJT2Lc7WDl/3b3ksatQxU/moolzfxQwufPOA4KHfcjmHduhgIiYA0F3BuA2ixJqJJNNb3cPzRVoVPHnAclCtwpDlzQazPovVn14LsoeNZgYhrqGBfMuUrn1zexA8tfPKA46DcefKUayusDXppu63qw+C5XwO9tZoIC5pfgON3/NDCJg84DsqdyjF6x7H2BN5dQdYYUHFlWK2sQtNM6oWZ43f80MMlDzgOyp33gH2V1p8jBCjPZfJKUN0GmM/UGlOd/auElbyJH3qY5AHHQblzItB5WM32vOXYAzkmBbPmkAYSt+pSP7vVIa/ihx4medBxUO6Ujj1XaJ+4SwdOEE4OrZYCc05RI0VaXx3rkFfxQw+TPOg4KHfooN3Yj5Kg0mMDDtojufb9B9xUJtZZ8mfPZeVV/NDDJA86DsqdzbnWKpfRQLVnEEUGr/0Jk8yhqszIN2rHb5fcwyUPOg7KHTpEqdS6p/DSd+1INKAJVdDhtY3KA/Grhx3yKn7oYZMHHQflzgXNZKxjJRhSDKTL3LVjMGTNy8Q4tfzVlh55FT/08MmDjoNyZ+7IbI1100Fj7Nrx7HZrpYOYPh9zXev4io78Jn7o4ZMHHAfljhVYKukaHUz37CHdF3ge/mRKGvfladavfPL8Jn7o4ZMHHAflzpqeNHsXN+itbzhKLRsTHVAqUp9jEiJ9D8fPtiph+OQBx0G5VDnmdHIEWXn/eDqq3VYJ2KpW+2JqTb6H42f8MGH45AHHQbkTXPfZGRdDY3m8jjTBKCVw8Tl0FsrzqweB+UX8MGHY5AHHQbnz5Ik59cfbmK04yCwKXkwBeyk9y+i5XRjIf8YPE4ZLHnAclDvB9bbxMBLI3fIeyFmgjV1DUApZ7uU5sPk9HD/jhwnDJA84DsqdA5qt9d7yhMV70pApA6q1PXMoMY/qpdevsrn5TfwwYZjkQcdBufTmKQ/MvcHIws/FjgJ1scJqk5PSSMRfmeT5TfwwYZjkQcdBuTOSr97S1AneUZ7zshXaxAxKjcbC3HZhuUDHz/hhwjDJg46DcqezQuvoPUHB+nzSleeD1UDwzDPXalrWV+Hc/CZ+mDBc8qDjoNwxAkdPZaUFKbUJUp7ngDMxqMnmInPzecHr+B0/TBg2edBxUK7Q4WYyJ++5g41AnB2qi8Nzk5l6bknnV5tz85v4YUrhkwcdB+XS5tyndOxpo9eZQdoeyOtznaC5ksw1y/qss9IX8cOUwicPOA7KnU9WpeLY8wXk3PturEqBhs/Bp8ZTRubh/lXp0Bfxw5TCJw84DsqlW0+t0JPIbTkNEKQFjuqQnSRntKbzK59c38QPU/jkAcdBuXPMhg0XTwfL43kR2DYcTLxZ6ZWGdiT7ygrUN/HDFD55wHFQ7mRzZfaWjJ8+CmEP5wWMMwHtmvFsQCRZF+D4HT9MYZMHHAfl0lvyKs1Sg1m1gIgJ+HCGxanbsLmyfXV8Wd/ED1O45AHHQblTOXSkvmdvKNqe+CF2MEkLrIzms2Dt9SuXXN/ED1OY5AHHQblzItCFqE4ERKoPHAx11QTDB9fhll2+sgH1VfwwhUkedByUS/HDprMYgeGuH0JtQCXKMHpdu2rI1HHhW+4f8cMUJnnQcVDu0NGx5UK6y0bfU0dOGWzRgkkycVhS1q/CufoqfkhhkgcdB+VOhAQV97+fFUhT34isCsal7cFchUfNnT4L5+qr+CGFSx50HJQ7cwf6qjMb9Gxj1w4c8DwjB+HlkxNavULHb5ucwiYPOg7KndrRSqHMeyC355pN98f2eKpInb1P7Znxqxez+ip+SOGTBx0H5c7cYapa+4Iy/NlEggS1rrYbLecsbM+uno/oKG/ihxQ+ecBxUO4krLBWZl1g48nmYv0nm4vQZcznKW0an20iKW/ihxQ+ecBxUO4krHqbtZQM1VVARBlq6xUwDU5Mxtrr93D80VaFTx5wHJQ7PrmvuWrfcNAuH9JSglapABNXHEmKzQtt1e/4IYVPHnAclDvPZWdehImhUa7PxvUCzrOCrYXofe3KcaGt+h0/pLDJA46Dcqdy5PpcI8hQaM/iwoug9edVR+Ka2mpz+YXK8Tt+SOGSBxwH5Y7TsQoOJ4ZFs204zMHX43QknF41DUH8Ho7f8UMOkzzgOCh3Ksf0XBk7JFoOsvav3LgAljS71tGqXBjI/4gfcpjkQcdBubTfra62+QCubnsiV9rzhizw0oq2nlZJN+j4HT/kMMmDjoNy50Rgo8JlJDB/nI5nv5svVyiN0NsYJeFX52XLq/ghh0kedByUOycCfS4sqwOh7dohyaBtYKDVyimPkWe+Qcdvl5zDJQ86DsoVOrDU3IoQ8Gx7KCfLYI3W/tEda7a6a8oFOn7b5Bw2edBxUO58stoUrMQNdpGg3VlpA1NHsI5WKKWV/KtdC+VV/JDDJw86DsqdZQveUJwJ1NKmQ2fZc8dCGLvHsta6Cn317MnexA85fPKA46BcgWOtRZRsQM1lw9GQoZU+wLh6m1x3q/XVlUB7Ez/k8MkDjoNy53uu9t6qbhrKei6Ta9oDR5mQrS0WkmKfrQa1N/FDDp884Dgod4YOck20uVj+XGDG1qF2dFBdlUxULH/1ItDexA8lfPKA46Dc+V61+sT6vB4vS0DyM3NoVuilYWOZadFXDwLtTfxQwiYPOA7KnbbKRhPvDhW1glBX8DErTFmVV0vZ8gU4fscPJVzygOOg3HHJeZmWOfaQ8VQORHkOoFVwakILU65+YSD/HT+UMMkDjoNy5yW5c3LMGeYUBSnVwFdzGFOTDkul+4VPuX/EDyVM8qDjoFw6oJkxTXtOBPruq7Tv8SNThpwrdrXe1L5Krtur+KGESR50HJQ70fUhq4+6IJdVQAYNaKN0QB+liaxSx1cBK3sVP5QwyYOOg3LHBxyVVjXeYEjetaMxVE8dijyPnjKtVC6MHX/EDyVc8qDjoNyhIxnVmQxmprmHcinQUlJwLmOkWQnbjdrx2yaXsMmDjoNyZ/thLrmN3iFz2nNHlgk2SIFaWo2mNpULNvkf8UMJnzzoOCh34ofTU55zgmP2TUdPUFt9vl5NHKVKHuWrb1b+Jn6YwycPOA7KFTg6JlchhrSKgVDK0NTqM3bMqdOa61efrPxN/DCHTx5wHJQ7TwILD5EkwFZ3X1WxgasRrDWlce9l15Xv4fjdVuXwyQOOg3InYUWlIVODMnt7Fq0z1KwKmMw9pTxo0Pdw/I4f5vDJA46DcscnnxltFdpzuDyPyR+fvHuBSVNql1IwX5g5fscPc9jkAcdBuQLHaEVXUwZLQ0AW+Z45egbSwbuO5JbGV9sP/U38MIdLHnAclDvZ3J6Hjdpg/z3szwqrCW55AeYmKSWm1S4M5L/jhzlM8oDjoNw5RyCrSN1tlY6iIMb4HCaYQNQH5iK91Atw/BE/zGGSBx0H5U7pIExp6gImzJuOksERCTLnJbRq+m6Dlb+KH+YwyYOOg3Jn6ijkNY1nx0Lj52Mu78aqEVDGMvsgIr9Bx+/4YQ6TPOg4KJe2H66U2xzQSnkek1MFq93BMi9rI3V1vkDHb5dcwyUPOg7Knc4qZ3fjBrX5U0C8Qp3SYVTDQYymfGPu+G2Ta9jkQcdBudNZ8ezPFjcwZwcZaYL3NXbtWK257U7Lv1pE4q/ihxo+edBxUO68J58j1VwnYHrihzwVmnKG1aRNzsMtfTR3OL6JH2r45AHHQbmTXO+NrRBDe6qGcC3gVRYwN5vdW6/lo8W5/4bjj74qfPKA46DcOaHJaWbPCxzlHzjmnjoaQq+72dqVQ+ZXPvm/4fijrQqfPOA4KHd2LYyuPZUEo4vsocN9jx+lgw/k5iOJ00fxw3/D8Tt+qOGTBxwH5c6qhZ50csrAwzcc1iYYtQ42i1YvTgU/msj/Dcfv+KGGTR5wHJQ7b8lt/33xpkCLni09u61qySfo6mvV7qm2j7K5/4bjd/xQwyUPOA7KnceylUf9Z8V6ejIkxASWawZC1ZWytvHVUul/w/E7fqhhkgccB+WOSd7Gbqh2H5WsjT2QJwRnXTAoT+6laKsfvQf8Nxx/xA9LmORBx0G5M5FP8+6LYNeJZyIvefdVRaAuzL1PqksufK76I35YwiQPOg7KpZ3rrWcuDSy1PXVwZmgzVZi6h/VSaMz50X63/9DxO35YwiQPOg7KHasj6WDOCKVnBWmjQPW1CwiWXqu0NfVGZ/XbJS/hkgcdB+VOhCQJGhuClbGH8p4LWOUJxiRaTM3po/1u/6Hjt01ewiYPOg7KnV0LdQ/fkwcgY3vmDoU2npgulV6SKhN9FF3/Dx2/ffISPnnQcVDuPJmd2VujDIvNd+0YEyrbbq84DUuz99K/mjvSm/hhCZ884Dgod0pHWhmzGRjKLh0FOzTPaf+2tcHYE3+1dP3fcPzRV4VPHnAclDv3ZZ3UsTB0ZAHhRVBtj+iqxrlPMh0fPXr6Nxx/tFXhkwccB+WO2VEyca0G+VkIKsJ9D+ecoZf9Sxpz6fzqg1V6Ez8s4ZMHHAflzsyxvKuWBkTIIHMomGCBzUxTKs+RwAtt1e/4oYVNHnAclDttVcsDDRPM55uVJME9bvA/LwPT8PQc0vzqyVN6Ez+0cMkDjoNyBQ6hrIytPKfIF8iezsGeRx61PGs5Z5JavvqWm97EDy1M8oDjoNy51THHNPKxaZB/bnUk8LEajLwG89ygiHwPxx/xQwuTPOg4KHe+5WpF91RgeK+7r8oM7toAS2qJk6h/tcHqP3T8jh9amORBx0G5FCEpmEtj2LNHAzHK0Kgi5CGbF+t91q8ePaVX8UMLkzzoOCh3ngRieVJVz/HltJ7aofA8kwWlvIpjH+Ozhx3pVfzQwiUPOg7KnUtPefdPPhmKeweZOYMvSf8kSsSKL1pfvQlMr+KHFjZ50HFQLp2X7W1pdsCZcU/lvukwMpjPTXIvqa924XvuH/FDC5886Dgod6ZyrJIlV0iktGvHP+FcI2DmUnfPJSJfWYH0Jn5o4ZMHHAfljk8+sNaFCov0KR08oIkpIPU9lHOt8tUJzX/D8buv8vDJA46DcqdyNEQvmwscsp4Fbwuq9r4LyViq7Or0VV9Fb+KHHj55wHFQLr0mH6rVJuTKeySvlcG67ckja8prz+TU0/dw/I4fevjkAcdBuRMi0Yxt1ArYU95wNAVfI0MZz6GOnIxvwPE7fuhhkwccB+VO/JA401oI40mSSO0GlTpBL2WO1cyFy/dw/I4ferjkAcdBubQa1DrThmPmUffMQROsJYKU6hpkqhO/SljRm/ihh0kecByUO/HD5U6YKqSaDSQXgeYd4XE/cD2PzD/bm0uv4oceJnnQcVAu3SMw95IMZqkEgoWgshooTm+p0bOP/QIdv+OHHiZ50HFQ7ux32xM51Yognp8dPTifQx37D1hnoykj93qhsfojfuhhkgcdB+XOBysesyoO8Lx2Z+V7APE8HaqmlfPMVusFH/CP+KGHSx50HJQ7W9eLJa9lQcqSnjNoHVrN/8zoKtkmK96YO37a5IRhkwcdB+XO3LFwNy97IB/UHKToriKrOJTc2M1zmVfo+OmTE4ZPHnQclEtzh3lqs0Gy1Tcd08D7HkNqL01RcO7G6yM6+EX8kDB88oDjoFyyApOXkjcX3Naz4I3BfA14VqtNWW2O8dVQzi/ih4ThkwccB+UOHDl35t1XpdEYJKUFll33D/WlZdX52RcrfhE/JAyfPOA4KHfuyzYTpFFAnfbQgVOhkT6HO1zWHCWXz16T84v4IWH45AHHQbmTzcU981LpoD3tyrFWg9aGQmkFXfNS+mxvLr+IHxKGTR5wHJQ7b8nHFJfBwPJPiKR2cNojyEqdzVFklq82LfCL+CFhuOQBx0G543RQxzQyAZLVDcf+Va0jQyvd5ixSBL+688Qv4oeEYZIHHAflzqfcgphaR0ht7JkjpwFuUiCJUq9t+ebjezh+xw8JwyQPOg7KpePLWcu0AVNbApmToMmezUf3tsrwUsZXx5f5TfyQUpjkQcdBufO9qjh74Qa4+ykQTB3qsP1DK1a0/d90wQb8HT+kFCZ50HFQ7rx6IptJp8DSRSBOAvbcCSTf/7TsVtaN2vHbJU/hkgcdB+XOkh4qsjgRFJ1ld1Y9gyVCGKs0zHk919Eu0PHbJk9hkwcdB+XS1vWB3EZ7wHjuoO2myjknmOJJ1nDS0S7Q8dsnT+GTBx0H5c7W9b4rhEmDMseuHdUTGO/hY3dXaug1Zf1q7pA38cMUPnnAcVDuLM6V1XWPF1C6GsgihSq6u6vGnrRvOj7zyeVN/DCFTx5wHJRLC966LpUOqc4BMriCFxuAk2oxU1zjQuX4o60KnzzgOCh3Kof1lng5JKcNh84FvtSfH9hzJ8rjq9Wg8iZ+mMInDzgOyh2vQ+esqnvmoNZB2nwm8t1gZdot1ZrJUvnqa668iR+msMkDjoNyZyCfxhn3LE6ZaM8crUF7Flktx5JnrzOtrz7mypv4IYVLHnAclDszxxiFjRC6SQXhlPdAzhO0SFndcP/t/OrOk7yJH1KY5AHHQbkTP2xrFa0ELs32zFGf87IZd+Ww2pb20cZX2Vx5FT+kMMmDjoNyJ7n+z9ztAzC1uUuHKLTaEfLCulaSNddX2w/lVfyQwiQPOg7KHZM8aa8ZE5S2wRAbu3bMMqCjFh64PPcL36v+iB9SmORBx0G5M3bMufqaGfQ57yReEWyuDJ1s6OLmtVzwAf+IH1K45EHHQbmzh6SoT3keOzXddFCeUPvmZBmL1GSy5MLn3D/ihxQ2edBxUO5szk3MK2kFmsgg4g2MlaD6NHzWLfT2VfxQXsUPKXzyoOOg3PHJ1UWKZyhzbjqGCdTHJ+dZ0fT5cJW/cjvym/ghhU8ecByUO+dsEuUiWME6PZurJIGXIjDFZm21j1a/aqzym/ghhU8ecByUO8/JS0taNhKsPYOUtJ5lCwuaaVrT9sxBXy1byG/ihxw+ecBxUO7AwbpwqMJaz8p1976HcyQQxZZz68vnV2ZHfhM/5PDJA46DcucxebJkiALr2SctCRV8jga95DWYBtf5VYgkv4kfctjkAcdBubRpQefcUznUjut58lTA+yjQvNSBsoQ/W/CW38QPOVzygOOg3HHJvS7ivmnYJIDMkqC1xPAsBZ3Ze1r5Qlv1O37IYZIHHAflzt7c8lyXrQ1GHnNXjrRnDtkzRzesI5VS07owkP8RP+QwyYOOg3KFDqfZ51oLKrOB0LTdUnmByeZGOrDnr17L5lfxQw6TPOg4KHei66kbJZ6QaDoIawMb3IH3dF76wtnowkj+R/yQwyQPOg7Kna+5Trx2EwX6MCF9ELSluhFZZaax/5Gvji/nV/FDDpc86Dgodx7Mprpy5gHFRUBG/ud25oTMRQelajq/uteRX8UPOWzyoOOg3Plk1cQro8Mev9OmozwHO9oCdRyeSi1EN2rHb59cwicPOg7KnW9WXFfqlGC3UGV3Vs8JTe8KXMbCPlSHfvVBV9/EDyV88oDjoNzJ5vbZMlOFZPTcesIObj6BeWbdAzvnegGO332VhE8ecByUO886fNkuFxNKS/Y/O9eb04ZjjCSTOlb96lmHvokfSvjkAcdBuXQITXgkEsijjN1W2YZjyACT2dDScp9fvSbXN/FDCZ884Dgod5zAWRHzWOAqCIJZwZ/ZfKkQaefp/SufXN/EDyVs8oDjoNx58tRTariHjKToT+VgMN2/nVwTduH9d/ir+KG+iR9KuOQBx0G5s8LKFrsig3JuG47VnjRJBccyx0xkxb96LKtv4ocSJnnAcVDumOSV5lj43LBZ+4fkCi0rARb2SobYblSOP+KHEiZ50HFQbi3OnWmawZrrWbneDbzxAhnipXnJE/UCHb/jhxImedBxUO5ssJq7e2q0OymuGcQKgZEmYLNR8m6uzG/Q8Tt+mMMkDzoOyp3zsplQpwmYZQPBhdDqEhBX752Kj3nhg9Uf8cMcLnnQcVAuRUh0Ca0MJm0P5ULPkp5BsEbmLsx9jK+i6/oqfpjDJg86DsqdU0+cs1rPwOrProWya4fv4SPPnDvjlIZfxQ/1Vfwwh08edByUO7Wj21xEAjX33U+VPsFWU1iyELUX/O7WU3kTP8zhkwccB+XW4lyxnHc7xYZP/HCA1UnQZheiWmvOXyWsypv4YQ6fPOA4KHeyuWROUxlGst1X+XjgWA4kq09jqtK+yuaWN/HDHD55wHFQ7iSslEdr/mxYeD7njjGh4arQZalbG3PdqBy/44c5fPKA46DceS6bm5feKoycn2+4hZ6j5Au468ytjcbpwszxO36YwyYPOA7Knc9Vo5giF/D5vJZFH88ZNIWprY5Mq2S80Fb9jh/mcMkDjoNyp3LsgUNqItD+fK3iPX147QOoGab1nIDyC23V7/ihhkkecByUO3sWdM/dZc8cJO3ZQmIJKo0GvlsqtzLK+uy8bHkVP9QwyYOOg3InuS5cci0Tusruq7oaWBOCagsLM5VGfoGO3/FDDZM86Dgodz7m2swDFaE2brt27NHD63AYE61NxZ4+ey5bXsUPNUzyoOOgXKFjWEeyJHvO8P4E1ic8J54gaVH2iUJXOqvfLrmGSx50HJQ7z55E0WqjzYQ5CFUFy21Bo7Z4cpZUvoofllfxQw2bPOg4KHceduDcUzgWMOF/AlYGrRDvzmpwF8qpdrxAx2+fXMMnDzoOyp1lC5aTLUdIbRCIad8D+WN+PFeZXeeU/lXtsDfxQw2fPOA4KHesQPRpWhaUhBOEcTw30Ab01saSQtLnV5+s7E38UMMnDzgOyp1sbl4zraGwuBWQNhj2hD6f+7KYsZviZ8sW7E38UMMnDzgOyqXKQb7mhqP5s44k6R4/uGcoju72RHPLV6/J7U38sIRPHnAclDsTedG8fNMg2tMTPxRoyAvURstsNa0bM8fv+GEJmzzgOCh3ElatkifKMErecFR5zhEIgmXZYODkUb9KWNmb+GEJlzzgOCh3XnV4ctSCwLU6iJGBEzao2SoO7bmPC23V7/hhCZM84Dgod0zyJX0XiQz1uSwrz7unVtqeOZoKNmxS6ld7FuxV/LCESR50HJQ7n6t4YhmNoDxuhyye4N4UctmD+mpLin11ItBexQ9LmORBx0G5E8710VvbOPhiBdlDOPieQ0BLbTqUaNULTscf8cMSJnnQcVDuPOxIebrYrhime+xo7g8dz8oeNPGFbHjB6vgjfljCJQ86DsodryPTwpkUKs5NRzXeYJQKWNocydSkrwt0/LbJS9jkQcdBuWN2LMqOtKBap107GkKdvUAtLa20BGu5MZX/9slL+ORBx0G5s1e6Ui5jTxul2Z47KO3a4XWB8nC0UgaOr6ZyfxM/tPDJA46DcudgB02p3sceytPzrgMbtMQCz8fcRc8HrfrVm0B/Ez+08MkDjoNyxydXwYlpgvRdL8QEoQ1D0JnmquRK/ULl+N1WWfjkAcdBuQLH2gN5N9pIzNl25VgdPEuG3c8w9V7d1vgejt/xQwufPOA4KHc2rj8Q+CqQq+3K0apB65jBTNcYnnqeX33N9TfxQwubPOA4KHfaqtIpS+9QuJbdVnGFJlRgZaLZJ1qSr4xAfxM/tHDJA46DcmkgX3OQDLCc6Fm0YM+CtwR9UVZEbJW/WkPib+KHFiZ5wHFQ7hgd6flk2zLkjrjh+Mcfnwi4HjxyKW3y93D8ET+0MMmDjoNyKWDV1LUoEPr6n4dP9ty06ZqatT6W1K8OaPqr+KGFSR50HJQ7I/lceXdWC5D9+aKrE3ywgpXRhL0sXRdG8j/ihxYmedBxUO487EDD3OuAkegZO4ygJhdIzDn3QtPogtXxR/zQwyUPOg7KnfjhFHWSCVOoPedlnwhJNig+KLW++sSvjtn4q/ihh00edByUO8+e1pyL3ECwPAsXrEOtXqEKj+Qu3j87vuyv4ocePnnQcVDu1I6GNekuFslHe57MbjrEBrRWera5WirfdFaK+CZ+6OGTBxwH5c6yBdz/VB3Q11wgUxLU5XsKYeldy1ryUYjkP3D80VeFTx5wHJQ7X6xaqrt9IphMu7nilXdfZRNSbtN3RSncv7EC/wPHH21V+OQBx0G586qjtzW1Z0B9FoJS3R1VHQv2TNDSxClcvxnJ/wPH7/ihh08ecByUO3DQMOGpsOrmQgwJ/Kkh1tnIuKmub+4R/AeO3/FDD5s84Dgol+7L9j6epdIifVeOkhL4bA0GzTTLasz5m7fk/4Hjd/zQwyUPOA7KpSdPJQ9sGSzvMVxIJ9RnBeLMWOeU2YtcGMh/xw89TPKA46DcOWRTErbnQ9XM/Hytekzy+ixgl1EH8v5PuvAp93f8kDFM8qDjoFz6lptMcRCMf04Equ6JXGeC1msbRcq0j7Yf/peOn/HDTWfQEXT8b+UKHdR3Y0/cYbSyRw+feyTXVEDG7ERdUqkXPub+jh8yhkkedByUOw87vMrurRTQ+z/R9d1U9cz7t3PNZHPk+c25jv/S8dMl371d0BF0/G/lTu1YXWp2AX0OBYpyBs8ZAVN3n61qz9/c6/gvHT9tcsawyYOOg3Inut5T7wV1T+XOz0ddBqcNi2MbljFx8Ru146dPzhg+edBxUO6ESMRX5zVg91ebjg0KuLFAHx2HaK2+vgnnKqYX8UPG8MkDjoNyp3RU6ppbAZ72z0kCAhuzQG7ey9SGRN9sP/wPHH/0VeGTBxwH5c5FAiXaJWKClfQsW5ACzvtHM8eRug6bX/nk6UX8kDF88oDjoNzZtTBFS1UBKWP/sPks7JkIRVnSYMcpXyWs0ov4IWP45AHHQbmVsGqC1qHN3vbMIRladYfhuQrPVpkuVI6f8UNOYZMHHAflzt5cI5pP0fDu9FgdDBV991btuS67xxFOXxmB6UX8cP+/BxwBx/9W7sBBue8+amwkdM8cz2ju3AlwjJQ4FRnlm+PL/4HjZ/yQU5jkAcdBufS1qnmvVSCt3OE527FnjpYh1d3vT+lz2oWZ44/4YQqTPOg4KHfePLVZVHZfRV3Wc49Ad0v1vJsdOiY68vxoN+h/6fgdP0xhkgcdB+VOhKQ1XnvuBllpPEwsaLI5GUJllTUZ243a8Tt+mMIkDzoOyqUICU/WybD+ORGopUPLDWF2bDoHDV4Xxo4/4ocpXPKg46BcoWPqoKx7Hl95PA9meT6r3Rj0OU2u3BvbV6sW0qv4YQqbPOg4KHc+WTXklVqHyYwgKPlZYbVLSR2jLVyK+tWzp/QqfpjCJw86DsqdJ7PYllGeoD3vqRyfuYOwgtHqJU9k6V8lrOhN/DCFTx5wHJQ7jVVhLjNXSHU9l8mfEMnTXbWU0kYlGaavkuv0Jn5I4ZMHHAflDhxehL01oER76pDdXFlzAeQ2d5M1ci1fPXqiN/FDCp884Dgod97LinurtULDjYTIP5VjGXDRxL6Q1C/A8Tt+SOGTBxwH5dLXXNSSWoKBz5Y3FgKzXUhMMeMSwTQuwPE7fkhhkwccB+WOEWguqy4B9rQrR0oIbUwEHWSlD/HWvzkS+B84fscPKVzygOOgXFoq7WORV2DdP6TPDD5zBjEdMtZirt9cJv8PHL/jhxQmecBxUO5UDufZn/RIYSy7cnTfA3lWaFNqGV5nT98c0PwPHH/EDylM8qDjoNwZOmYqT2cF3J7XspwYbBTZM0gzT8VQ61dvnuhV/JDCJA86Dsqdt+Rt1VlFAKuN/4muN5cBsy1dgzyvdmHq+CN+SGGSBx0H5Y7VMepKZTl4Wk9CV/LjjzOkiqsPWtP8Rmf12yWncMmDjoNy6Qxab8X6BqPYM5TvydysN2iWU5rafPJX0XV6FT/ksMmDjoNy6cWsck0zw8RsIDoaGKYCWUyF8iozffXsiV7FDzl88qDjoNzprNAyz2WQ8Lkvm/LTYzWClPueOfJKqX0VXec38UMOnzzgOCh3dlglslGLQ0rVn3cd/Fx9StB1Uq61yuhfrQblN/FDDp884Dgod9yOortkYAfHnECeox21GT17c9tquIT1Ahx/tFXhkwccB+VO5agJzQZCGcmeyjHAUq1Q8xxkPVXRr4YOfhM/5PDJA46DcufJk+oik7VLRakgrg0qSQUSo5pJB+lX8UN+Ez/ksMkDjoNyBY6ENa31eIApK0idAj49Q/WeMo45WvrqYy6/iR9yuOQBx0G5A0eu0tNskC0XkM4NfIwCLCPNrc2Uvoof8pv4IYdJHnAclDsBKy2LykZiDkOQpQlamQa1dNudlvWWL8DxR/yQwyQPOg7KnYAVic7FGWZ9wrlZCWyxwdzlRKZ5+m4LCb+KH0qY5EHHQbkzkgvlnnUCP88CJVkHt1rApNU1kMk/W7TAr+KHEiZ50HFQrtDhmbtTTeDim45cxrN0fQC3tRsrynl8tleaX8UPJVzyoOOg3AlYFUvP/WXYlcI2HWvT0W3CriSlZm4ifqOz+m2TS9jkQcdBufPJSp4VoCiQ6nxscmvQpApozUKo7Cl99bCDX8UPJXzyoOOg3Imul5H2dGGgWTYdo0+oPCY0Y9Wlnlb9qnbIm/ihhE8ecByUO1cC1bo0d/BKFQT78ybQ7P+x9y5Jd+S4EuaKYEaQeC6Hz/0voRm6Pciy5vk7JsERsqyUknwofQkg3AmAJvIytc6pXyWs6E38kMInDzgOyp34IeJuoXqBxFKA1lSoXTvQ7ntyV15CX7kd9CZ+SOGTBxwH5c6aHhxYan3yI7teUC8Datvlo3gtpfL+57NNJPQmfkjhkwccB+XO96pFTedzPdOfr7kLac8cOUMWE5faV58X4PgdP6SwyQOOg3Jn5th//5N5e+AgIE4IVRZBI+lZWTWNr4Lr9CZ+yOGSBxwH5Y5LXucaTzOlTBMIR4Ka8oDuq7gPL0W/utVBb+KHHCZ5wHFQ7gzkXNUtVWioz3nZ6hsOzNCMlCW7rXKhrfojfshhkgcdB+WO0UE9W5kMBfMey6cguHsGq3XlTNnY6gU6fscPOUzyoOOg3AlYmZal1WCVVmCjsgeOtQuIohWUSRXlBh2/44ccJnnQcVDufLDqC5X7gjTLrh28B5BmSfcPtrCLaG/jAh2/XXIOlzzoOCh3Lj1pEZkpAXPadFip4NUTNB+N1nS1zx7M0qv4IYdNHnQclDufrDiPXOYCKZWBtAsYWQNclXterZVy4XvuH/FDDp886Dgod9b0OC9062DPffLdWVWoFRFKov07VGW0r+jgN/FDDp884Dgod4byZg0LLSjW1pPNTWDDBeYcY5XSJfNXBzv4TfyQwycPOA7KnWULNhsrD5hkz0WCPY67ewHEZSiD+vCvZnJ+Ez+U8MkDjoNy6UpgW524QuIygYQnWMkCRa1534iM8dVSaX4TP5TwyQOOg3IFDluTmiYGTGlXDpEC3rTCeN7Jlqa52levOvhN/FDCJg84Dsqdz1VrJux1/4nOUYBI/o3mGSQXbWKTZ/nqVQe/iR9KuOQBx0G5Aget3Tsh7plDnr25PS+otT8zx0iexJPeaKt+xw8lTPKA46Dc2bOwC4at53VsLQpUk0Eb3aCi7tohy5LL93D8ET+UMMmDjoNy51nHHrpxLQestoAsLXDZs3nTZxOi9ZXqDTp+xw8lTPKg46Dc+V5l02zYhCr4LFpQgdZ7gtmnjLV4aLowkv8RP5QwyYOOg3InYNVnba0NGFUcyGlBW2PAktaypL68XvAB/4gfSrjkQcdBuTN37LFXrXVIqpuOTk903XDP6MJlCgn3C0P5H/FDCZs86Dgol+KHszffOIiMBDSpgFc26CWLN5vd9avth/wqfqjhkwcdB+UKHS21yc8YTo8BSKkSOPcBmGpmn23/+6tDaPImfqjhkwccB+XO2PHwQLlB6vW5EjgbeO4Mu4aknnzkYV+9J5c38UMNnzzgOCh3vljt/zbXOSsorydEkgVslgRauk7Oayb7aiaXN/FDDZ884Dgod9qqok1LXdAU6f9G8jppAj/vAjGlMfyroUPexA81fPKA46BcuoPmaeEq0Ox5EDj6cwdNEuzqMTTv+iH2lRMob+KHGjZ5wHFQ7jx5yjKHjgr5Hxx5j+bmaICyf4OkPhdmv4fjd/xQwyUPOA7KFThmwsokE9TaHsgNB1QcDDI91TaTk3/1WFbexA81TPKA46Dcyebm2mWVDnOuvtuq2aH2PZDLeg5AFaHdd30Pxx/xQw2TPOg4KHdsQKzPVQ6HTcizOLcQ7AZLgTvO1chHzReMjj/ihxomedBxUO7sd6uzp5kqLCIFajVDVRsgntk2HIXkq+PL8ip+aGGSBx0H5c4Hq9aVuTVo9XHK60jQVl+A3MZS7ObjwgerP+KHFi550HFQ7nRWSbLQBsPXE84dlffcsYfyNdezyYqF6IIR+Ef80MImDzoOyp1dC6VR1tFgsD6LSJ6t68kRpLXaTaQtvPDJ6o/4oYVPHnQclDs++dzzhZLBHsKf6Hqru8eaA1RmGYOlp/HV1nV9Ez+08MkDjoNyx+1waWMDAMOJgVJGsEUCCxsvzuLqX73r0DfxQwufPOA4KHfih4TaiDok7gZUuoPj2uWjL1cts2n7aue6vokfWvjkAcdBuZSwSkrtuRKYSwZqmcAazj10cEVBxZbn93D8jh9a+OQBx0G5s3HdrLbBGXrbkwYJPqtB+7ONBGl1x1Lnhbbqd/zQwiYPOA7KnY+5uXb15jDwWSpdCaEWc2i+p43uLXX+ag+JvokfWrjkAcdBueOSo5RaEgFS2TNHGgNqX3PP51iGTbTWv3rVoW/ihx4mecBxUC5lc0kKygLOz3tAJwWfMqDU3PMkXN/FD/VV/NDDJA86Dsqd0pFK3/WigTzmH2kpUPNurtLMDYdqs/RVwEpfxQ89TPKg46DcsQGt82pFAX1MoJ4ekzwT6OLK2NHGujB1/BE/9DDJg46Dcmtz7hi2EjQqbdeO+hzQxD2YY/VZ5qDevlpDoq/ihx4uedBxUO7QUTl3fk47pfzsla7PqgURSG3xc6Fv9HGjs/ptk3vY5EHHQbkzd7ScevMKtPJ8rtlkMFYGtdLN6kLyG1P5b5/cwycPOg7KnQVvTFlxPufP5N992b6nctlTuZgRudWcv6od9iZ+6OGTBxwH5U6IZG40jDOsWjYcsipYbY/vkepzlnyJfjWU25v4oYdPHnAclDshkmJ1V4kBdSV54od11xBOIEmqyJT98wtw/NFWhU8ecByUO59zcXrKzZ93gB1o7qGjttoBeyHnlvFK5fgZP9wFLOAIOP6/yhU4ni0kprIrBxEBYR7gJrIJceGqS9AuzBw/44eUwiYPOA7KFThGwoloBpyUNxydwEedsNjW2j0VL/vqPaC9iB9SCpc84DgolzauD9fHFh8jPcH1/UN7vuVirji501r81aIFexE/pBQmecBxUO4E10dui5nhWQMKpL1Ak91lDfXRUnUd86sdPfYmfkgpTPKg46Dc2Q06E3P2Arqe/W6iHarOCj2lspSdSr3QV/2OH1IKkzzoOCh3TPI+5nMFDXIqu7HyXKH2hjA9TWFfZf//Ah0/44eUwiQPOg7KpZl88FRL4AvT7qyecO54dpEYIUtmsc8259qb+CGlcMmDjoNyhY68srrzrhjLClBtGVrqArV4tmm81G/Q8dMmpxQ2edBxUO6cJm+mrThBkoGbjj1yNJsTcJqtmmvHfsEJ/B0/pBQ+edBxUO745JqLTnnih2PXDmoO1leHQbnjnsg1r6++WfmL+CFh+OQBx0G5M3bMkn0mA+PJz3vyBm3uyXxtRLyv0RN+dQjNX8QPCcMnDzgOyp3vuV4qFlLomJ9Erldw3m1WdSXt083kq63S/iJ+SBg+ecBxUO5Uju6JuQoMeU49zfWs6ZkFUmFq6D4zfpWw8jfxQwyfPOA4KHdmDmd1XwojPz55ThV2sUCQMRdxrjjoqx1W/iZ+iGGTBxwH5c7xZcs8DQ1WEgIq6ODP9kN16ssoz+5f2eT+Jn6I4ZIHHAflDhzzKQ67jyrV5zNzbDgqCmxU2qzdbeSvvuX6m/ghhkkecByUO/FDoSm7TIBNVCBOCg1bAUt75EDK6HahrfojfohhkgcdB+XOmyfrg20MoGa7dDAmsOeVx8rcxxhF5/zKJPdX8UMMkzzoOCh3NliR5KrLgPDZnFueLSRYKmRrrWDGnujCx9w/4ocYJnnQcVDuWB3ZRipVQMe/AqIDWksTVGpH0f2P36Djt0uewyUPOg7KHTpoUSolA7Ypz2oeBfdp4DRTkmxZ8MJQ/kf8MIdNHnQclDufrLq3YsIwF/rTWQ1wrns+n9bWpoPzZ48C/VX8MIdPHnQclDvvyZtSMSLArHXTsUfz9uzQTbWv3o1alo+m8uc71f9//DCHTx5wHJQ7PnlRtfGE1hs1oA0EWBsTZM40HTHZ+mhx7n/h+KOvCp884Dgot05oNmlzQsnrmTr2z6qogM3pzsiNv4of/heOP9qq8MkDjoNyaak0Eq+uMMZzkGBJBVvPpdm5f3vVwTldqBy/44c5fPKA46DcmTksz2HUnzAuP4/JF1TPezZflBf35Kl89L3qv3D8jh/msMkDjoNyZ+aYpJ4b7maqTCAr/04+EWjPafXWcskfXSb/Lxy/44c5XPKA46DcWdLjhTDLgrzabqu4dWiaKzB55d5WLnhh5vgdP8xhkgccB+VO/NAtPQtyAakWoF4dnKXDWoOK2vTddn0Pxx/xwxImedBxUO7ED8WHsi7oOAx2GzPBRt5/wOZWRuMiK12g43f8sIRJHnQclEvRdZm9WoNdOgRoSIPnSAd0btzadCe+8L3qj/hhCZM86DgodzZY8aimdU/iqBnIW4Naq4BX0lKMSWxcoOO3S17CJQ86DsoVOmYhy8snpCkKtJZuOp5ECfLaf4GRW/poc+7/0PHbJi9hkwcdB+UOHTKzNEVY+HzP5SHQnB2mzUSS2Zpf+J77R/ywhE8edByUO/dljYrXtYuF7GmDniCilZWgpKRIiMXTVx908U38sIRPHnAclDtWYJuGPnetqE/CqqwJzRJBn855tcSlfTV24Jv4YQmfPOA4KJeOLyNNtgrcacPRTaBOamAp+x5Hqgp91Vfhm/hhCZ884Dgod14EmlSeOqAWwueYTYaWk8AynJlJp+WPth/+F47f8cMSPnnAcVDurFpIvaZiDF12+SC0AQ1XgdrUGs0h2C+0Vb/jhxQ2ecBxUO7sza2SGZuCN09AWcuuHJOAyzLPqZc8vwqR4Jv4IYVLHnAclEvnCPLKz0C+Cj3xQ15QMT2XyYt6Sfis7fkejt/xQwqTPOA4KHe+Vj2Td9pIjPJkcz0btKV7IF9GxlVwlAuV44/4IYVJHnQclDtGB2HVLvtPtD67R5bviZxbBU8o3Hc58fWVSY6v4ocUJnnQcVDuHND02kg6QynPtY7nGXm1kYBxTqf9094uNFZ/xA8pTPKg46DceUze2x7KC4NYeh52jAxWdc/kInXM3fX3r7Yf/g8dv11yCpc86Dgod/a7pSS7dDTQpGnPHbuKNFUH7M1Yai8zfbR1/X/o+G2TU9jkQcdBubRXmp0bLWieGtAzn9uzdaG2/eNkHvXKVP7bJ6fwyYOOg3KFDpsz5WYFjJ5NJHPx7qzS/gNejXbXNZvKR/dln1nj/z9+SOGTBxwH5U7pkKTIQ0FQ91A+Hji66h47Mtf9V/PZgPg9HL/7Kg6fPOA4KHesQPMlZgtS1t1XZSYwwQFVs8zRZvVm38Pxu63i8MkDjoNy6UVg1YQNoZTVd1s1JtSaM/ii6U2oFr5QOX7HDzl88oDjoNxpqwrWpWk+q0Gf4DpOaMoNLLvn3FOz9tWqhfwmfshhkwccB+VOiATznsR3W7XLBALp6NCwD8hlzo4rr76+MgLzm/ghh0secByUO3tzhwuyZlAeCejZReKjE+gsu+Eya6V+9aojv4kfcpjkAcdBubOjJxHSygrs6YGD9yyeq0NtvCf0NHkXk+/h+CN+yGGSBx0H5c72w46jOgrU9ezocU3g6SkifY/otMr+b/dXZ57yq/ghh0kedByUO1PHEF1lD+LZ53MEjQiqsoGwekUZbY2vTPL8Kn7IYZIHHQflTmdVMxHXDloYn+i6gU9jcKqck5iPdqN2/HbJOVzyoOOgXHoTSGsPGgSeZwGqqYOXnKDXRPvfT6r9q3BufhU/lLDJg46Dcun4MpdUrYJJfsK5S8CfuzZztUStzaXtq2dP+VX8UMInDzoOyp1zNmK0Zm1QuuK/24BgvW1E3Lo9bz6Yvuqsypv4oYRPHnAclDshkl0bUh0DNggNSJ+dJEUruCbd/3XPZf/iezj+6KvCJw84Dsqdmbwsaa0TlEz12ZvbYZeSDLZ0pJqlC361/bC8iR9K+OQBx0G5Y3asUZL4BCk0n725e/wozaDMjYdwq02/8snLm/ihhE8ecByUS6sWWMZzchnRn2xuH2D/jszy0rVaGQvlezh+xw8lbPKA46Dc2dLTax2dB/T0HHriXT4aSgGts07Msnurr96SlzfxQwmXPOA4KHeWSmerxGWATrT/WyrtLU/wKSvPPaBzujCQ/44fSpjkAcdBuXOOgLKbSAfOtCuHzgJ1j+KwaJSmw2uqXxkd5VX8UMIkDzoOyqXzslip7Tm84lM68h7GvS0BnpTJ0nMn8KsHgeVV/FDDJA86DsolpwOLPjvX56I9kpcs0FrJz27p1WvGzJ/tdyuv4ocaJnnQcVDufLCqfbbCFVLewwZVdDC1BqkVaX23XDq/ei9bXsUPNVzyoOOg3PliJXOP3mlAXbbnjtk6OG9YOmHBWWbPdIOO3za5hk0edByUO3Qw9oGKUHzs2oHiUH0ukNVnHpy8pBt0/PbJNXzyoOOg3IkfdtdMecHKjWH/XWR4gocwehq5Pl90LX1EB72JH2r45AHHQblTOpY66u6knCcBOVWwuQZQTj2lXUmIvvpkRW/ihxo+ecBxUO58scqtN6kIq0sHoidEUnIHw7XnjaULb8DxR1sVPnnAcVDufLBqjUdOGSoZAknZcHgSMMqDJKPU9NVrcnoTP9TwyQOOg3KnrUqrL+UM0mvdcLQJNjICjz2ne5e19AIcv+OHGjZ5wHFQLh168l6oJKA9fDzBdYHGVXeXNbhzZezpqxAJvYkfWrjkAcdBufOUXKznuirgmPIseNtwPJuldTkW0kYTL1SO3/FDC5M84Dgod9oqHKOadihsBYiRwey5xbwnkZHmoklfRUjoVfzQwiQPOg7KndJhlEorewTn9pjke/Lw5R18tu7U6q4dXx3roFfxQwuTPOg4KHfekrPk1mVCSQOBWtm1Y40BqedcMy5uPV+g43f80MIkDzoOyp39bpn7ni4qVKbdWSHusjGwwdJu0uZExRu147dLbuGSBx0H5Y7XgbtIzCygvUyglCc0HwkyppZRFwt+9SaQXsUPLWzyoOOg3HkU6NqXpwLaCgGRKNSWC4wnlKjTn7W6F+j47ZNb+ORBx0G5Ez+klHIxhkHjmcpZoBavIHmtZkza+auLHfwmfmjhkwccB+XOJ6v9978kHrtqjD12EClYSwl6H3VM6buqfDWU85v4oYVPHnAclDtuR8baRRj6eu7LPs1Vw7xZqfO5Z9OfnNX3cPxuqzx88oDjoNz5nEuVfKVNQ2n4WIEF/DkayKlmYlPdrdX3cPyOH3r45AHHQbnzvWoweuoGXJICrYXgDR06FrLaMXf76msuv4kfetjkAcdBuXNfFrUblQLYpAGN9Sx4Y3qOBFbZv8SiX4VI+E380MMlDzgOyp1s7p7Iu5YGktuGo/VdOVY10Da4o++Zo3+1VJrfxA89TPKA46Bceiw7l2duz2XZPXPUtqCptk2IZJuerX12IpBfxQ89TPKg46DcoaPJyJMnJH12g6ZCUHtdUARlUi7O7cLQ8Uf80MMkDzoOyp235KMPJ1r/t2md0mComRQaS8bi0k2/ekvOr+KHHiZ50HFQ7pwmr+xtlgy5G286vIDPRc/ihdStpprGVzt6+FX80MMlDzoOyp1wLhfF5zR51/bsBuUK1W1AxTlKb2VRv1E7ftvkHjZ50HFQ7pgd1NDZEPbwMYCmZWi1D/DecWODuG44gb/jh5zCJw86Dsqlb1Zic7hDXt2AxPcE0jjDrLObrO5jfLUbVF7EDzmFTx5wHJQrcBR10yULqk0EWsJgPDMwzsWycDh/dQhNXsQPOYVPHnAclDtwrGV1pecTlRFQU4FKdcKiVV3MsOWvguvyIn7IKXzygOOg3PmcK6Y28oKse9Sg9qwGldmAe1MabRSzr948yYv4IafwyQOOg3LnQaD0mvf4vefw6UBdHSzZ3ITgnGl3NdK/+porL+KHnMImDzgOyqVNCzjwOUfgmCaQbULMq8AYBRuqqN6A42f8kFO45AHHQbnzLZd33VgbiTVQgbAiNHoOE6T13CNwX3hhIP8ZP+QUJnnAcVAutVVl/yMZvK4CVFDAsA7wXFhWWZpvzBy/44ecwiQPOg7KnePL1YZ6Jcj1eUo+9jDuqHsin5okY1rzCh0/44ecwiQPOg7KFTpSf045eYUqjpsO4z2c7wKSah3DsTh/diJQ3sQPGcMkDzoOyqX9bpj1WQvaJD8nAp/aQaUDTbE23DHXrzYtyJv4IWO45EHHQbmzwconWsoZSk17FF99QrPqz0YSrXPg5PJVwErexA8ZwyYPOg7KnUUkuNFAMhiUFYh0d1bEBmSaWNssJV/4ZPVH/BDDJw86Dsqdb1aYc9I9cpSWZFeMXTbcqkEvhXMtNFy/ek+ub+KHGD55wHFQLq0G7aPzchjPxEEyDOoexPdkriljHRuRr2496Zv4IYZPHnAclDtw1LTKKuNZX/XcI28M1uezjiRbqZzy+mwTib6JH2L45AHHQbkzdKzxnFlGmEmfUSMbWEoTcll7HJesK30VItE38UMMnzzgOCh3lkrPaZanApM7EK/5VI4KNvY/Nlf2/NVzWX0TP8SwyQOOg3KprWrPTmmFlRbvtooqtP5ce8I9c3DpdeWvrA59Ez/EcMkDjoNyJ0Pi0onmhJlzApr9iR9iBWV2Srlza1+55PomfpjDJA84Dsql87JlpJz/faPaM4eXtIuGKDx7e1Yvqly/Mjr0Vfwwh0kedByUOxP5aH1mcsBWBWgwgQsKaOmTuukku0HH7/hhDpM86Dgod7aQuExZ1qGb1U3Hv825I0NGkjJU8+Cvdq7rq/hhDpM86Dgod+KHSSwty7AbKQKSNMFKYijDet3/p2Q36PjtkudwyYOOg3LnXsditUIdtD9n0MZcUJcvWC0pDix15K9uBOqr+GEOmzzoOCh3akfvzxa3CbntWZycF9jwp4A0K1gLTvlq67q+ih/m8MmDjoNy6RDaKNp3PzWft09UsEHL2qCn1NccYvzZaXJ7Ez/M4ZMHHAflzptApYqyBnBdC4iey+QmC5DqanlhLvrVORt7Ez/M4ZMHHAflzpqetSpiUSi08obDCZq0CWorydKRaH7VV9mb+GEOnzzgOCh3QiQ9y6RaoPVV/y+bW1dhyJiw/Vtvxet7OH7HD0v45AHHQbnUVg3liR0I+bmDthwq9j2gL8qZpbrLBTh+xw9L2OQBx0G5YwQq45JeQWRuOHwy2JoJrLlrrZOT9u/h+B0/LOGSBxwH5Y7ToX2gCMI0H7t8mIHlvAsJ52pjZG94YSD/HT8sYZIHHAflChzkuRTfk0brzxaS8ZjkWRaM0hfKHKN+thrUXsUPS5jkQcdBuUNH96ZmE5QzAmnOUIUX6CpVpdns/FVy3V7FD0uY5EHHQbm0owcT9/S8cnr2VklVaNY6ZNlzR+k0rdyoHb/jhyVM8qDjoNw59IRTNCFDWs/m3LTW02O1TUdqNjg3XhfGjj/ihyVc8qDjoNx5E4i55VoZxtJn56E1sF4U5uiz1bIrCn21/dBexQ9L2ORBx0G501kpps6jA4vs2qGewHRMwGSt9dxExlfRdXsVPyzhkwcdB+WO21F9NV0I5qRAcxE4t11FKvvzqmPgZ7XD38QPKXzygOOg3PHJVxvMT3SkJNtI7J6qSd0/KzJ6Z16YvnrX4W/ihxQ+ecBxUO70VV7NvRVgfu7L2ljg2TO0VteoI1n/bKu0v4kfUvjkAcdBuQKHSZJZO0MWfF51pD10uDj0vPLuqiTp/Go1qL+JH1L45AHHQbmzcT03lmkDZFh5th/uBmsmh8Zl5DI8j3oBjt/xQwqbPOA4KHcqx2ZD2Cu0Up9DTyNDJR5PGlFYl6cpX+3N9TfxQwqXPOA4KHfgYHFrQ0BwTiCkXTn+PZvtrHvg2D/yBTh+xw8pTPKA46DcCVjxLg2YF6zOu3LIpOfxUwZtwztuOsy+utXhr+KHFCZ50HFQ7nzLdVVujtCHP9sP84A2+oLmqxpn8tK+2rPgr+KHFCZ50HFQ7jyXXcyzZARFy5uO/uxcz/sPeNeUXKqX8tkBTX8VP6QwyYOOg3JpJi+psBToTvOJrjN4GQ0sSUXfE4j3r6Lr/ip+yOGSBx0H5QodrUvR/T8gbs/DjqlgTSaYT5TV0hK94JL/ET/ksMmDjoNyhY6ZuM85BFLG+VwKFKgTCSrNXsfixv7VqSd/FT/k8MmDjoNyh46sngbvYjGRgdoGw3IuMJSKY899+kedVU5v4occPnnAcVDu+OStlN6twkxPcn3lCrVtTASf05oiLF/tsPovHH/0VeGTBxwH5c5M7j6VbPdVPAhoTxpQR0qgzz7nUqXPdQGOP9qq8MkDjoNyB46CPia3TQOuXTlKgequoHNP5pYkJfloJP8vHL/jhxw+ecBxUO4E15PR7l0EqD9LpaUnqM9KkpapUh2aylcnNP8Lx+/4IYdNHnAclEtWRzUsNQMZPkagJvBiBnvayCt3H3sA+R6O3/FDDpc84Dgod7Yf5q6Wm0It2nfl0Ak+fXdZa3Rqq7XCHyWs/gvH7/ghh0kecByUO21V75pqJpjsG47WDQyHg3YsZSZaeONT7h/xQwmTPOg4KHc2WGV8hvIOZfCmQ1uBpgWhSF7qfTX8yiT/Hzp+xw8lTPKg46DcoaOp74qxYKz9Aw3cLVYrC+ZyWYMt136Djt/xQwmTPOg4KJeOL2vvnQf0/HRWuieONnqDlS2RNyFO4wIdv11yCZc86Dgod86geeVBM4Hq8+xpGEPNwpB0UqalfWsX6Phtk0vY5EHHQbkTzk3T16wV5Fm4vquFg42EUFlJrbTuVzqr3z65hE8edByUO8+ehqy1RoVkjkA4CGrVuWEZlBL3POpXdOCb+KGETx5wHJQ7Y4eg55obyPqXXBeEVieDdJM9eKxu7avGCt/EDyV88oDjoNyZOmaunvtupFQXPGF1MHGHbtrFbBVfH20//C8cf7RV4ZMHHAflzqsO5iVNCHCWPXTU5yCB5AJPbh2X4yr5o3Md/4Xjd/xQwicPOA7KFTjq8oHoDDM9hzPtWQ265xDw0ec0ZbR5oXL8jh9q2OQBx0G5A0fynIdVGP35XCXPZXLlClhQ2qhNx43K8Tt+qOGSBxwH5U78UMZiGgYd164cs+2BvIy1f8mzKCeu9NWTJ3wTP9QwyQOOg3LLJPeKbnvIyLIHcmzgmhZMtEyUnqpyoa36I36oYZIHHQflDh3o2qsMwNp26RjrOS+LCTpJGXkPIlUu9FV/xA81TPKg46DcOaCZnKrtGbwYLyAuAq09H3OxScIykfCr6Dq+ih9qmORBx0G5EyEpmk28w1RyoFQ6VMtzF5BBHUcTQrtAx2+XXMMlDzoOyp3aIQ8FknbF0CdgRQ3aKgazJxycVxvrRu34bZNr2ORBx0G5E7DKS/nBoVutu7MSA6NZQYr4GJ0L0VcvZvFV/FDDJw86Dsqdix0NcVFxGPzcJMDm0LDun1krixpNtK+WLeQ38UMNnzzgOCh33I5ZR8FdOob5c4/c9tiRuUB2mt5LqqQfnST4Lxy/+yoLnzzgOCh3fPKcNU+dkGufeya3PXX0/csxtPe5udm8fA/H77bKwicPOA7KpTdP1X0YQV2+4RhSoUlLMPbvqjb1lr8aOvKb+KGFTx5wHJQ7lYOTaV8GdXYFeo4SmM5n93rK2IYjz69CJPlN/NDCJg84DsqdPSQlDZRegSsmIEkZzPcvnWnW1HbXNS/MHL/jhxYuecBxUO7AwSvp4gWsawCt3VG1Qg3mSNxGxpU/C67nN/FDC5M84Dgod75WUUfFbMBen9WgtivHbI/RMamXUQZa+R6OP+KHFiZ50HFQ7hxfnpW5OEFupQCZCtRGBcys7Wl9ZesfHV/+Hzp+xw8tTPKg46BcocNzWdJ7gWWzAnVnqP35mYttalrOdMEG/CN+aGGSBx0H5U7tkClMzCCUdu3IPKH13mG0ys9eRHG5UTt+u+QWLnnQcVCu0MF114w9eMCsz2nyJ7/efBTIMlebOj589pRfxQ89bPKg46DcCecS96XugPl5Tl7pORLICXTixCE0mt6g47dP7uGTBx0H5Y5PnnOjmipo3j/QkgHt2bgwhw1auLrwV3NHeRM/9PDJA46Dcie5TgOJNg1Y0i4dyAhNUWGWwU7JG/pX2w/Lm/ihh08ecByUO1PHLFgo7SFcsj5uB4OR5WfJ9B7Km9RWv7pIUN7EDz188oDjoNx51TGk11kHmO8fKO/KUeswcLPaUtozyfgqYVXexA89fPKA46DcgcMHYeMF6zlFQA0FfOqziERrK9K8fbY3t7yJH3rY5AHHQbk0c6DmjLi5KLutInFornsEYZ+ltEE14/dw/I4ferjkAcdBuQKH0p55K3ZgQwOyytD6HkGm5U6uXXR+daujvIkfepjkAcdBubNx3QW9tv0nOlcDSnnPHKs20FKp6WAtfKFy/BE/9DDJg46Dcum8rGEfqwLh89LJSoemqUFZMkd/DjDnr3b0lDfxQ0lhkgcdB+XOKRvevUtuCwba2LWjCpgNhamlrTZ6b7NfoONn/FBSmORBx0G5UztkD+RDJ/R/AavBFWrvzxorGbb7KkW9YHX8jh9KCpc86Dgod/ZKt5nmkgIlMQIxJaj6HCfg2agOpVovREh+xw8lhU0edByUOw87RkXZvRTkVZ6Punl3ViUJJDbzqUQZv3pOXt7EDyWFTx50HJQ7ViBxq89u0MytPQvedmeVcgbBxjyql9G+8snpRfxQUvjkAcdBuRQi2VQIDVhL7FnTY1CxI/CsugcPIfavxg56ET+UFD55wHFQ7gTXLeeRNMHquIA8J2icEJ7FbvyMJPLZmh56ET+UFD55wHFQ7ozkw0fj3gFH25Vj4B7JUSukKXvcwN1Z1a8+59KL+KGk8MkDjoNyJ7jOmvbUYVCyZyCtDK5zY1JGLqlPKvKVT04v4oeSwiYPOA7Knc9Vczl1EvA+eM8cDaESEeDC1LxKzijfw/EzfigYLnnAcVAu3QjEWqoiNJztaasmeLUGXjzNIpsW+Sp+SC/ih4JhkgccB+VOcN2S+OgDZh8DaHoCc2ewlKvpFJnpq/Oy9CZ+KBgmedBxUO6UjrlSbTSfm4BrjxrsUGUKjMGJkbINufC56o/4IYZJHnQclCt04CRMmjOM3p6RfCA46oCVTTP1RPWzI2j0Kn6IYZIHHQflTjg355JXZigiBagPgrYLBuxpo+beCs4bM/kf8UMMlzzoOCh3XHK1yR0RFJ89JHMP5a1ohSXF2BOT5Ru147dNjmGTBx0H5dJ+t566zgEdn0eBmQo0LgnKcBmY17PE5wIdv31yDJ886Dgod6bynlpqxaD0J36og8FNDB5ilBT373z1zYrfxA8xfPKA46BcgcMy8Zi8aTDcY0d9bj2lSaDCtXBySfyV28Fv4ocYPnnAcVDuLFvoeSIjA8mz4K2MCrUSQd6YSNJUqH21GpTfxA9z+OQBx0G5Ez+crSK2ASZP5SjJwUsnqBmpiqOlz+KH/CZ+mMMnDzgOyp1bNkmn4545ajYFGvtnLWeHMZ9d7Gr9u/uy/CZ+mMMmDzgOyh0jsFrlNTtwkeeUTV3gwgRMY2Xd6NBnRiC/iR/mcMkDjoNyJ2Gl3M3bgpzHbquIJtQuDozdfWTMaV6A43f8MIdJHnAclDuVQxRLKx2eoPqeOXRCS0nAtDeZq88iXxkd/Cp+mMMkDzoOyp3SMXF47gpCNQG16WBLO1S3UZaJzTkv0PE7fpjDJA86DsqdF4GmoxbNMJouoD1k7LJRKyg3nWUtb5/tBuVX8cMcJnnQcVDuBKzabF7c9iTe90xeawPjMWDUid2y9JK+ih/yq/hhDpc86Dgod04S1JGpdgZPS4BGXnvuKA0SOTouH2ldGMr/iB/msMmDjoNy6Tl5cyq8oCjx4wQaNN9jSOU+ROeuKFQv0PHbJy/hkwcdB+XS3DE7miWYXTKQ77LRKjXo6j6GiKb2VcJK3sQPS/jkAcdBuQJHFVx5zAXjeUVOTRwqzmeRFQmpoOb61ZoeeRM/LOGTBxwH5Q4cRVLfc8eeOsraU0ed4FwL7Glk0uBU5rgAxx9tVfjkAcdBuRQiSUSUCrTVCAjx+WDVKjSyzogFVb8aOuRN/LCETx5wHJQ7laPW/JQOWBsSIH4mchoJMLcxE1mp6cLM8Tt+WMImDzgOyqW9uaTd6vPkiZ6l0p7BMg+o3GbulmfDC3D8jh+WcMkDjoNyxwcsK2cxBMrWNxy7ozKjBCJDuM9pbX7lA8qb+GEJkzzgOCh3AlY8knRb0DqXDYcmsFY7PGcImrNiLV/FD+VV/LCESR50HJQ7G6wMqagrjJGfM0/t35snAk04c87eB3115klexQ9LmORBx0G501iJjcW8YA/gc3dXe+poYz0J3VVXGVXnuDB1/BE/pDDJg46Dcidg1Zo9i3jA3Qko5Q7NqMKe1R+Xo69iN2rHb5ecwiUPOg7Knc5qqg5cDCOjw5M53BPI/iUNaXkDM5y/ih/Kq/ghhU0edByUO1N5annKYOjoFchWAjfb8zk+xzLEXD97FCiv4ocUPnnQcVDuuB1UUxlGMPuzOTf3Ar5Kh2q7mDSllvpXa3r0TfyQwicPOA7KFTgkrVFkZUBL6QmRDKhYM6zGtBXCJV+NHfomfkjhkwccB+XO9kM3Jq0KTdKeyRt3cPH9B0zdNQ3NTb96MKtv4ocUPnnAcVDurFxvq2sZ898FAiCSfyvXEcbkQbV6Vf1qJNc38UMKnzzgOCh3JvJhqGgCLRlvOMZzreN532HTqK3qrX61/VDfxA8pbPKA46DcGch5zWItgednS495BXdrkFaZwyqOsb46R6Bv4ocULnnAcVDuDOROk7wPcPIng5g2HGsorLR23RjSp1+A43f8kMMkDzgOyp09C9ywpdFB9dl+ODKDs2aQhtL2L7vJhZnjj/ghh0kedByUO3sWmvZeJoJ3l2fPwv7Z8A5F3ItqdfwsYKWv4occJnnQcVDu3HlytA3ABB79eRH4hNi5VshMvVemVucFp+OP+CGHSR50HJQ7Aaskfc2cwdYuGyRr146SENpgTaKe27QLdPx2yTlc8qDjoFx62MFjz+Md0lIHIrQ9nj+lxBJhKqIqN+j4bZNz2ORBx0G54wRSKohj91OjbzpaH9BEE4ivNQU5lXajs/rtk3P45EHHQblzfDnpVMMGuTzPnhIWqE8VKSWV4rUtKV/RYW/ihxw+ecBxUO5cCWxNTSdDbvW59aT23JfdRYR7QvVdWD7bfmhv4occPnnAcVDuVA6svPJw4GdDD+XUwWiXj7JqxVKKUL9QOf5oq8InDzgOyqXgumRevcCyjEDTG1Rsu4ZMbC4dubevXnXYm/ihhE8ecByUSxM52x4sGqC2AVTLs1TaDWiolywuNL6KH9qb+KGETR5wHJQ7MwfnkWYakKzsgXzs0dzVJkijlnRgbnqhrfodP5RwyQOOg3Jnb26TTk7yfJ7aMwfPCs3QIUnpYzFWX+N7OH7HDyVM8oDjoNxpqzB7R2FIcz2rQTuCeyJoXSiLrtnXhcrxR/xQwiQPOg7KnYBV2ggMr6Ar8Z7DdU/knCbM50tV1a7pswOa9ip+KGGSBx0H5Q4dc2bKWGC3UXvqwGpg3jusTNW6SUG74HT8ET+UMMmDjoNy570szeGrJmij7M5KKIGvOYFxFWEh7eOrV0/2Kn4o4ZIHHQflzh6SvlJlTsD8HLN5Fh/6mM/DwCrZZyvoX+0hsVfxQwmbPOg4KHfuoDGPaVaBV3luEmxOXBZBt1mXWh2SbtDx2yeX8MmDjoNyp3YkaVNa352V9mfruoD1nvYY4jNby7InkY/o8DfxQw2fPOA4KHc2kdQ0F+keO+xxxzM32B1VBWqljZSd5LM3gf4mfqjhkwccB+XOoyeZo5aukBTnRmJ1ME4Oe/Io3ZJnX199z/U38UMNnzzgOCh3NpE4WvFdKlgxAw3bbVVZCoOw5jVxqnwVP/Q38UMNnzzgOCh3Lj01b6apAJdn1UJuDTxVgdUSlaS76SpfLSLxN/FDDZs84Dgod4LrvLJ2z+BWGaiu/bOBBpk891EtyQ04fscPNVzygOOg3IGjJmrN8nMyk581JAlsDyEw8q4kafCm4ysf0N/EDzVM8oDjoNwJrldCTqzQC+62Cs3BZu0wW5WcdKX12RYSfxU/1DDJg46Dcue17PP3f4qBV950LERoeTDIomnEFW1+FbDyV/FDDZM86Dgod3aDomvGmWH5WkAdM9SxS4nmKqkIGqcLjdUf8UMNkzzoOCh3rA7qaVrZFUPy01n1Am00hTRaL5K6lPnVe1l/FT+0cMmDjoNy53PuxMzWditFjzeeuIAV7tBqnZWndsMbteO3TW5hkwcdB+WOE0ijTMO6K0Z6AlZadme1CLgKJyMz/Ow0ub+KH1r45EHHQblTO9aTMNxN1cKHjqUdKmWEPZTPmrxg1Y9qR0lv4ocWPnnAcVDuuB2zPncCO6xU2/+t6fE2G2TvxJidXPR7OP7oq8InDzgOyp0Hs0YlKyKo1D11YCFwWh3yYFoJKRX/KJv7Xzj+aKvCJw84DsqdVx0mSoMWFB3/RvIJnrJDSpbVuW4+5vdw/I4fWvjkAcdBubPDCmvjhBPUXHflQIfmz6HymTCtVYvpR07gf+H4HT+0sMkDjoNy53OVmeQuAh2l/78b1zsmqKkuE1zd+aMQyX/h+B0/tHDJA46DcqetkoHPthFgGflZtJChrTIhDama0sClF9qq3/FDC5M84Dgodx7LYi0rO0HJIwFNGuC9CNRNiJXcKuX0PRx/xA89TPKg46DcoSOlzI0K6L/7NWsXkeo6oadWsaN6onqBjt/xQw+TPOg4KHd29Oy//4ZCsEtIA3q2hO5fGjynM1NSzd4vOB1/xA89TPKg46Dcia7XkQgXw0JeQLk28FUWzDpNc3uePl0YO/6IH3q45EHHQbmzdb22mvNuqrA/m3OnGnhDh9JG7qP3XNJHD2b/h47fNrmHTR50HJQ733O7pDEbgnEdQJYbtIQd+uods65abgSs/ogfevjkQcdBufNBd03UZy1oxUlADW3PHerg5KuimaT1lduBb+KHHj55wHFQ7vjkaY3crEBeZcOhPqEKdxBbmxmfS/Wj5Pp/4fijrwqfPOA4KFfg2G2TP1EqwDzT7quKQq2FQZdNQtNEn/VV+CZ+6OGTBxwH5c5ILnO0lQdg0Q1HrwJuMmFyp0mW1vSvzA58Ez/08MkDjoNyp61axtl1AM9VgNZuq4x7fl51uO5+S8r4yifHF/FDTWGTBxwH5U5bRZq07Y6KE+/KUZDBa0Zgb7Nmdp381cdcfBE/1BQuecBxUC6tBh3LesqwUG3PHMtgzx0EPqennhfOeaFy/IwfagqTPOA4KHd29PQsmESgtNyB+LE8JhvwULGUZ8Hx0WXy/8LxO36oKUzyoOOg3ImQqIzeqT9p3N1XsWXwQgW69JWtJqzlo3sE/0PHz/ihpjDJg46DcqmxatiSTMC86rNoQaHS7q56nrSLB7bWLkwdv+OHmsIkDzoOyh06BraOOYPkZ79bZ4HWaEGra4/lS9nHjdrx0yXXFC550HFQrtChTYyTdnDK/1zyBHVMhZU8aR1pVrrgkv+OH2oKmzzoOCh39konssFqMCwtoLYnkDa9A9dF3TpN/+zZE76JH2oKnzzoOCh3dlj1ycqVwZ7V60TUoDYZICO1hnOQ6VcfdPOL+KGm8MkDjoNyxwqUannlXSuWO9DoCexZ8Naayq4ata7p38Pxu6/C8MkDjoNy51kHrsWzNGi5y546mkOV4TCJtWShNtZXX6zyi/ihYvjkAcdBufOaHPtSF4HqvkfylHXD0StwGlXaXNLnV9nc/CJ+qBg+ecBxUO7MHEQzqRL00v7tzX3aKjbIywrtGlLn/GrVQn4TP8SwyQOOg3LHJjdd4kYwZbQ9kNcFLmhQam3eUumavwqR5DfxQwyXPOA4KHcqhwiuRhVksgLN9bjk2WGXEB0ildu68LXqd/wQwyQPOA7KnePLpLZkw5FdNhxd92juOKB2s9KbzdouwPFH/BDDJA86DsqdCImkLNj3RJ7beg5ojmfFwgTGyQ3lSZJ8ZQPmV/FDDJM86Dgod5yOKmtNZZC2Rw8indBSY2CfRfnZfVi/2u+WX8UPMUzyoOOg3ImQyO6jas+Q/PlgRVTAeC0YNOpCz0P6Bavjj/ghhksedByUS3TUVbQoSJ4DqGkFX7VCMaTh0pXkq/hhfhU/zGGTBx0H5U44d9NRU6lg0vumgxu4rQK9d5syPBf66khgfhU/zOGTBx0H5dZNgoUpd+htMJDNDu5coRe0OfOqgl/RUd7ED3P45AHHQbmzpkfXKgkZSmkG5G5gcxiM3JLyQuL1VfywvIkf5vDJA46DcqevmpKL5gHsNJ4TmgVq9wVLW0m+Rnb+KmFV3sQPc/jkAcdBufRetpi1aZD9WSqdaYF5c+ij9tEKZxX6Ho7f8cMcPnnAcVDuZHOL0kidIUt7Zo5E0IpXKMruVDsXKt/D8Tt+mMMmDzgOyp3KUalas+eKje2ZI5UEbQ6E3VG10qaU+tmhp/ImfpjDJQ84DsqdJ0+T1JEFeOQFpCOBjWfwMGJs/XmteuFr1e/4YQ6TPOA4KFfgWLia6m6r8NnqRkUnOEnb00fD1WWoJfkejj/ihzlM8qDjoNx51sFJSYoBPt+sqKlA5T5hd1lcU3oeHX21waq8ih+WMMmDjoNy6ZSNGpWV99TREhBxBTc2kDkdZ9nTOd2g43f8sIRJHnQclDuvntLAZr3DzGMP5qN0aLlUSN2n5T2SFMELdPx2yUu45EHHQblDhwnySAQbg1076ixPdH3/QMMboVu1C59z/4gflrDJg46DcmnXgjs23P1UMtmzuFSwVAdwQ/IxWzW8YJP/ET8s4ZMHHQflzjcroTyYCWwoAfU+oMpUwMY8hIxz+ap20Jv4YQmfPOA4KHfO2SSeyXcnpTYeOLxCnU2haJfV3HIuX70npzfxwxI+ecBxUO7AgUJz4QQ0fm495QWV5Nm5XrD3RpM+m8npTfywhE8ecByUO23VStLGUkiGBWjMCTWrQq5dO+3qMf0CHL/jhyV88oDjoNwJrj/mX/EOWdKGg3YNMfXnvmwvqbYkyF+FSOhN/LCETR5wHJQ7cCybNHTPHGnys+BtgdVZoeVBaNmll6/ektOb+CGFSx5wHJQ7wXVJVVtN4E+QZA/kCjargXHytNRE7atsLr2JH1KY5AHHQbnzWLaS7c6pQp+mQF7Sc5S8gHumnNYuJ3hh5vgjfkhhkgcdB+UKHaRtaloThMoeOjrxsziXofeyZkrZ6LP9bvQqfkhhkgcdB+XO1JFK4doG1PrvYy452HMssI9SBmnpnO0CHb/jhxQmedBxUC5dJKiDd90Apr7HjtUaWEkT8nPiqVUlHhdM8j/ihxQuedBxUO50VmXmJrXD4uVAaeyhfKQCyyz3NnPN9NUxG3oVP6SwyYOOg3KHjszKHSusjgMo9//XJu+UTEvueY/oF+j47ZNT+ORBx0G5QkdTSaPPDlX56ay8gM89nzMPyrKsDf2KDn4TP6TwyQOOg3Jn2ULLrfqeM6h53o1Vf/YsrA4TB+1ZvfP+1fdw/NFXhU8ecByUO1+sFHXxeG49rd1X9bL7qpUGlE49Ozq18tUXK34TP+TwyQOOg3LnzdOyicLtaasUSPzZYZUTjMHNkIcP/Cq4zm/ihxw+ecBxUC6t6UmMxSeMf4/Je2PwNByIcShubuqNmeN3/JDDJg84DsqdPSRGrRZB6PqsBi0tg9kiUK9WrOU+8auN6/wmfsjhkgccB+XOnaeBM5exYEk2oFozVM8Eyxej78qB9pXTwW/ihxwmecBxUO4cspFRqpvCqnk3UzIdmrED8nN+OSex9VXAil/FDzlM8qDjoNyJkPQ6WssZ1tLdV20awBaPxxWsUjJab1/dI+BX8UMOkzzoOCh33nVgXitjBmm+gGguaJQGtLx6pbZy0a8ePfGr+CGHSR50HJQ7dMw+Mo8Bws9p8rkQ6nIDzdySW0VNF6yOP+KHHC550HFQ7swdkziljnvQ0Odehwu0sgwap2KlrJL4q2dP/Cp+yGGTBx0H5Y4TOMUxlwbLygAaXsCsVUiYhhXbpeWzhx38Kn4o4ZMHHQflCh2p9iLDcY/h5Vm9Lgxt1QUipc2WhEr6KmElb+KHEj55wHFQ7iTXPVtpuUFWFCDJC7zShEE8szAlGfl7OH73VRI+ecBxUO58z21l9EQCa4wC5EPAZc7nl88lG9O1vvqeK2/ihxI+ecBxUC5dCTROyLz7qLkrh2Z94LBdSHqhrORM43s4fscPJXzygOOgXHoQaHPOVmDlWYHS5sJFFrSOrXebZeiFyvE7fihhkwccB+UOHLhy5sZgHZ+ElTQwUgSkJmXmOqZ+FVyXN/FDCZc84Dgol5wOHVa7Qmuj75mjPtsP1wJOwymX2nv5yumQN/FDCZM84Dgodz7ltrVa7fx/72T/zRw2WWFOxE3HqvjZFhJ5FT+UMMmDjoNyZyJ/zsvqHjWKPFulk81NB1bohXcZQXLyr948yav4oYRJHnQclDubcynnlBdBmfScCHw+5lJL0FIexac/+fULdPyOH2qY5EHHQbk0duyZY3YB+3delilBnXsmX0LoU4om/uo0ubyKH2q45EHHQbmzwWolamwOKRfftQMTeKu2J5DVmnDBueQCHb9tcg2bPOg4KHc6q5aeM4EZcGLeTIwKrVaENFTnaL0PuUHHb59cwycPOg7KndpBjkvygKp90yFLoekuJUuqrbInD6Ov4of6Jn6o4ZMHHAfl1n3Zobgnju597NJBCMacgNFzloa+5ldWoL6JH2r45AHHQbkDB2ufkxkQawcaTw0pT8yqPUegeqU5v3rWoW/ihxo+ecBxUO7ssGJnw5Zg0kaCWuddOXaDlTqydZzZPnvVoW/ihxo+ecBxUK7AMQkTU3uWrT+vOmxP5L48Q8c+BfeoLnihcvyOH2rY5AHHQbljk5fdOGkWyLNX2DA8bVVC6EMzay219gszx+/4oYZLHnAclDtfq2ZZSQpDzc8lmzH2QN6pg9LGwhmRPlu0oG/ihxYmecBxUO6sBk2l0hrPM47Ku3KUCc1JwKdYqnVMKhdmjj/ihxYmedBxUO68lh0zeyobh+YOhNqgJu2AxRxTGSzyVThXX8UPLUzyoOOg3AlY0ZiS54JOc8/lvSZwaRky4x48Svf+2VppfRU/tDDJg46DcumWzWJatYEQp107cgUvUqE211ZQ0/J6gY7fLrmFSx50HJQ7nZVr7ms5VOMGxK1BK15gKS8vixvlrx526Kv4oYVNHnQclDunnjonMkSQmTcdZg2sOj0bprE2YdMbGZI/4ocWPnnQcVAufbNqveCaMPF5MvvsdnPKHRIP6zLUvX61icTexA8tfPKA46DcKR21WqmskJxlD+XI4JMyTOq9F++I+NUOK3sTP7TwyQOOg3Lni1XmwpYFUlIEWt3BUqswqtosXGvCr5512Jv4oYVPHnAclDtvnsrIbfUFlp+YVTWD+jRYdZUmuP8uNb1QOX7HDz188oDjoNwJrq+ZWWqBpLSAnsx6nbPBGGnJMEGxr+7L2pv4oYdNHnAclCtwyMqcKTWQPuqeOXqGhgmhUc5ZuGsaX33MtTfxQw+XPOA4KHdWg/Kqk9sAzc9SaScCb1L+rV2XMorM+tWSHnsTP/QwyQOOg3LnVUeXpmoJnpd/QC1XsLYLSSaWPKxOHxcG8j/ihx4medBxUO5M5LVltpUA8yzPa9m8h46RYFOjRVKbxS8YHX/EDz1M8qDjoNyJkMzmQylBnxsRsuf48tqcYLUxllln/ur4sr2KH3qY5EHHQbkzdpQhSU3BC+6ZPC/fM3lhYBJD9dr7vEHHb5fcwyUPOg7Kna3r7kbaDAbR8+xpEJiTQUkpaZJOWG/Q8dsm97DJg46DcumCZm/GliFp3Z1VKns+d95jCC4TVl+avoqu26v4oYdPHnQclDshEi/sKuWZNjYdkxRqf852tMWdiEb77GGHv4gfWgqfPOA4KHd88lxzmuP/Ye9tknXJUabbEWEmBEIwHPQ3/yFcxfk6WXb17Dc6oRaWVjv3KW/mWQaEu0ChUN6Nlfh8ElYDVtLJXnlh+Sq5bi/ih5rCJw84Dsqd4Lo8hsIiIClP/HAUaIMJMumqiFoqtu/h+NlWaQqfPOA4KHeGDh25+1JI/Lx5wo6glRZ0apgaZ63pq9fk9iJ+qCl88oDjoNxJWNWV254uwFcj4Oc3RTHwljrpns3HZwkrexE/1BQ2ecBxUO7szV3SCtUC6nsqf24Cgk9TyDqWtaoy51c2ub2IH2oKlzzgOChX4KjP59uSHLxM3zPHHje8JgIZfe2/SdVGuVA5fsYPNYVJHnAclDtw9DlE5h7I8/g3cyi0WQg2MDJHzrPTV0+e7E38UFOY5EHHQbnzucrrojI72PMWkOfzrMOFgVVGsYQifoOOn/FDTWGSBx0H5U6EJCVOPe8xg2oCztThuWADpdDznXfu9uqrzbn2Jn6oKUzyoOOg3KFjLFoLK4joHjtKyWAq+49UaKlpXvrV8WV7Ez9UDJc86Dgod1xymmOWSoCZDVhwgpXUQNdilIKT9Ebt+G2TY9jkQcdBuRTOrXvsSAyS8qbjSR4+C0hAMi9beyzXfGPu+O2TY/jkQcdBufNkdmV2qQpS1qaD1EC1I4wxcOjMdeBHPjmnN/FDDJ884Dgod3zyVpN6LdDrmMDdBmjyfzusnjtottwvwPFHXxU+ecBxUO48mJX1rHZT2CQQ8FwLvIuAW/K66sqVP7IC/wvHH21V+OQBx0G5tKZnNlxp7Rkc8Vm5rqC0y4eZFeOhaZPzPRy/44cYPnnAcVDuJKwyOvc8Yc5n5kAvz/eqDkVsSamt5PHR19z/wvE7fohhkwccB+XO56psPHubQEPHHsgLQ+vTnteyPHN6PqZ+9Lnqv3D8jh9iuOQBx0G59C23cK01AXpvz0DeNxxj/wcetPbAUXzdGMh/xw8xTPKA46DcORHI65k5KthIE3jMDN6Ww0CviIkl+0dLpf8Lxx/xwxwmedBxUO6Y5JUkU06QpHXYqDTQinssr93dW5OVPnrW8T90/I4f5jDJg46DcmcLSR0TeXXwLBk4N9wjeW2QXCSrMnK7MJL/ET/MYZIHHQflTu3wPBeWCV7Gs99tCRiiQV+DU1nddHy0o+d/6PjtkudwyYOOg3KHjvSERKjtoXyXDZb27yQBg0yiPY7s/5dudFa/bfIcNnnQcVCu0IHPSoUxd7Hoz+ZclD2fc88wV0GT6Zq+ih/+Dx2/ffIcPnnQcVAuxQ+tuKwGM/ddO0rLoET7x9C1hxAjzV/NHfgmfpjDJw84Dsql+GGetacGow0FXplAnRz0+aBbUCXbR7ee/gvHH31V+OQBx0G585x8T+SrD4aSRgcm1j2dJwTU3jy1Ifmz4Dq+iR/m8MkDjoNyZ+gQlvrsAu2sz6knm8+bp7In9FRnwqT61SG0/8LxO36YwycPOA7KHZ88i5ZJC9KcC5j3jz2gE8wkzmSjVv8qm4tv4ocUNnnAcVDutFWYEWUswLp/cN/jhq08oeMybSMXz199zMU38UMKlzzgOCi3vlaN2arAnCNvOJTBeyLIs3Qe0/YfPtq4/l84fscPKUzygOOgXNrvNpR9VCil1edVR4WGpYE3l0XklNZX8UN8FT+kMMmDjoNyhY5VkrCmBM1QgFfPYFwUelq1NszN+KsICb6KH1KY5EHHQbnzvSpTda8JVvWnsaoDrKGCsCSfMiiXCyP5H/FDCpM86Dgod1499dF2/9Qhlec0ea8O6itDd9Zl3ZCvdFa/XXIKlzzoOCh3tq7XoUWxQW1pzx15OLTsDuSqXucYo350fPl/6Phtk1PY5EHHQbkTzp1p2r/jy/icekJX2KUjQX2OzBaWZ5fuBTp+++QUPnnQcVDu1I5UMIlV2JTgs/1QoMlIYLpo4ixW8SufPL+JH1L45AHHQbnzySo/j1LZIWV7Gqtu4D4YVLm07hsduQDH776KwycPOA7KnR1WaaTdOg0obf57Emhg1QUspVxp2ZT01bOO/CZ+yOGTBxwH5U7lMKRc1wCRycCjIDRLHQavVDqVNOf8Ho7f8UMOnzzgOCiX4CjJvT9z+CaE9XnyxOpQknGS4lJ6+h6O3/FDDps84DgoV+CwVDyt5iBYZA/k08EbFWi9a5feWPtXH3Pzm/ghh0secByUS1+rGHOSBLa4Adfl0Ap3UPPc8hMw6fg9HL/jhxwmecBxUO7ED9ta5k6gPT8HNLuD5lw2K31ycW9pXWir/ogfcpjkQcdBuXOPIC8lpAXi9JwmfzjZ3RV0bmaFRTtdKB1/xA85TPKg46Dc2X7YaflIDMhT99RRGyjlCm5tzpVTr+vCx9w/4occJnnQcVDu1I41UGw0sPF8zS3+HHoaC2opNBvt3z+LrudX8UMOlzzoOCiXakeZi9aE4ebAiwWMaUDJyzMnnYU/Or78P3T8tslL2ORBx0G582KWnyfbup7Oyp/aMaElG0DrWcPuu8EqNzqr3z55CZ886Dgodz7ojkWCs8CYU4CzD/DnUnnfWFjvWBC/qh30Jn5YwicPOA7KnTU9NFArCgzJz/FlNPD0rNBty3eDhUXXV/dl6U38sIRPHnAclEuH0HDObM+69UHAnBmUMYF0kV5X3v/6avshvYkflvDJA46DcmfoyIVENw2Fku16QQoqrmB5w4LT2+pf7bCiN/HDEj55wHFQ7iSsRhmDZwJdvpupKR2MSoFOk9OUUSd+5ZPTm/hhCZs84Dgod151qI01+nMBjRh4z+BgvTYY3XXpWj3Nr/aQ0Jv4YQmXPOA4KHcqB65GlhLk9nzL7VxBG+3fPBXvKVPXC5Xjd/ywhEkecByUO3DIKJNKBn/WrnPPAyw9rzp6IR5qrvqV0UGv4oclTPKg46BcOk1OLGQKezSvm441d1+VGPLurnQSGbWvNljRq/ihhEkedByUO1MHtSFeJixJCJyqgmshaH3P4s1qlSu143f8UMIkDzoOyp3agQNn6b6LxTDgqgt88wI1z2p9iGG9UTt+u+QSLnnQcVDuhHMT2RgtQdkNFbClCt73b2tWrXmPJOmzDVb0Kn4oYZMHHQflCh1NxmDdFWPIeL7nYgdbRSHZs1LaW0a78D33j/ihhE8edByUOz65r5ZmRdgY5N1ZPQkrt91jZR1FGWm2r3xyfhM/lPDJA46DcidhpbMuywr072CH7YmjTVXYs8iqfWqb46tXT/wmfijhkwccB+XS9sPeVKmCzF6A3QYo4gLRbr1h19y+ek7Ob+KHEj55wHFQ7rwI3M1/a89yHn8qR2oLvLa5f9SZ1TOW9NUHK34TP5TwyQOOg3IFDu95FakJSB+vY4wGmncNmS0PHbq05K9edfCb+KGETR5wHJQ7xzpqFdTGsFD2GM4NobVeATWRr0EZx1fvAflN/LCGSx5wHJQ7C97qyFjTgt1CPfHD9GRz1Xfl8IIdc9m143s4fscPa5jkAcdBuTOQS9Eqa8EsqMBtdGiSFGqRbujU12dH0PhV/LCGSR50HJQ74dzSzJJkqFoZ2GuHPX1kEFroUlsj+eoeAb+KH9YwyYOOg3LHJOfaZyIDayUDU15gOBcMVmYTbiwXpo4/4oc1TPKg46DcCVipMKFUSPxv6bqOPXbsASR52a0W0RPevUDHb5e8hksedByUK3RIY6cnUdX/BaxmEmijEFRMFYePavTVHhJ+FT+sYZMHHQflDh11yZ7Kn1n86axaS+CdEPbsMcdUGnncqB2/ffIaPnnQcVAu3XpKbLToWQaqwEUen3wq1L6Y1uSV8lffrMqb+GENnzzgOCh3rMA1TKVWqAUrsObdWPU8gfagntBtavkqm1vexA9r+OQBx0G5YwWurPZ4HCPvosEzG9iz6s3SYEyNUrGvHj2VN/FDDZ884Dgol0ZynD4VgbvttqpXAp9SYfJY08mEP1sNWt7EDzV88oDjoNx58lQLlzwLoM49kftqYL1n8FaRkxbyz44vlzfxQw2bPOA4KHeyuZNqVXxOdNAAHnOAVt8jiPbMOJXXulA5fscPNVzygOOg3PEBCw0erUOtDxz5OQ/YV4eVy8i915asfQ/H7/ihhkkecByUO1+r0pq7XBj0TPSceTJopQvM1JxTw91XXWir/ogfapjkQcdBuXWPYJT0+H5aC3CbDE59D+gZq1kt1fmC0fFH/FDDJA86DsodG7CP4XUUGMn3SI51N1aNGahnedaup5y/ih+WV/FDDZM86Dgod6yOKWXshgrWwr47q82JrV070v5zzokppQtWxx/xQw2XPOg4KHc6KxwyeS3Q9ewhsecMGtozhtSmezIv3fsFOn7b5Bo2edBxUO6cly1SymwCY6S0p43VwHk26KR5DpU07EKG5I/4oYVPHnQclEshkuJS5EmNTAImzGAkE1pfeU4rkuSrb1byJn5o4ZMHHAflzpvANdG0ZqgrPWMHIaj0DGWp08rdkL4qHfImfmjhkwccB+VO5cC26jSGvKdwYJECmqhCr9pmreylfWUFypv4oYVPHnAclDvbD814qiMQ8txtlT47rOqAojiHWEGXr7Yfypv4oYVPHnAclDtwsC/qumDPFgzMZtDyIHDsWRRrRfwqYSVv4ocWNnnAcVDuzBy9FfcxIaXnhCbntCtHaTBSyTp48aSvjnXIm/ihhUsecByUOzOHSv23d2RoVeA0GFrdmGDHzjWPDxe8yZv4oYVJHnAclDuVA3ffJEuhDDXgaQiabYANmZsX0TwufK36I35oYZIHHQfljklOY2Vfu68ydOBM49l+iLBSld1y6XS7MJH/ET+0MMmDjoNyhY49jc+KC0HaROD9lxHs+WhVBps0rLmVr+KH8iZ+aClM8qDjoNwJ546lHWeChM952ewZlJ4BpBWe7IqWvzr0JG/ih5bCJQ86DsqdB7NjMXdWSP05TT6pgO9ZA2i24ZSSjfbVMRt5Ez+0FDZ50HFQ7kzlZOtZ1AOUagceVPfcMTJ4xo4uy1m+iq7Lm/ihpfDJg46DcufJrFBec1VoYvU5Tb7psLYAd5PVfEpy+mruqC/ih5bCJw84Dsqd5LqT7/JR9yjuDoyNwaoLMKVVE+mm46tsbn0RP7QUPnnAcVDuhEieLT3qe9ZY/d+aHoPWp8K0nOeePJrihcrxR1sVPnnAcVAufbCqTZ8baMN30WAx2ZjsGjIlNy/cV6Wvsrn1RfzQUvjkAcdBubPDiqqK0rOXpzzHl5uA7lkDiq/Wllme+av4YX0RP7QUNnnAcVDufMxNnDkthaZjPntIENpkgj7rINKelfP3cPyMH1oKlzzgOChX4FgDfZWyQOVZKr0UQTUnmIO0Lk+p1Atw/IwfGoZJHnAclEsHNPvCnisUTLutwjXAqBaYa8/pTyQRx1fB9fomfmgYJnnQcVDunCYvM/WcJ0hP41m5TuBaGDqn2RbnoZ/td6tv4oeGYZIHHQflzvcqmjkZLXj6KGCaFVp/akfuk0quUtuN2vE7fohhkgcdB+WOSV5ozg0BlITP8eXMYL7pKKPPXTwGzeUX6PjtkmO45EHHQbnzsIOLF+K06Wj9OffUQbk+T2dVLWmn+tkxm/oqfohhkwcdB+UOHTpGxZFh0DOVJxNoWQpwaVwL7jLy2Qqr+ip+iOGTBx0H5c4HXeyeVyKwqs9UnhNY8Q6JtaZkW7Gvouv6Jn6I4ZMHHAfljk/uaXZXgelpD+XNM7TaCbo55lJKL/pVcl3fxA8xfPKA46BcgUPnIu3NwOfYs4YtBSPb5aNhTb0Wa+mrL1b6Jn6I4ZMHHAflTuWoKZPvUaPbM4iTV9CaGywvTZNNTOsCHL/jhzl88oDjoFxKWKnRnA4iWYGf77qGWJ8rgYvSMhs8vofjd/wwh00ecByUS2/JbbKUAnse35VD5h7NhQ3ydM82Uu7rwkD+O36YwyUPOA7KnfeAirtGTAOu+Ljk3sGR9uCxGLW15vWzx7L6Jn6YwyQPOA7KnfeAPSfOc4G2jQQjrz2QzwRaGFvZQ0f9zCTXV/HDHCZ50HFQrtAhuornngCrPta4JGicOqxJaxRqreavFufqq/hhDpM86DgoV+jApGX0XvfAMZ7doMuhdeows4lJ95HmvEDH7/hhDpM86Dgod3aDrqZamoOOxwc0bWAFCeYiG8NzG/zV9kN9FT/M4ZIHHQflTu2ozwZpUcBJz363TGAuEyjz6AszMV8Yyv+IH+awyYOOg3Lnk9UgKUkIlDYizP5v10Le83nKvbEuTF/FD/VV/DCHTx50HJQ7U7kxYW0V1nIGfvYsWKoJTDtN7MSzf+V22Jv4IYVPHnAclDtwUHMSERg17dKhsrlYPmB2di2WXP2r0mFv4ocUPnnAcVDuPCdfdfBz6wmT+fOc/HEBxaFwRtn/7Orx1SYSexM/pPDJA46DcqdylOasKYEU2nBQyeArN8DRq2SjkupX2w/tTfyQwicPOA7KpeB6YSnegHp91vR0Ba3cwTVRzWPM/NlSaXsTP6SwyQOOg3Jnh9VqqUwWsP7PJucCrbUCZlOXmzl+dl/W3sQPKVzygOOg3Kkca2jNlKGkzMDWHZrQAuyrzslaS73wtep3/JDCJA84DsqdPQulz259wZrPalB8Nlg9G9elDKqTVqN0AY4/4ocUJnnQcVDubLByyo3VYUPy3CN4DmgWGZBnX75EespfvXmyV/FDCpM86Dgol44vJ8nYCQZh3VNHFnBsCqPONrKVznbhe9Uf8UMKkzzoOCiXNli5lv48CUyS9tgxGZqJwerjOVUgidMFq+OP+CGHSx50HJQrdCRXVpwCrUgDHk84F8cAzUp7EhEX7Rfo+G2Tc9jkQcdBufMocPdRqTSGVZLsuUPn7qxqAm/iK5XnXMGNueO3T87hkwcdB+XWORuaOnY/ldozd7hDwz2V7yKihRJL7x9F10t6Ez/k8MkDjoNyx+3o6zlkM2HimsDVMjh3gZ6HY55r//yosfovHH/0VeGTBxwH5Y5PLm2tORPI7Hvq8MJgKwtM6a2Tp7LyRwve/gvHH21V+OQBx0G5Uzlan43EIK/a99Cx9ki+5xAoi0Qrua10oXL8jh9y+OQBx0G5UzmSDPLVQVd6gusTNxwqMKyMXIuPDc73cPyOH3LY5AHHQbljk6tg7qnC2n8PgQnHUzkqEDbLJSO3r+KH/4Xjd/yQwyUPOA7KnbbKqnvCAms9GZJkBCrToC3FZYmr1I+W9PwXjt/xQw6TPOA4KHf25j6bFKRsJEqawM+hWUMU6Ctnkyad8kcRkv/C8Uf8sIRJHnQclDvnZTnRUHIYbSEwdwJrs4ImSciStH8VsPofOn7HD0uY5EHHQbnzlnymtLAi4GAFnk1AMSVI6qP2rE30QmP1R/ywhEkedByUO/vddmdlIys8pyr3TJ42HaoTmlbrVaxl+yh++D90/HbJS7jkQcdBuTOUD1yrrT1oqO7OarUJbsyQC3JqWef4KmD1P3T8tslL2ORBx0G5E7Aq2Lg2Ax25bzokPbXDgKh3Mxe2fCFg9Uf8sIRPHnQclDvhXLWM0gc47WmDExp4ngjLnxDJc9FmfbRXuuCb+GEJnzzgOCiX4odMraQGuVp9ThI08LJ/LPJWV8NZxlefrPBN/LCETx5wHJRLyxbWGnVNKPy4HasWsGUd5hRHHLxofPXFCt/ED0v45AHHQbmzcn2VNn1WsITpWbReoU2bkGXOaTqo2kebSP4Lx+/4YQmfPOA4KHfaqtwqd96VQ7oAzyWPCThh1i7OYqm1C5Xjd/xQwiYPOA7KncrRJ+KzcX1S322VPFtBrThQXbXNbNNVvofjd/xQwiUPOA7Kna9VK+Xen8NO9tzqkLGg5d1lDS3VS8U58AIcv+OHEiZ5wHFQ7pjkcy6fViCVUYCJCjiTQxnP0EGi2b568oSv4ocSJnnQcVDu0CG4i4cTNJt9T+RDoA1bYB0behoD6wWj44/4oYRJHnQclDvXOrKuqq3CTKUBt+e5rMwMWJJpQea8Lnyv+iN+KGGSBx0H5U7t4GEjIcJqpT8m+YBWa4E+KhbKbap99SQQX8UPJVzyoOOg3HkwK5N61QxTpTxexwBNS0BmGvS8K+fPlvTgq/ihhE0edByUO51VJc4uDqPYQ8cUcNtTOXIbq+TcXL7a0oOv4ocSPnnQcVCu0FHqEKx1QG0ie+5IHTYrBiMJYpmGih/dly35TfxQwicPOA7KnYTVrhaOs0HrfZcOEdpjBy7oMxuN1HrSrz5Z5Tfxwxo+ecBxUO7c6zCauesAHr5/1GS7cuwfhoPrRJuIXz16ym/ihzV88oDjoNz5YFXIxQYDL57PUmkG3XP4s3xdvSqNPL76YJXfxA9r+OQBx0G5s/0wZ0Eng5r6c1+2tj2Rr/1Hpdwd20K9UDl+xw9r2OQBx0G5Ez8cVHRyBsdswGV2UCeBURr30Wel8dXnqvwmfljDJQ84Dsq194A4VJ8nsvMJrj8DeV+QMjeZFft3Lnl+Ez+sYZIHHAflzteqRN50TCjW0x48NiGa90CeS2uJbZWFX+3oya/ihzVM8qDjoNxJrrdp5JsJkWerdOV/T8kdyvQlpWTsxS/Q8Tt+WMMkDzoOyhU6uKuU1SqQrQbcXaBlUeBcSUbHRuWC0/FH/LCGSR50HJQ7JrkX9pkn0FoLOJUK7j1DaWvPHIwpjwsm+R/xwxouedBxUO4Ygc3McmuQeDzh3LJrBxvCKtipjZFL+uqYTX4VP9SwyYOOg3Jn7sAk3RJC0erAuMFQHwhD8TkQ6N76V7sW8qv4oYZPHnQclDvfrHp2yVgA6yrA6gTKtUNx9FlSE05fdVb0Jn6o4ZMHHAflChwJ2xBhBMnPmp6WH9+jN6h7+OhajNJnQzm9iR9q+OQBx0G5YwWSZ0o6gJ5Xs2w6QU07DLShac012ldbpelN/FDDJw84DsqdhBWlOmxXjpL3NM5ZOjh1hiHWRuo2x2fHl+lN/FDDJw84DsqdK4G5l2SSn0W5/KTX857Im0Dag4ha5tnwq2wuvYkfatjkAcdBufNaVnStgg51tQVM6uA1V1AZc3dULe955Hs4fscPNVzygOOg3Fm0UNvstAq02eaGQxQ0lQR1jDVKS+ryVYaE3sQPNUzygOOg3Jk5XAinE/Tu+jx0ymCbCajdvCbqBT/bs0Cv4ocaJnnQcVDumOSaOjeakAZlYLW5i8gyGJl6447c+1eLc+lV/NDCJA86DsqdxopaUd44YKmbjmUEnvYf99BRqu1RhPuFkfyP+KGFSR50HJQ7TwIRcbWEoPjvMXk20OILWrLMqhUHfnUFjV7FDy1c8qDjoFyig/vMWqEkGZsOHc/NJ4PCbTSVf2bgBTp+2+QWNnnQcVDuHF/uKRmq74qhDbgIQtOUAHE0TolKbV+9mKVX8UMLnzzoOCiX3I6WV0IGTTUBj/HP6Ki7s+KcKy9c6Ss6+E380MInDzgOyp3k+hzVWzFgzc/YUTLYEANa3Uda/bHRv4fjj74qfPKA46Dc+Z47eqHlHfq/bK7OvDus59tVNi2ExDldgOOPtip88oDjoFyBg4bXTrWAUnpWg3oGt4ygbFNH8ZLlq1cd/CZ+aOGTBxwH5U7loNqbPBt6eiq7rUIDS1mgpGY+qE797A4av4kfWtjkAcdBufMxV3fnNNsCz7QrR04CpspA7EbT88zzq+A6/9/xw5pSuOQBx0G5E1yXMbNLBUTd5WP+v4TVhGTiBWsV/GzBG//f8cMNR5jkAcdBuRM/7Jb6XAsWLwSm/nytyhuOXBVH8zbmV0ul+UX8cNMRJnnQcVAuTeSYeW0w5qBdOjYMT5gkw3MTPFml0fhC6fgZP9x0hEkedByUS1MHjpwTw8wlP9sP054/ePdZNgculOegzQU6fsUPNx1hkgcdB+XOLRvHxLMgtJF27bA1njAJQe0+mmRqJX31sINfxA83HeGSBx0H5U5n9VyXXcnBSfseyseAJmMPHz1TTcWNPwvn8ov44aYjbPKg46DcediBPlStQUP5R8eCttLcf7Q1XaReCVj9jB9uOsInDzoOyp3OSmQVKROWLttzBy/wZXsM6YszDS00v3oUWP7v+OGGI3zygOOg3Ckdawg12/9FuQ/g1ncRkZKgtUKDkur6bBNJ+b/jhxuO8MkDjoNyJ7huqXvPDeYSAebBz3S+O6xB3rzs/0O+2n5Y/u/4YU0YPnnAcVDuHLNJ09mFoM5cgL3uabyNAkLYPeXU2vgqRFL+7/jhhiN88oDjoNx51eFeBrYEw4mAK9oexnFuTAb1mfPyzxaRlP87frjhCJs84Dgodz7muhg13zQobzhyQbCSKtScJKFZwfHV56ryJn6I4ZIHHAflzsb1JGU9i6vYpjw+YIX9C8KexWsh0ip0oa36HT/EMMkDjoNyZ8+CIPZuHUrnBoxuYGi+K0eZNKTyrirfw/FH/BDDJA86Dsqdz1WoPMezS7o4A6e1oEnev4kTD597HvkqnFtexQ8xTPKg46BcMsmHWqMMMv+N5APBOzFgGzRW4d77V2/Jy6v4IYZJHnQclDu1g5tYzU96pD1PAp/Fh9orUCmOVkyS1Qt0/HbJMVzyoOOg3ImQVJEsuofy9bjkszAYM0GvZSSibmt+FT8sr+KHGDZ50HFQ7pgdqz8P7/7t5uHnSKCB8v7RV2n1cQkNL9jkf8QPc/jkQcdBueN2LGftPvfc4U/8cPY9nzeDJFys9ur9s4SVvIkf5vDJA46DcucyueTWuRUoQv7AMUB7qrBqRtSB2eZXY4e8iR/m8MkDjoNyx+1YPbVSDKwoAvPjdqQl4BNXlTQn0lffc+VN/DCHTx5wHJQrcCRdjcUcsHV/QiQF3HfloDlGau4s/asrgfImfpjDJw84Dsqd71WtF/VWIRHX3Va1DmpTgURpNVdf9ULl+B0/zGGTBxwH5RIcdbVpHVItC1g4geFEwIXO1K2SffW5St7ED3O45AHHQbkzcxDRTDShrWc16LQFjkbwDONp/wVunC7A8Tt+mMMkDzgOyp0NVmR9tkxA+1/AXjrYMIVc0hrFp+n8KkIir+KHOUzyoOOg3FmcOzRV/LdnAffQMdrz4coLaMGZk7dVs12g43f8MIdJHnQclDtOxyhr1uSQFTNwzQNsVoWJSIt01ZUufK/6I35IYZIHHQflzrmOZ3G0tAJEYwLnPYBoLgJ1qPPIyu2zcx3yKn5I4ZIHHQflTu3ASbNn3jg8z57mnjvaXAxqaxWvcwp99ZpcXsUPKWzyoOOg3IkfCimu0qD0Z3Nurx08a4FWUu91Gc/81R00eRU/pPDJg46DcoUOkz1ftI1DoZae+7IDVHyCz2fhOqrbZ8+e6pv4IYVPHnAclDulo4i33UrBZkN36RgZnMihaJ2tkSS1r96T1zfxQwqfPOA4KFfgKN21CzZwf44v55z31MEbjt1XlSZdEn+1pqe+iR9S+OQBx0G545PvstGlbyQEn+B6Z3AmhJLG5Npx1M9Wrtc38UMKnzzgOCiXFrz17JMXoDx7c5MheNkDOiXPqIXc+Kv4YX0TP6SwyQOOg3LnhCZXmV4bDNtIMLU9cyyekNRHWWN2HV8ZgfVN/JDCJQ84DsodH9B6a0ICaz1LpWXtBqumClJKl2HSlnx1Ba2+iR9ymOQBx0G58ymXpE7zBd7n2jOHKLSUF2SRnpSJcF34WvVH/JDDJA86DsqdibymXgZlSP68lhUqYOS626w1hjRH1a+ektdX8UMOkzzoOCh3GqvEYmIT1njWWE0doGnsCT37Wms2Sv2rtdL1VfyQwyQPOg7KpSeBeyLvz0PA0hlYZUAzauCytGTphfINOn675BwuedBxUC51VqJp/5UBb+uJrifendVzBq3R1NKzzPVVwKq+ih9y2ORBx0G58+xJ58p1FZjcNx2WnxezZcCi1XrdM3lq+QIdv31yDp886Dgod87ZTJGVh0Ftz2nysX9rvhHhUpaPUkrmr+KH+iZ+yOGTBxwH5c4OqzqncetAT3fFgk8sd07oG5OBuSX/bOzQN/FDDp884Dgol0IklbNYA7NGu69qE7TuDitJGpx3Ecn41ZNAfRM/5PDJA46DcimbW7nV/mRznzuaRTu0ggToaqt2ryZfJaz0TfywhE8ecByUO2t6qtUs/m/cSLutyo9PTg0ajrKk05qf3UHTN/HDEjZ5wHFQ7lSOMXKV8rzlSLtyyBTQZ99b5TVz9VH1s2yuvokflnDJA46DcmcgpzJx1AKy6gJ2VXBaAitNkioiA7+KH+qb+GEJkzzgOCiXji/Pyc9S6YZPcN3XAl3ZYflESc2y41f73fRV/LCESR50HJQ7RoctlewVivkeOhIb2HOegJ3ZS+Om9pUNqK/ihyVM8qDjoNwZySevVMlAKu3Gak8cYOoIy7pPqqw+vnouq6/ihyVM8qDjoNyxOmZJY4wKONWAW+ngzdLurCxj6V38s+PL+ip+WMIlDzoOyp2AlU3mbAqcn9Dh2p2VT9v/gWuzygvTkK/ih/oqfljCJg86Dsqd2tG68bNrYeradJRNR1trADly1jEwj3KBjt8+eQmfPOg4KJcSVj1nJgEtC58QSYVWmoCZj5QTbTq+ih/am/ihhE8ecByUK3AI79bJsYBwcWCUBs1HB1pYh9Fg4a/WStub+KGETx5wHJRbfVXlhhm657zhINxTBznU1tAajpS0fQ/H77ZKwicPOA7KnRBJMuspNyiY6P+9CFRNDmt0odLzkvnVByt7Ez+U8MkDjoNyp3I836UQDdZ84oeZ87MatMIsWHkwbmS+msjtTfxQwiYPOA7KHZu8uyFJgpVLB5aioKkO6MLZqirq+ipEYm/ihxIuecBxUK7AMUp2ZjPIVTccdUywUsquHNk3JLP0z+7L2pv4oYRJHnAclDs7esbcf2GWwh7K98yRsUNzr7CUVdBwjv5VhMRexQ8lTPKg46DcMTrKzN0rQXIe8M8ufy7bgLbSPDcWqV9tlbZX8UMJkzzoOCh37jx5o1Ylw+zPWuncErRaE/igvFsrtly+2pxrr+KHEiZ50HFQLj3saHWOPXFQ3oM5F1mgY+0Rfc2OOQuiXpjJ/4gf1nDJg46Dcie63kqpOAbksZ5LT6OCrad2pIHcnTq1r+KH9ip+WMMmDzoOyp3vudlrwdpBdskAfhBpnAp42aBw5TSudFa/ffIaPnnQcVDudFaYsY/noOywPZWL77KBS2G5MHPKi8tHPrmkN/HDGj55wHFQ7vjkY/rUtqD2iXsor3nDIQbJl5S6Jhf6aBPJf+H4o68KnzzgOCh3Hj31lZvVCdNmB56bi6ZcwEbi5siM/aPth/+F44+2KnzygOOg3PHJU1afvTybSBi4qoCSPWdt5h7Ju6mkj0by/8LxO35YwycPOA7KnZnDEb2Qgi57ViCW5zK5M8y0BxFb/6aO7+H4HT+sYZMHHAflUlslVqU79D7LrhxOoJMHSLZuxYaX/tGrjv/C8Tt+WMMlDzgOyp3KkbtmTRnyv20Lz0ISqz5BLUnSpH2P59/D8Tt+WMMkDzgOyp34oZBIrbjrRW0bDqngVSvkOdJ6znVg+uhVx3/h+CN+qGGSBx0H5ZINmAjTnjKougEzjc2Jy/NkFpe4i3y1heR/6PgdP9QwyYOOg3KFjinFfW063HYB4fEcX65z91ld1+Aqc42PdoP+Dx2/44caJnnQcVDurCFJxM6YwLzKs4ZkgZW82yubqEgkRBc+WP0RP9RwyYOOg3LpDBpLW72CFE7AMz0eID759TRqWq0q3agdv21yDZs86Dgod8K5Lmx9dugiedPRB3hhgV6op667tbrxyeqP+KGGTx50HJRLe6Xb6JzxOb5cgPev0HrvT4gk1Ukr+fyqduCb+KGGTx5wHJQ7bwKRCg02qFn2UK5ZwLsJNG+zljFlrI9uPf0Xjj/6qvDJA46DcqevIjN/tisMfZYtaC3Qsk1wzsV8T+zy1bKF/8LxR1sVPnnAcVDuxA8XFszCMGd+lkonBMWaYSWT/YeppX70Xva/cPyOH2r45AHHQbkCRxdW5JxACxpwSQkaVgViLroHj5r6Rw8C/wvH7/ihhU0ecByUO3AoNrGp0Kn2PZBXhGa9wR7EW1ZePulCW/U7fmjhkgccB+XOUunWUiYkGIl3W1WtbTiqP7tIhAnn8q+OL/8Xjt/xQwuTPOA4KHdmjj1ytD1l7CGjCTDrBF3dwVrrWljF8MKn3D/ihxYmedBxUO4YHatjESKYPQ1g1AEmTlB05UZLBeUrGxBfxQ8tTPKg46DcCViNlX32DG3OZyQfFRqzgeqQkdquJfpVOBdfxQ8tTPKg46DcefVE1UYZDLl63TP5bqr0QaRkxGW9KumNzuq3S27hkgcdB+WOS54KW2oJvFIHzqOB5z2BuKLJYlol3+isftvkFjZ50HFQ7mxdX0n6rAOaTwJuQ8EQy547uuJiqTV/tcIKX8UPLXzyoOOg3Fm2gFp7twSdnxBJ9Q4NmWFwU1RZfbX+ER35TfzQwicPOA7KnYTVKpIdCVabz7IFX2C2EKxz1TF0lK+Wrv8Xjp99FabwyQOOg3IFjkae0XepoKel4toGqM0EM+eRnxXsOV+oHD/bKkzhkwccB+WOT96Ns48M1tiB3X3DMepzaTZ1m7T/Nn21wyq/iB9iCp884Dgod77mVm5OWWDWOoGRBVrl3VYVdJWehNuFtupn/BBT2OQBx0G58zFX0+Ld2cP0vOFYlkGpEZSZ6hAubPWj+7L/heNn/BBTuOQBx0G5s6TH3dxXAbJNCD9TuRbvez5faHONJf3CzPEzfogpTPKA46DciR9yanvmrrBMd+XgtcDmmCDirMNKQfsquJ7fxA8xhUkedByUO3SM1Xq2Dj7WM3RMgoZaIZVRpPZdOPyj48v/Q8fP+CGmMMmDjoNyhw4fs03KUGt5dq4nBEd99i6kMTSVJemrgFV+Ez/EFCZ50HFQ7nywGjMXSgY9PQErzPqsIbHdXk1fSYfP+dWJwPwmfogpXPKg46DcCVhpnU2twCyiwEkZtDeFUttc2GYh/Oo1eX4TP0QMmzzoOCh3bPIpIillICu7dqRsoKkmsJ7Hslml01cPO/Kb+CFi+ORBx0G5c5NgzMmddj+VnltPre7aUWzCUp5CZaXy2bMnehE/RAyfPOA4KHfGDq5tLR3QMf9b09NANRdwW723OVeqX33QpTfxQwyfPOA4KHeek3e1tqZCyk/8UPdMbs0Q8q4avXfpuX91kYDexA8xfPKA46DcaatcBslzhkCe1+SGA9yTAdW5JiOWSl/55PQmfojhkwccB+VO5TCbrY0Ezome57ILdNQMMh131VjFPltEQm/ihxg2ecBxUO68B/S5euFntcJjdZBMUH/KB1pFT4ITv7I66E38EMMlDzgOyp33gE21j86QkjbguX806Qhtk9HFe7bPfEB6Ez/EMMkDjoNyBQ7LQrzEwcfzkrx0BcU1oTfhOV158IWB/I/4IYZJHnQclDsBq0KP1VYhN0rAnvf40bDDdPLeUhl7KLlAx+/4YQ6TPOg4KFfoYJ+klRxGLfhszq176hgDhLq3yisn/GpHD72KH+YwyYOOg3KnsxpMmrsB0TOT9+Rg2gzWEG55plTWV9F1ehU/zOGSBx0H5c6qBcpZlixQWXvuSF6gWZ7gM5fO1IX9q5ME9Cp+mMMmDzoOyp0Xs3WsMcoAX9KATQQM19pT+RTjsv92drxAx2+fPIdPHnQclCt04JLRcDOh9CxbaHVzImLQaxGchbGtr6ZyfhM/zOGTBxwH5c5QPuYoz5xBVP05ScBge9bYfdazSXe2msoFOP7oq8InDzgOyp3KId4pDYXiexxnrAZunaEPoudxeR3lq76K38QPc/jkAcdBuXPMRtLMnivwnsl3W9X20FHYARehZu1d6/oejt/xwxw+ecBxUC4tlba2aE7QufZE3vqePpYzKD87EWXQKF/55PwmfpjDJg84DsqlbO5cuTWELk9bpaIbk10+cseuVHPt9avVoPwmfkjhkgccB+VOW7U8E6YM2pYAzyx75vAK03kRUy4uXzkd/CZ+SGGSBxwH5c6Tpz1XOOMew1MZwEN3WzWkQbUlfWPjzb+KkPCr+CGFSR50HJRLyfVks7QF+39908EVWntWkay0W67BXvyrp+T8Kn5IYZIHHQflzqKFlTqRybNz/TkRaAvawAaLVBN3ZBpfvQjkV/FDCpM86DgoV+joapx5dihpIbD1CTbWgJZbQp/WcH11kYBfxQ8pXPKg46DcMQLLol5rA9QygfcIsjurgVDTIMvIc8gFl/yP+CGFTR50HJQ72w87Sh91wsIkwN1t00EZCmn2ajKG3Jg7fvvkFD550HFQ7ixbkFy0VIOMzYB1JNCiDcpaxXD0Jv0rOsqb+CGFTx5wHJQ7cNjsPspurGrfQ3l/Ela7pYJhk0RtSsavThKUN/FDCp884Dgodx49lWGaZ9pcrGfBm2do+89PVDfn5t5Uv5o6ypv4IYdPHnAclDu7FtJUdx+wWt2Vo+55Y7dWAyilVRQHr88OoZU38UMOnzzgOCiXJnJNI7OB+XoCuplhV5IO7GVRcWq8vloNWt7EDzls8oDjoNx58qRNcjKGPXzvtkqsPW1Ve8rH7O0xBtNX5wjKm/ghh0secByUOzNH9zXyvz3r47nVkSpo1rTbKpwL1bvjVy55eRM/5DDJA46DcgeORYipdCiafVeOp2hwE1DcjVWfvebPLpOXV/FDDpM86Dgod/oqQWlcJnjdTDC6gzbTZ5dVxjr/fei9QMfv+CGHSR50HJQ7dKzcZ80FxuZhMyEISruxyllS3mO6Z/rquWx5FT/kMMmDjoNyaSZfipQ6DKLHJH8edkjNkJmRXMdQ+2rpenkVP+RwyYOOg3LHJe9rttImjDJ2ZyWUoXle4LRLx+jKfMPr+CN+yGGTBx0H5c6zJ+LaUu3Qe3o6q5LA0yLIw8x79050o3b89slL+ORBx0G5ZAW2tFJfMDpXYOYOLWEHeZa7dR0451d7peVN/LCETx5wHJRLcLAs1wJWennedXTQ4RPclHyYz+wX4PjdV5XwyQOOg3LnSSCuvobyRmIxcB0drHmDnIhLkYV1fmUFypv4YQmfPOA4KFfgyLQHi/0PqHIGtoS7rRKDMQT3X00e5bNDaPImfljCJw84DsqdVQujKdpuppz5WSrdGmhjhaqt1lU1L/7qVYe8iR+WsMkDjoNyp63KfbT1XCZH3jNH9ef4sg3Iddbaa9XCX73qkDfxwxIuecBxUO58y0Xue+h4Tst6Al64npkjQZXdYamvwfzVGhJ5Ez8sYZIHHAflTvxQ+hgrKeRmu3JwZfA2KrB7TrY7LO5f7c2VV/HDEiZ50HFQ7pQOrlafb7nTewMWVfA+BZKOgdjGohtDxx/xwxImedBxUO6slZ7E4zmCNqbiUzEG7L5qQELWZk+UPV/4XvVH/FDCJA86Dsqdx+TZd9XIDlOKAacs0GZPkIfupso5t88OaMqr+KGESx50HJQ7c4fJqD4nTB6bjqID1AvCXH22NnEI36Djt00uYZMHHQflCh0mebW2nsNnY+y5oxI0JoVdOlLx0gauG3PHb59cwicPOg7Knc6K1WevFYbxrh2cdmcl9FzsoD5zwlLnV+ds6pv4oYRPHnAclDuNVdJaDDPkJRsOnAwmHcHWSipr9CFflY76Jn4o4ZMHHAflzqOnxpLqLOD0XCQo2cBIMswsLsizyLpQOf5oq8InDzgOyh04SHXkarAmbzhSmtDcHaojykhWjL56EVjfxA8lfPKA46BcgSM94fTNAOR/q0FHHuBFEbJRSbgbLFwX4PgdP5SwyQOOg3Jn5mgp6/PQyceeNFhGA6vEkFLrjnW564W26nf8UMIlDzgOyp33gDWPMrtBT2MBz7nbKl0EK2ETlio2vnI66pv4YQ2TPOA4KHfaKjHFiR0wkQDvvzzPjh4CT1XKEHVcX22wqq/ihzVM8qDjoNx51uHPCU1W2DPGs1V6/7DSKpAPJCbtmr561lFfxQ9rmORBx0G5NHVQn2prN1bPEbRRHVrJe0LvrJVtNus36PgdP6xhkgcdB+VOdL216WMPG55X22MHFvDHM5+lNm7NaNyYyf+IH9ZwyYOOg3KFDs1LRssN+npek3tG8CV77hhLV97/rHFj7vhtk9ewyYOOg3Jn7iicdic1gHPeU3lJAxS7gbhmpTxn1q9ezNZX8cMaPnnQcVDurOlpZdjsu5Xqoz3LFvi5SWAwZBVsZQ8f+JUVqG/ihzV88oDjoNxZuu4dkTcSlVp9DnaUPZS39JyzaYK8VPpXpUPfxA9r+OQBx0G5M3XMjINVwGw960hogSMVeE4v8xo1iVyA44+2KnzygOOgXIGDsLQq2kHLJoTH8Oe+LEJyzrPRIJpfjeT6Jn6o4ZMHHAfljk/eW02+h/HKz33ZNHdHxa6gOWVbVafLV2t69E38UMMmDzgOyp2EVZmNE3eoQ/dATitBGzqBpOfnVgfX+tWRQH0TP9RwyQOOg3LnKfnsXqQr9JLHbqs6QkPb5UMryRh50vrqvqy+iR9qmOQBx0G5A4evqR0N1sAFvJaDptV3g0VTEnIpegGOP+KHGiZ50HFQ7vRVzZbPVmHXi/EYHQ0c1UH6zOSj8vALQ8cf8UMNkzzoOCh3th96LTXXCWP5c0BzFbC5BnQZVFNLUz47ZaOv4ocaJnnQcVDuREj2ZLHn8glz6rOGJBu41gyyWiVaQqN99epJX8UPNVzyoOOg3KGjihVGhpmf6HojB28+wN2HYG9O66sbgfoqfqhhkwcdB+XOfjcz3COHQOqpPM+enqNPjaCw9pos60hfRdf1VfxQwycPOg7KnancubNpB+I8gRkVrBFCSZ5x5oLuX/nk9iZ+aOGTBxwH5c5QjrXlZ996KqMDl0pgY7dYmXNZdWDXz9wOexM/tPDJA46DcgWOubCnuVuqNsuuHEv3b90Rerc2xFf/bvuhvYkfWvjkAcdBuRNcb6kOLgx5PSc0c+JdOXQPHVlLSjol9/o9HL/jhxY+ecBxUO745FqLU0ZQFtwzx+N1pNQAW58lVx7ls/ihvYkfWtjkAcdBufMekHJuOCdgTg6szxnm2giWVhFaXnIa38PxO35o4ZIHHAflChyoVDGXDuL92Zu7Z3FP05/0epudG416YSD/HT+0MMkDjoNy51PunNYmDajeZQ/kbVeOLruQ0JqPE2hVL8wcf8QPLUzyoOOg3JnIrY+Rde0RfI8azFnAy8ogrfJMS63bhaHjj/ihhUkedByUO04H19lHUZj/doMmn+BWJ7S2Bk8Rd/zqLbm9ih9amORBx0G5M3bwGLhW2RMH0/M1N+/aMQeUNVZDHDXXC1bH7/hhTuGSBx0H5VJnJTRnQyj+bD/MtYKWoYAVtVFNxTNfoOOnTZ5T2ORBx0G5QwcS+SoZevFnv5vanso7AWHXhEnq8q/2Stub+OEuZkFH0PH/V+7slSZF6cOgmCOwzwYmY8Hw7ou91lE++qBb04v4YU7hkwccB+UOHLKn7okLcuUFbETQljZY1A1rauRfvSf/Lxx/9FXhkwccB+XOo6c5Ew16TpHTnjraLNBoDMj0bJu23Pq4AMcfbVX45AHHQblzfFlnGrMUKKko8Nq/aXo+WGUVk5VS+eq+7H/h+Bk/zCl88oDjoNwJrleiMWnCXFR25VAH6zzBUxna+poy2/dw/Iwf5hQ2ecBxUO68li2GReoE074rR1kDlJ8tPYJtsi6ecgGOn/HDnMIlDzgOyq37srjyEGhiz1q3gfs3LPDvNBpLMx4X4PgZP8wpTPKA46DcedXBtmeMksHrY5J7VdCF+7fOCzWxDv8ouP5fOH7HDzOGSR50HJQ752WdGdPuphYzA+8eCwyTgSyfpVMbtV8oHb/jhxnDJA86DsqdkVyFrfqeNdpYu3bs4bylsqALrcHPIsTxkUn+P3T8jB9mDJM86DgodyIkY7Zhg2CP4M/Djp7BSjEwspLznKblo4cd/0PHb5ccwyUPOg7KHZfcxVN/DnQMbMCZd2dVOcPAYt5Kd8OP7nX8Dx2/bXIMmzzoOCiXFpGMUr0NEGxlz+Ktg8tsUITFOvLQ9lF0/X/o+O2TY/jkQcdBuULHmrutKsMAUfszdxAoL9uIpNlnH0r8FR34Jn6I4ZMHHAflToikk7Km9QzlA1hqg+ZusKom3aOHNP3oXcd/4fijrwqfPOA4KHe+WO3eqTdKQOkJrueiYGvXkFwxVVq6S8lX33PxTfwQwycPOA7KncpBPHp7XgRWSc9l8gQ2uIAKo+XGhfkCHL/jhxg+ecBxUO5UDutrVwqBQc+antk3HIR5/5CU0zDr6UJb9Tt+mMMmDzgOyp3KMVkljwIynvuytkdzVRpAq+Tsi3Vo/h6O3/HDHC55wHFQ7qwGlTUyPe4fPRc0bS7w57ANeve6vE/Ej+48/ReO3/HDHCZ5wHFQLsUPMY/ZO9Q8GZhaAl3KgJuaMkrdrdVXT57wVfwwh0kedByUS3sWzGvZYPhcCCy6QB2fLSRSvGV9DpdfoON3/DCHSR50HJQrdJAvlVkSdG4ZOPcFtnqFVplH0dx8fRUhwVfxwxwmedBxUO5E123NhpkgUXo+WO0CorMSVJ1JChOyfXQi8H/o+O2S53DJg46DcudzbmOuPug5TT73UJ7/DeULkqpifWK7+aPNuf9Dx2+bPIdNHnQclDtzR6qoKAvGxAqcLEF7srqztdlkeZX1VXQdX8UPc/jkQcdBufNBtw/lRPu/KDUG9rbpmHs0N9zzOhKVkb6aO/Kb+GEOnzzgOCh3lq6bkngtIP7ED5cbOO0ZvQ7NeXYn++r48n/h+N1XUfjkAcdBubOmp0pyRwSzXT546ABrbWNCedByFvksfpjfxA8pfPKA46DcWQ0qq2PJu1SsmTYcaYA+S0JppD2rl467lnwPx+/4IYVPHnAclDtPniSzclHALhl4s/LcspmwUaHeZZamX32vym/ihxQ2ecBxUO6c0ORWuFqB9aySZqQOreCEzp5lPNnE+tXnqvwmfkjhkgccB+VOwkrSsw80gyI+k0ZS0EoNuBmnVUqy8lU2N7+JH1KY5AHHQbnzKTclkUQImrIDmxR4qABcRrkQOX72qiO/ih9SmORBx0G5YwNin9TKgFn92Qi6ngeB5UEk76pBlmheGDr+iB9SmORBx0G5E7AqpLPZgmG17sbqORG4xxAwJ2KsRtIufMz9I35IYZIHHQflztfc5YRFOzgTP+c6FviiCblNxTFEht6g47dLTuGSBx0H5c6D2VRxNVRY9Bxf3iyAteezVa0ihjg9f7V1Pb+KH3LY5EHHQbmTIeHWuJnA9KezGmOC9bqgr7xyWTjWDbPjj/ghh08edByUO51VamOiDpBUn+i6MDStBgkpKWbExV+9J6c38UMOnzzgOChX4FBj3gTQs+5wPItzC7SeErQ1ZLp3bf7Ve3J6Ez/k8MkDjoNyx+3QJqPRc1XWM/CUDQePAkSFkpua1q+sQHoTP+TwyQOOg3LnSiAukz6ej7hGwJwmaOcEozJVm3sAUfwejt/xQw6fPOA4KJd2WE2xWhmsrrXh6AzKWGC1uXLtiC1dgON3/JDDJg84DsoVOIRq3w1UBVrIwFr7HjdqApvDeymu/NkeEnoTP+RwyQOOg3LnW67PNCl3SJYncJ0bDp4GImZFDKWmr1510Jv4IYdJHnAclDvvAQlbXYQw9DnzRHOBURvQWVDR2Ll/dciGXsUPOUzyoOOgXNoN6qnzmmBt6e6rMoG6Jsg9Vcu4lMaFoeOP+GEJkzzoOCh3po5aabdTDqLPWmnGBErUQRPanFlwjq8WLdCr+GEJkzzoOCh3doNaTc61QVE24PZ81025QHdHGVq3fsHq+CN+WMIlDzoOyp3ourCP2TKUPBtw6g5OVGEZVp+5NaR5gY7fNnkJmzzoOCh3zI6Rk5eRYDTenVWbBO3/Y+9ckvXIcWS9IpiRBIjHcsDX/pdwGVl3kGnN/1hMgiO0ldRH8mHpKwDhTgB7BdO2DDWnrjem8t8+eQ2fPOg4KHdOk/vU0cqEsfsooIkK+x/QAm8yk+RuOL6KrtOb+GENnzzgOCh3QiRMu3nKE+YQB6qrQsu6xw6clbqX2stXpYPexA9r+OQBx0G543bwkkwlwwbkyeb6AE28p440jCavie2rNT30Jn5YwycPOA7KncqxRmplESy1Z02PCFjPCaRpbyNvqX9ldtCb+GENnzzgOCh34EjdNW0a9oDxPAi03VZpMxjCfTWfef/nezh+xw9r2OQBx0G5BAf7lKWQvWw48p451MtzbraYr/nYHV89eaI38UMOlzzgOCh3fMANRpW02yrpDZ5NoGDSM4hm72OsMfwrl5zexA85TPKA46DceUmOnDHnAr247YG8IrTkEyR1tPEsePOvth/Sq/ghh0kedByUO9sP52oZSXdL9exZSLvDUh9PkH20VHJW16+S6/QqfshhkgcdB+XStQ6qS51hpcfp8F02zFKDKiX39ixArF89eqJX8UMOkzzoOCiXDmj2ZNIqdFsdqFh5PlghkNlMNIYuu/DB6o/4IYdLHnQclDvbDzPaMt2t1PLnwWx/li4Mh0W5DcktL75Bx2+bnMMmDzoOyqXdoENn4w7L2q4dzgJqK4N1Ru4tz7W+2u9Gr+KHHD550HFQ7oRIxlw1aYHswkDrcTtIdgGZVNKobWL66oNufRM/5PDJA46DcufFrI7ZMy9YMndjNbyB5bZg/6ukp7Eqmr569VTfxA85fPKA46Bc2kTCpdMewhezAaXdYfmzZJoVFyJJSvhVX1XfxA8lfPKA46DcaauoY8bWwIcuILQOzWUPHaOv5NV6z1+N5PVN/FDCJw84DsqdJ09t1whCBckdNxyUwXkMSH1p6jy0lK8SVvVN/FDCJg84DsqdhFUbvNYiKIsEqJcEnq3AGAlzXU7DvjrWUd/EDyVc8oDjoFxaKu1omttDQwbi3VYZrgxT+6CWG6fx1aKF+iZ+KGGSBxwH5QocMxdldgXrzz1yxwL/eOZr15CNjVX+7ERgfRU/lDDJg46DcoWOlsTJ0oSxUgUaLYGu+sCSOU1qPj+LH9ZX8UMJkzzoOCh3RnLE0nvdnRQXBmpCsEtGBlnJciMuti44HX/EDyVM8qDjoNzZYNXJ2GyBtVGeiwTpOb68ILWVVy04in31sKO+ih9KuORBx0G545Kbl5WLAHafQFk3J3vmgDLrkNZl+WcbrOqr+KGETR50HJQ70fWysOkTq5prd1Ysm46UnjeCI6U1JGm7Qcdvn1zDJw86Dsodt0M9LxwdRjUHWuTQ0nzW9FAqu3Y45a+ePfGb+KGGTx5wHJQ7boewG66+G6tZnhDJgIa7z+qzF56Ta85fJaz4TfxQwycPOA7KnZ3rqVOrpoDmT3A9J7DCDpJLzpNLlvpViITfxA81fPKA46DcyeZiEvfaQZ6Ty5T686pj/5HE9thBBU2/+pzLb+KHGj55wHFQ7nzNTTU1rApOumeOURDMpoH1LrUZ0apfhUj4TfxQwyYPOA7KHZs8jzJzYmijtWdVT34+V204ijLW2nTqV8F1fhM/1HDJA46DcucpeU1YSxkwKj+XbBzBV8mQyqiDM2vLFyrH7/ihhkkecByUK3Cs3biQFQLCNYHqczvzSVmluofzVsxS/cro4FfxQw2TPOg4KHfoyM2L6wRV3RN5mQXasgY8VL176XVdKB1/xA81TPKg46Bc2pybTaQPsJER6HEAbfdYIDUVfdZYtf7Voyd+FT+0MMmDjoNyZ+yg6Zoxw5DdT9HaP9ncI/qyPufK2JLc6Kx+u+QWLnnQcVAu1Y70vG1qsPgJ5ybKoC4C6JlrwdVSvuB1/BE/tLDJg46DcidDYqiotGDkakDNBrirgs7OtT2nye2rC5r8Kn5o4ZMHHQflTnS91JXdFmiqu3b03MFs91ijPhc7dm9V8Su3Q97EDy188oDjoNxJruPYo4XvgoH6XO1wAZXJoJi1SvOl9NUnK3kTP7TwyQOOg3InfsjkyRlh0vNg1jOCZVZwTakjO0v66kmgvIkfWvjkAcdBuTOSK+6mihhSmQ3IhkIbJrBkNKQkA2+0Vb/jhxY+ecBxUO5M5D7EJipMWwtoIO+ZAxHywEzVh5X8ldchb+KHFjZ5wHFQLi2Vnqni89qp1N1WmWewygJYdOTaHbl+dY5A3sQPLVzygOOg3AmuV16tmwITbzi0rGcgbzAHp5RmUetffcuVF/FDTGGSBxwH5U7ASpctZ4OcfezKkZ6N67VDrYxztMHN5Xs4fscPMYVJHnQclCt0qNQ2UidYNJ++ihUMeYJxdi2N++AL33J/xw8xhUkedByUO1NH5d1ZlbyLhXegOhF8YoeCuEp2EfvszpO8iR9iCpM86Dgod27ZNMxYcADqetaQpAzaeoXceRiXxew3asdPlxxTuORBx0G5E85dK2FHgzbbs1e6DLA+F/ASQaniyb5a0iNv4oeYwiYPOg7Kpc25lmqrDL3vforKLhs+OQNynoTDud2wyX/HDzGFTx50HJQ7CSsvzs/iw4SuQG0+C95Gg1UVZU/sU5U/okNfxA8xhU8ecByUO6XDC206Miy0+WyuGqBJFXpiHUmxy2fxQ30RP8QUPnnAcVDufLHqzlx8gY5an+PLBlbTk9JdXaqP4fMrK1BfxA8xhU8ecByUS5VDlo0nOpKaAGFP4KUuaGtqT2nYzBfg+Bk/xBw+ecBxUO7ED9vC2cYC1t1bkeYJpuvZ95aUSkKu4wIcP+OHmMMmDzgOyp33gG6trsqw2vMeMNuzJHR2cMttIKNk+uocgb6IH2IOlzzgOCh3MiQ6lHJLMKUNoE67waLugJllUU6iur6H43f8MIdJHnAclDsD+UbDSm+AUhrQ9PbEDwmqcS3Mk5N/FSHRV/HDHCZ50HFQ7tAxW0m6Ojxr3nbp6HUPHalB9t1U5YSp0FfPOvRV/DCHSR50HJQ7z2VX3c2TVWj8HCRY7ZnGu8A0IbHM3dtXz2X1Vfwwh0kedByUO19z2Zu2orCEM9CT0FVShKGsRTTLkK8CVvoqfpjDJQ86DsoVOqaN1qgRpGcUJ9o9lk9KsMhFvKdnTL9Ax2+bPIdNHnQclDvXbJpVfZ6Ti2vZtaPszspWAhVHGgNLGjdqx2+fPIdPHnQclEtzB1OxxJAG0rPgbYGXkiEX9TUT8xpfndC0N/HDEj55wHFQ7rx6MuOcvcL0Qc9l8gnOTlAR2xSfs9lX78ntTfywhE8ecByUOz65FNKx4dhILKDeEPZfCey/K0kmLx5fZXPtTfywhE8ecByUOx+sptdnxyCkUh8rEDP4cwiNlNYc6i19tnLd3sQPS/jkAcdBuQIHti4iOcEa7XkQaL5njmff22iumdoa9lXCyt7ED0vY5AHHQbkDR9eS5jJgkvJUDgfDkaAP0kamHfmrQ0/2Jn5YwiUPOA7KHTiKLmWbUHI2oIQNfHUFc1QuiUfpF75W/Y4fljDJA46DcgUOUt290+bC1enZfrjgOVYOrawuc7Ql6Ssb0F7FD0uY5EHHQblCBzPOMo1hTs1ArXbQsgjGmNhla2VdKB1/xA9LmORBx0G501hlqbgQQQb5s8Fq09HGhKS2eiXvY34VXbdX8cMSJnnQcVDu7JVOeVZv+79RGQpU1txNVamwSq9PMtbX+iq6bq/ihxguedBxUO68JqeeJVmG7M9Q/uyy0mkVRpNhyROxX/ic+0f8EMMmDzoOyh06lFJhrLDrxwDafwTv+6fW99RRyzN+3OisfvvkGD550HFQ7oRzDcsavQMrN6CVC9gihTwdZ+4L6/rIJ9f0Jn6I4ZMHHAflTjaX8lpWEBKzAOkwaCgOs9RR0nMHLX30yerfcPzRV4VPHnAclDszOVMraXUY45k68lxgtWf4ZzPorJblq6nj33D80VaFTx5wHJQ7VmDCSi1XSMpPiGQPHU12l5VGq5yxTvH2PRy/44cYPnnAcVAufc3ForjhIB8TyEp7LpMjyG61hsvMc15oq37HDzFs8oDjoNw5ZYOOVXDXi/XssDKd4LqeW2juaraWlI+Odfwbjt/xQwyXPOA4KHdccpfkOhzqWBkInyU9PAu0WbnSIhnLvofjd/wQwyQPOA7KnZlDWs+ZFJbtWZy0Iuj0CpmXFn5swHFhIP8jfkhhkgcdB+VO/NCMu/iAKr6HjpEJjHV3WI0St8l9pAul44/4IYVJHnQclEvhXJrek0Nr6bEBsYEmLnv00Lny/nXF6fgjfkhhkgcdB+XSoadUymgIrXYD2j8+M3kFEbXZLUnpNzqr3y45hUsedByUO7UjFy5zFwssKECTnoNoTUBGz9qsjuI3OqvfNjmFTR50HJQ7tWP17l0YRukdKA0E59yBp8w1B9OSj87L/oeO3z45hU8edByUO+FcTuxcKlgv/Cx4a7vHkgEpjT73v+DdWn204E3zm/ghhU8ecByUO9sP5/LaPAMX0t1YLQarZtBmXpJrzbvX+h6OP/qq8MkDjoNyZ+c6NXaZmwt6Tmh26WBpDEDvWTyTkl+A44+2KnzygOOg3PHJqdY2OEM2+udVxwBdVGDWwtNSkc/uy/4bjt/xQwqfPOA4KJdmjrla6glaQ99tVds/VU0wUl6qVb3aRw8C/w3H7/hhDZs84Dgod0Ik02edyQBne7b0lAW+EoOT40i9tq5ffczNb+KHNVzygOOg3KkcLuooA4y4AtnI0IbwHkGkzFnSGvVC5fgdP6xhkgccB+UOHDWRUSFY68nm9maghnsq5zTZO/aULsDxR/ywhkkedByUO0/J57AycgG2Z9G62PMtd01YRVcRcSvzow1W/6Hjd/ywhkkedByUS9c6iviqE57p93/h3P3HXUV8WedM3fu6QMfv+GENkzzoOCiX6OCVLWfousaeyVeCllIDLYyKUprNCyb5H/HDGi550HFQrtChpS0Ur5DWJKDpBXxMhaI+1aUX/OxhR34VP6xhkwcdB+XOkcD0vOuQzUSxCURP1MrnglxSJeM9h8yvouv5Vfywhk8edByUS3SUViwj9O4ChLVvToShqibkItPsq9pR3sQPa/jkAcdBuQNHk8prMWgvCyg/BzvweTFrs/U+avP+VcKqvIkfcvjkAcdBueOTD1+D64BhtOFo3KD1ViGnhwybgz77YlXexA85fPKA46DcWfDWPTsPhKZzt1WJFTTl8XzOxcHSW+L0PRy/44ccPnnAcVDuPJclTrWVCbr7qCdEksAbCUxCSlMSrnkBjt/xQw6bPOA4KHcqx1RP6hmq6Hhs8gFt1AUmunpBmuOrE5r/huN3/JDDJQ84Dsqdp+TDe6FdKrojAbHu0XxVgf3LOeeWZ7vwtep3/JDDJA84Dsqdx7J16p42FhQsvieNPXg47y6rLKx1NKKRvgpYlVfxQw6TPOg4KHdKRytavDpwcgVaKYOLFejdaqrdcp8XPlf9ET/kMMmDjoNy52Nu6ea8a8eotKeOursrrdQBe3GTOXK2C07HH/FDDpM86Dgol+hIJT+vnqTi3GOHCzRaHSyn0ms27vpV/LC8ih9yuORBx0G5c0CzzlGzI8w8GlDJCt4TQ7OC2mlMmheG8j/ihxI2edBxUC5N5dQkpwSdJj671juoNYGamo1a60QcF+j47ZNL+ORBx0G5Q4dhtzKfNT3PIqtn7YLbciiDl25BSb7auo5v4ocSPnnAcVAuLVugbioFJlHZpSNVaHPYcyXQdqvVyMtXPjm+iR9K+OQBx0G5s+CttNaTOFSXPZMXGnvqoE1IduU6qNfy1YI3fBM/lPDJA46Dcue9bBkt8VCY/dlhRXOAFSEoZZnm0sYsX43k+CZ+KOGTBxwH5c73ql0g9J/vVeu5wFzac4+gF+Du2bIm1PTVg0B8Ez+UsMkDjoNyBQ7hsVJmBBrPsQ5dCZxkgIoNMct5tq/ih/gmfijhkgccB+XOe0C1aa0wFGV/7st2sJUa5DSxtVVSlq8yJPgmfihhkgccB+XOzKEk7guh5ky7rTIBV68gK5Gwl2n5wqfcP+KHEiZ50HFQrtDhhdqovkCbPxus9lhuSzrk5TzIemn1wueqP+KHGiZ50HFQ7jgduTPl52Mu1ucggQvYUIdVbTGORPjZznV8FT/UMMmDjoNy6SJBay3NDoWTAtW0a4c0hFmEpztab1897MBX8UMNlzzoOCh39kpr4lVXhdqevdJPLleFEyTbPdWUilZv0PHbJtewyYOOg3LnOXkdVbLuWdz7njtKydBwTyAps7NSnnncoOO3T67hkwcdB+XOB91CUk0TcNm/URm65w6c0AcNTKs3XV9N5fQmfqjhkwccB+XSuw61jrQbq+f8GblNsDkcRlKkPphS+eqcDb2JH2r45AHHQbmzwyrRamMpOCcDQly7w3IFTKbk2dDnBTj+aKvCJw84DsoVOGrHMhDHY5FPoFwINE2FPrkRFqlpfPU5l97EDzV88oDjoNwJrg/PeVQHV9JdOUYBw0GQcOZZm7YuX03k9CZ+qGGTBxwH5c5AznM6N4S0J3OgkTI0ywmwjtI1y5Lx1aYFehM/tHDJA46DcqetEq5ctD5LehrQM4s3MQPdhSTXhonTha9Vv+OHFiZ5wHFQ7rwk73vorj2BzFqBUkJo3BJ0b414LrLP9izQq/ihhUkedByUO/HDYaI1T3CUDFR7h6abkzraE9qlupusC3T8jh9amORBx0G58+hJauuLBgyU3Vitws+1DoaOon1N0jT9Ah2/44cWJnnQcVDu0GHMT8gQ1MtzkWBP5611AyGXNkZH468edtCr+KGFSx50HJQ7n3NprUqUIM9GQPbPkp656Wgrk3svddyg47dNbmGTBx0H5c6jQHax5g7Itqfy2SaomkCaLOY68rIbc8dvn9zCJw86DsqdcC6JiNUMfXXftYMq2NRdSnrRhUh5jq/mjvomfmjhkwccB+WO26FSq+cMY/UFxDihiQ+oZaaWW8E0+Hs4/uirwicPOA7KnZm8jzFzLeCj7cpRnHbloF1IZp46Bbl7+x6On20VpfDJA46DciebO5f1yglYbY/kk5+toAUBS+sisydeX4VI6ov4IaXwyQOOg3Jp1cKQ2oWhp/4slZ4MlufaI8hqLZENXxfaqp/xQ0phkwccB+XOW/LEOtpM0Mwr7Ol8gnlqsCRL2uNIZfoqm1tfxA8phUsecByUO99yMS3smCA9xzNp1A4uLcPMvLKuUa1daKt+xg8phUkecByUO59yk1tJqQITLiAtz2i+EBKmIrQbrmQXKsfv+CGlMMmDjoNyZ4NV5Sayq0Yhn0BJG6jZ/i+4pJ4JdTW8MHT8jh9SCpM86DgodyIkc+3SYQZrOD82YAHNj92hkq3Q/p9u/2qtdH0TP6QUJnnQcVDujB2kc/p8mioyoNIdGpMCLiy25xEtn0VI6pv44a5mQUfQ8X+VO3NH7rWnWSGl/OyV7glszbYncy6KlDX5V3tI6pv4IaWwyYOOg3KHDtl84KjQvOL/jgRqf053+Eg0tXrBG7Xjt0+ewycPOg7KnSezUo3JO1B9fPLeF9i0DGnp8EoFG86P6OAX8UPK4ZMHHAflTuloXXgWA8srwf4f6gm+h3ToUzSvMs3kqx1W/CJ+SDl88oDjoFyBI1dHR+6guezyMZ4vVtI7lJywJiNZ40Ll+KOtCp884Dgod3ZYrVU5dwNWfO7LEoGaEjBn1C7dqX/1IpDfxA9z+OQBx0G5AofuscKmK5REa7dV2UDHZoWmt8JSUrcLbdXv+GEOmzzgOCh34ocleat1wthdFJAjgY9nI4kk015rqfbVZXJ+Ez/M4ZIHHAflChyz4lzOAiJenkULGazgLiTFaPXeU/rsviy/iR/mMMkDjoNy5z1gydp1/bMQdAKxPQc0BYGtpdVIufCFyvFH/DCHSR50HJQ7ERIRqcQDWqbdV+HmRC1nqJTHmDiE/KtwLr+KH+YwyYOOg3KnsbIuaXWCannPGq0IeNcKexx/FrwlUaQLdPyOH5YwyYOOg3KHjqWOz+vxxMP2JD4ztOUTliHLbq4Sjq8iJPwqfljCJQ86DsqdzqoLV5EGmJ7T5CybjrSHDx68unnp7heMwD/ihyVs8qDjoFzaK+01d2+Q9akddWRQkmcliY7smxumr5498av4YQmfPOg4KHfoyAMtpwq9zLKncmugsxWQVduqtFb3r87ZyJv4YQmfPOA4KJfeBPZp4gRp7vpBNe/S0fMERSXvY6j2r5YtyJv4YQmfPOA4KHeC6zafl+MMXHwBkVZoTSoUbayLVEf/6tGTvIkflvDJA46Dcid+mI1wrN1RVX4qh01oewh5bHNS9k4rffWaXN7ED0v45AHHQbkTXEfCNAxhpbKeZ4ATjHIBXLPlhSlj/2oilzfxwxI2ecBxUO5YHSUVrSYwLPEeyImec4EVVp5ak6408MLM8Tt+WMIlDzgOyp3geuGClA2Q1IBGUVAaDaaxtpEH9/XVxnV5Ez/EMMkDjoNyxwYsPaVn8aHaYwNKXeCN9k9WdOXRUPXCQP5H/BDDJA86Dsql48vPZtCJkMt0IB4JdAqDiahVa1Q+ey0rr+KHGCZ50HFQ7kwdyDh7G7BH8GeDlU/wLB3m6GyptfTs0vmejt/xQwyTPOg4KHeeBK6Cfc/dIE1kd1aLQcUT4BwZVx015Qtjxx/xQwyXPOg4KJf2SntaLgUwPy45ZwHNmxOuvRO1Uuq60Vn9tskxbPKg46DcqR1DDVufQKU+BzvQQAkT5IyzMrfR9ULA6o/4IYZPHnQclDtTOZHvwaNDwWdNz3xuEhRpkHc94ZRXd/mKDn0TP8TwyQOOg3LnSmDTyRURqtcFhFr32CEIZVSRiRMpf/VBV9/EDzF88oDjoNxxO7TtuZt35Uhtw2ENd19lHVbhOlddvvSrhJW+iR9i+OQBx0G58znXi/e5+6jhxECiCO4lATdlGWsU069CJPomfkjhkwccB+VOW6VrbQ4WMNYBlIyg2WCYRFOo4v711WNyfRM/pLDJA46Dciebq8NTMwSjIUBZMvi0AZqGD33CV2l8D8fv+CGFSx5wHJQ78UPvFZs1QG9P/FD02X7IIKrN8ybD+oWvVb/jhxQmecBxUC7tWbAy5nAwftwOU4fW/JnP1YZZS5K+Msn1VfyQwiQPOg7KHZN8rNmQEqyy9tDhZqDPRE5VObVhq362o0dfxQ8pTPKg46DcmTp8UWd2GLkTUFkNXHuFpIML1Tz2pH6Bjt/xQwqTPOg4KFfoqCs9Y/cGA7vu356r5J4NslBuwqvLZ9sP9VX8kMIlDzoOyp3Oav/rz7U9o3irz+bcDE328DEL9poE17B8gY7fNjmFTR50HJQ7U7miay1rd1Zj1448JrjQhJmNCubCdzqr3z45hU8edByUO52VtWpjFLD83HqqLcETK4GV0/5DKSTlqw+69iZ+WMMnDzgOyp1srpbEoycYyAtIuYF6dyjOGVMjxfZViMTexA9r+OQBx0G5c5mceJaWZfdVkoF6r2BpdehNvZJzT/rVNRt7Ez+s4ZMHHAfl0gnNlbhQAi5pt1XmBJ6ygu9BBG1YGvWr+7L2Jn5YwycPOA7Kne9VTlQGdvBCZU/kumcOawRTNiil1VLmVyc07U38sIZNHnAclDtGYCdOPA0Wj2dv7iZEbazn0NNQyr33cgGO3/HDGi55wHFQLt3qKGy9FcA5HzjWhCa5wWh9VDXk9tkKK3sTP6xhkgccB+UKHM20a64DvD8b13noswexAdYliCk1/OxVh72KH9YwyYOOg3Knr5q0OyevUJtmIBoI9hiC2bnXVvfowReMjj/ihzVM8qDjoNw5ZVPnWsb7v9Gkz343FzDODNK6ZdtN19CvDhLYq/hhDZM86Dgol6wOa8sxg9Rng1XWXTukPa87pvU9ptdGNzqr3y45h0sedByUS1vXjfKz7rA8BYTKLiDaH69j9CE9YU98YSj/I37IYZMHHQflztxRsqPgpiPhk1+33VlpNlhYbXFnbJ8tIrFX8UMOnzzoOCh3NpFQKcw9gfLy575s33MH/7OTpO3Ckdjlo7nD0pv4IYdPHnAclDs+ObXkpraHDXtOEqQG3nqFIm6UuOdcP/pk9W84/uirwicPOA7KnQVvCY0TNxj4nNAkEmizZ8hVFM255PbRs45/w/FHWxU+ecBxUO5YgagqafKGo+6ho8luq2Q3WIbZSx+7lNhH2dx/w/E7fsjhkwccB+UOHGVwqa1BlbXhWH2BdR0gxoorFd4TyPdw/I4fctjkAcdBuTOQ91lXVgXJ89mbOxB8IkFiYe99TyLto+D6v+H4HT/kcMkDjoNyBQ7zWZoUg+ml7Moxd+WwOYARu7dVMd2A43f8kMMkDzgOyh2jg7lPGwJYfbdVec/i3jNBG6NuPmbq9SMb8N9w/BE/lDDJg46DcmdxbrWsi2UP47R/G4qgkhPMXA1JJ7pf+Jb7R/xQwiQPOg7KnY+53NKeNwxq9g5UawUdac8flrnr2j3X9At0/I4fSpjkQcdBuTN2VJS5526w9FwkeE6haWkIRYub5byK3OisfrvkEi550HFQLq1aKEp91j2FCwLR9IeOBYKMazRtVm7Q8dsml7DJg46DcudhB1UisT2Vl2xPhiSDTuqAqZU1nX2Wj+KH/6Hjt08u4ZMHHQflzsOOZ7rw2aFO688OqwWtkO9SkqZqyo3lo825lt/EDyV88oDjoNxprOrK1ZQBn+uZJCttOLBAzjNXz22hfHR8+d9w/NFXhU8ecByUO1+slo6cHDccT8JqkEKT/UfvyWm0ojXV7+H4o60KnzzgOCh3QiRZcyt9lwr3AjTb5iLj85NWzIo1Tfoejt/xQwmfPOA4KJecwFkbLYNeCwNl2jMHtQlFzNNzsiPphZnjd/xQwyYPOA7KnWzuRGJtGdKDBBFWaL3pns8X12KZM16oHL/jhxouecBxUO4M5NLnSDjhuQkIpCWB5dlgzqT779v+m6+ePOU38UMNkzzgOCh3VoNaTpakQt9FAqjsGqI0J4g77o6KUOQroyO/ih9qmORBx0G5Q8eipb7BqIUIyCmB16qgSWvBivuvL3yu+iN+qGGSBx0H5U5jRUUTCkHvfdcOeUzykgrUPX+gzJytXZg6/ogfapjkQcdBuUIHsiHVDca0ynsm9wkmkmHI7NYVn/uaF+j47ZJruORBx0G5cyOwraFkBfAfryO5gXnr4JJKmdym3xjK/4gfatjkQcdBuUMHj93aWwNuY3dWsz5zx55AEiVdbVBuX13Q/A8dv31yDZ886Dgod+KH3p47gQgrJYTd5dueOzCDUdfnuWzrpX1ER3kTP9TwyQOOg3IHjpT6njV8jx04gbw3aJl2EWmjtjGwWf1qKC9v4ocWPnnAcVDu+OTaG6VVQYbuqaNkAhtzD+bPbdmZx5AbleN3W2XhkwccB+WO2ZG4JSMEX8+Ct9QqKMpuqyp3N0yE/ULl+B0/tPDJA46DcgWOOia5N4aakj+vOibos2O6MTFOGR3nR7ds/g3H7/ihhU0ecByUOzNH63PofA492W6r2qzQWm2wspO5NprjQlv1O35o4ZIHHAflzoI3URwoCrn981jWG7i4w3LcpYT7xPpVhqS8iR9amOQBx0G5M3NIazhagmnPp1xPCbTwAE8yWdoS7V89li2v4ocWJnnQcVDuvHnKzXE1BNOZgFaixx+vYKh90ODcPttgVV7FDy1M8qDjoNwxyZVwcZY9g+9BnNLurlSqP+veWuO2kn91XvY/dPyOH1qY5EHHQblTO9aqqXAF7r47qzLmrh3PC8E1BqlYmZ9dQSuv4ocWLnnQcVDuRNe1DRydIZXnXofmZ3Ou7j/6oLSMl/avThKUN/HDmsImDzoOyqVrNjTScgLN4ruzms/cwQW6Wat7MG/mN6bynz55TeGTBx0H5dY5mzRqMUjqAjTz3BNIqYC8seGVp9evrgTii/jh7voCjoDj/ypX4Ci4NgEtPe86FtAoDZoyQRNJgt326PHVJyt8ET+sKXzygOOg3KkctFBs7ZmcWttwLAWzMoC8rNbZEpWvvljhi/hhTeGTBxwH5Y4V6IlWlvnPDP7sWligtux5L/sEr6i3dKGt+hk/rCl88oDjoFyBg+1ZsN7yrhy+J3JtDo3IoPbGg/r+z7rQVv2MH9YUNnnAcVAuBdcdTZ9Jw58tPU06KFqCKjXzLh7E9NXHXHwRP6wpXPKA46BcWg2auKpOsDUUaFUDG1RANiEksnDM9T0cP+OHNYVJHnAclDuvOrx2rUWgicpuqzBBq2JQ2uqchLm3C23V7/hhTWGSBx0H5c7QwavP53bmLMRAvFuqlmfef2TvUlaiz2xAfBM/rDlM8qDjoNw5ETi763KGyXUB9cLghE+LNa1KkaGfnbLBN/HDmsMkDzoOyqWvuSyaHm8j9wJUNyf6XNFsw92o4G6uLowdv+OHNYdLHnQclDtG4JgZV9bn0lMGIqrgpWdIjRZSJst2wev4I36YwyYPOg7KFTo2AEVpKVSV3VkZCux5Q0GzJUucq/tX2w/xVfwwh08edByUOwmrbruFyhN6W/5ERxysd4LpBW0uKmviR3TQm/hhDp884Dgolxa8ZepUK7D2tOF4dliZLch9VBf0uuirxorexA9z+OQBx0G586zDUT2ZAs/Mu6/aP+1Z3KAUk0K7cHjl7+H4o60KnzzgOCiXXnUsQVOCWsdzQtPKs/hwQpo16XCz3L4yO+hN/DCHTx5wHJQ7M8ekWWavQCL03CPYlaOXBlqcd/EY3OSrx+T0Jn6YwyYPOA7KnUNP1iYPcqjteS3ra4AJOyQSreKpj3xh5vgdPyzhkgccB+XO9sNVzdUz5MoG1JHBdjWBmueGZKHtX9/D8Tt+WMIkDzgOyqVsLpfFo8OYunsrqxM0yQDCZyLPKCN/FVynV/HDEiZ50HFQLq1cH2NNJPDp7dmzINCyPL+lUoroHte/CufSq/hhCZM86Dgod75XPWtI5nPiSYoApZVAV3Jg4ubJ5yifbc6lV/HDEiZ50HFQ7kTXyXKbTcG5lV07moH2Z/vhGJKWpF08Lowdf8QPS7jkQcdBuULHLK1kqwWypOc0uSm0jguK9jSyVqTPLj3Rq/hhCZs86Dgod6Lray7vJGDzia4PLnsCyQorJ7KOecnKF+j47ZOX8MmDjoNy54MuWqGWCEpa+Xn2tMC4I9RF2OvilfWrHVb1TfywhE8ecByUO5+s2uyU+4Bcn6dPRZ8PurNCHkndxvLmX70JrG/ihyV88oDjoFwKrs+RyRjc/qkc3ECzdxhGcxYpqftX8cP6Jn6I4ZMHHAflTjZ3N//LOQHVLEDP8lzFPnflWDptcCvy1Qer+iZ+iOGTBxwH5c73qupUy64XPCY+lUM2HMNg1roEpxPlr75X1TfxQwybPOA4KHc+VxnuuaIb+NpIEPUEnkYFb3mNUbsyfhU/rG/ihxguecBxUO48Ja9jLlQDHL7hUCugmvf0YZLUUjMfFyrH7/ghhkkecByUO1+rhAdSRhgse+agNEAbJsgyu9gawvUCHH/EDzFM8qDjoNwxOrKLDFKYe8IAmqrQ/nlZvtyfX26fmeT1VfwQwyQPOg7KncZq4VpLNg55MFDJe+rYfwe1uEytpc4xLtDxO36IYZIHHQflzgerlXeRqArI6TmguX9qlcputIY9LrkMaxfo+O2SY7jkQcdBufNgNjOza39wUKBneZV5EaiKz1PyjGt89bCjvoofYtjkQcdBuUNHsdmTCmSatOkYBVx2AVGZNGtvy/pXuxbqq/ghhU8edByUO09mmw4VLJDyHsiJ+gLta+753IZkajbxKzr4TfyQwicPOA7KpR1WlVNCBPb6LFuQAT5xQKpch5Ru7bOxg9/EDyl88oDjoNy511FzQnsec5T+JKxY4bn+BAWHpTaE52d7c/lN/JDCJw84DsqlN09IQ3epyM9FGzJH0IEOtocNy45j5q8+5/Kb+CGFTx5wHJQ7X3OxE65nwVtJ5dm3sMCxdsDGNRFx7/PCzPE7fkhhkwccB+XOpoXs4mN2EDXclaN0sJI7MIn0zC7Wv3oPyG/ihxQuecBxUO4M5K2OWSkDZfrnsWwGq5hBaEquFZ89Vt/D8Tt+SGGSBxwH5ZLRkd1UCHxPHkBrlw8t8nzPtTq6Ti/21Z4FfhU/pDDJg46DcunNU6WyyICQnnBu5+e1rIPOVZPYasku9FV/xA8pTPKg46Dcia6nmfKaBkVSByq9QxspgSTVPMeSVC80Vn/ED2uY5EHHQbljkvMewykxoIznCtpUsJRtj+g0OzXjQResjj/ihzVc8qDjoNzxOlSbLyJIDQfQqOk5SaAwJ/ax2piDb9SO3zZ5DZs86DgoV+hw4kyZKhTe/RThepKHfcFshWytuWT5BTp+++Q1fPKg46DcefbUqjbLAlJ8ASntuUOdYY2hs053Sl9tXZc38cMaPnnAcVDufNClJFJ4QRebG4619tix6p5CdsPVVHTlrxoreRM/rOGTBxwH5c7Ugb23sQYg5ufW0+pgPCc0rI3W0lXzhcrxR1sVPnnAcVDuZHMTCcvmQqookDhtONb+rZS8J/WhXb4Krsub+GENnzzgOCh39ua2OpXKs/2QCShvODzvn2p/bjKToNavsrnyJn5YwyYPOA7Knc9VkmfOMqBK221VbR08UYMNRVfsq6Z2oa36HT+s4ZIHHAflChx9tNKybBpq9T2QzwqWR4eipoxkJJ/tzZU38UMOkzzgOChX4FCxVQR5w/EErHYbs2cOIiiz1Da4VsxfnSOQV/FDDpM86DgoV+hYfdmQJYA403NeVsHleRWYUp5Ty2rpq3CuvIofcpjkQcdBueN0dF/reeqUdDQgcgYf1mAmGal4yuQXGqs/4occJnnQcVAuWR3Ck+oCKU+EhJ7bBM/m3MkyPeEGpH11kUBexQ85XPKg46Dc2SvNJXVhBVxegDIKqGSBVVaauVAmuuB1/BE/5LDJg46DcsfsyFrF07NmffmuHdXAlAmGulPefc3Ury5oyqv4IYdPHnQclDs+uabSDB363MMHJUmgtnssLLmUTMg810d06Jv4IYdPHnAclDufrJYJdi2wZslAsha4tgGcPZVqM3P6qnTom/ghh08ecByUO2t6BGkjUaBNrM9qUASbNAF5tdWS2ihffbHSN/FDDp884Dgod97L6hLzPB8DcI/k2A2aDYHiVuqi7sW/CpHom/ihhE8ecByUS3C0mlA65OJ75ljYwbMplCxeOFMr9SufXN/EDyVs8oDjoNx5D+ijFM8MXMeuHMkYPGmCjkUaO2sfX1kd+iZ+KOGSBxwH5Y7T0arTbApJeD1fq3ZbVfcfvUlBHJh3c/U9HL/jhxImecBxUO58ym2jGc0CyWXDIdZBS9mFxOeeyNPy8plJrq/ihxImedBxUO58yx2NSrEJKxUBas9sPscTXzer7rZy/mr7ob6KH0qY5EHHQbmzGzTLqCP/k1rnTUdKYHVXkSRzjNqb1c/uPOmr+KGESR50HJQ74Vyh/Q8wD2DsFcj77qwmTsi19dpXqvrZk0B9FT+UcMmDjoNy59mTs63WCFrLDrR4147U/XlXzqkX9652gY7fNrmETR50HJQ7z8mbLbE2YZZBQJMd3OcAY+uzliKpXfhk9Uf8UMInDzoOyp3OqvIoezIHnrIrRmsORrPBbqpKLwuZP5vK7U38UMMnDzgOyh23o2BDzQrZn6Ec+3xarAopdzeclPav7+H43Vdp+OQBx0G5EyJBpDVbB5aa90xen+B6KdCJ1mg5I82vVoPam/ihhk8ecByUS7sWUrNpTzZ3CdDTYDmP9uwHxZmLlPZZNtfexA81fPKA46DcmTmwEyNOGMN35eBWwas1SN1kpDFbkvk9HL/jhxo2ecBxUC69JVcpyytQGnvmkPTED2XAUJOCpGWsrz7m2pv4oYZLHnAclEtOxx4rzOez7nBXjtXyrhwFIVtb/lxIM//KJbc38UMNkzzgOCh33gOW1rXnBVPrUz6mwJ5BKmDmOVpJaf+/7+H4I36oYZIHHQflTl/V99i9OylQtj2Rc8lgxgWo5ImpoWW60Ff9ET/UMMmDjoNy53sVjoq7fYHlpEAjD2iN1h49rAiX0cVv0PE7fqhhkgcdB+XO9sNmaeIiUHr2SveqoH3DMlPZf2N90Wd7pe1V/NDCJQ86Dsqd6HpS9eeebBXnTYchtDUdapoL+1SaeMEI/CN+aGGTBx0H5c7cMWYe1h0ytl079qTxfM+dkMhH7TZRy1ePAu1V/NDCJw86Dsqdb1ZOrTdkKHMXEKLCYP70WJSs61wZ6ze1Q1J6Ez+08MkDjoNyZ+zIXBpSAa/1nx1WCEZM0HG1Lr0XkW/Gjv/A8UdfFT55wHFQ7kwdiLPlyZCkNKDlC9pwgoWjjOVloV+A44+2KnzygOOg3HnzpCWtPgcU4wHUPIMqZ3gemRdfz17pb4aO/8DxO35o4ZMHHAflTuUoLrm0zYXrs8Oq1j2RJwRuxqqzlTn1ezh+xw8tbPKA46Dc+VxlnROVCt1WArIusAf0DDOPmkmGVr1QOX7HDy1c8oDjoNz5WvU0VZQ6JJS82ypJ4GUkwJVXH9qI+jePZf8Dx+/4oYVJHnAclCtw1FJ2Y7UcJub/v2dBixBsKmj/y2S39E2E5D9w/I4fcgqTPOg4KHe+5T4AZO+7r3qMjpUTtEIEtlbCnlLL7cLnqt/xQ05hkgcdB+WSSW5ZnueyMor/77lsq912n6Usc41Wy4WR/Hf8kFOY5EHHQblzkWBlHc/mXMzTntPkz9fcXKDnSVwrO8qFseN3/JBTuORBx0G501kpopJOmKNtOozTnjtsAUqpxX3iHN/sBv0vHT9tck5hkwcdB+XSIpK8Mu+myvl5FJjLBCt1j+ZCq+RUrCa8QMdPn5xT+ORBx0G58568dSHNFZzyAOoJ4TEBYQzUtEqdbP4RHflF/JBT+OQBx0G543YglukFYc5KzzoSBVsyoRQVRmLq9avSkV/EDzmFTx5wHJQrcBQvZErPraeRgAQztMkZJrXWccoY/s2yhf/A8UdbFT55wHFQ7sQPCamorudcR37ey2bQRhXYcVatLL1/FSLJL+KHnMInDzgOyh2vo3akublYg3flYFyguRvM1qf1leew/D0cP+OHnMMmDzgOyhU4+j8Q5Ayiz/HlPgl8rs2KJx69I8tHp2z+A8fP+CHncMkDjoNyZ+N6eY5U1gJ97cFjzxyy4SAGozHmmrqWfeUD5hfxQ85hkgccB+XSOYJhQ1Fh9ef9+PQCnmYFa7lTMy15fHPm6T9w/BE/zGGSBx0H5dKZp1myDoMm2J6V648hiBWq62zurI0vDB1/xA9zmORBx0G543TMxO3/vyAfQBkLNGTcI/mcKY21J5BvDhL8l47f8cMcJnnQcVDuBKyktGE1Qc5104GWwCwv8PLM42w25ILV8Uf8MIdLHnQclDufc6nmKqNtHNIeyod00FYF1sDhhEOsfLXBKr+KH+awyYOOg3KFDhuZBjeFKU9nRXWCLhww0h7XdWqefOF77h/xwxw+edBxUO6Ec6mu2usC5Y5AiRYYeoOUPOeZqa3y1VRe3sQPc/jkAcdBuTN2cOfKFWEQ2R47JoJar1CkccLeFvFXY0d5Ez8s4ZMHHAflzrKFTNZGYiB/tkqLbzhqcRjFsuS8Uq3f3Jf9Dxy/26oSPnnAcVDumB0uUoUU3Nt63jw10D2lg+MsfUnn+dlr8vImfljCJw84DsqdJ08mZs0VRv0nYdUJfO0GS3hOM+Wx5lchkvImfljCJg84Dsqly+TDUFaGVp/7sl0ruHaB0iZ1Smm4X2irfscPS7jkAcdBufOqo1hFSguKd99tlRUw6Qa2uSheddePC3D8jh+WMMkDjoNy51Ouzrb/j0G1bjh4DmisBLWm4mnlOsdXj2XLq/hhCZM86Dgod2zA3gQn9106CgLV+hgdT5hklYyDDG19tf2wvIofljDJg46Dcid+OJxmNwVvg5/jy7anjrb2XL6K68y561fR9fIqfljCJA86DsoVOgYncS59M2Gya4fV3WOt5+5TZeMqOPJXj8nLq/hhCZc86Dgod549eXJL2qHL8+wpUYFGZYIkGVpWy718tf2wvIofYtjkQcdBuRPOzYvbHLuzopKAlHbteI4vZ8NRvXWv2i7Q8dsnx/DJg46Dcqd2cKaRpEBdnZ/jywPMnl09qWDGtFbNX32zwjfxQwyfPOA4KHc2kVAqrekALHvYoF4crFiG4qt1amooX70JxDfxQwyfPOA4KHdm8j1npJyeN4BiGw4h0O4N1rMalNZEzF+FSPBN/BDDJw84DsodK3Bo3oPHBPPngxUxghEtmEkoWx3N/UJb9Tt+iOGTBxwH5c7eXG3EJSPMPnblqHvwaFZtd1lp1GSiyb968oRv4ocYNnnAcVDuGIHelpM+9WJlIEeEVloCGbzHEbbeS/0ejt/xQwyXPOA4KHeC67Wrdmmwu6vdVjXc0wf6gD2OZ2buSvrVogV8Ez/EMMkDjoNyZ+ZItETWpiH3DYfOx/LYI8hss3WtlPr8as8CvoofYpjkQcdBuTN0jDrz0gE9+x46nBW0rwR7EOkmnUunC99y/4gfUpjkQcdBudNYjT7y6GmP5M9aaaoCyjIAaYgnzQ3lK5McX8UPKUzyoOOgXKEjzbGIZ4c8+3NA0xjsoWMwE2VNhezC19w/4ocULnnQcVDu7CEhXLosw5TS99yRM7S+GDqhUS2Krl+tWsBX8UMKmzzoOCh3agc32wQQDJ/pcQL33MGmUP95SltTb+1G7fjtk1P45EHHQbkzd/imwqpD6s/2w7YnENOCkFifZ+ZztM/O2dCb+CGFTx5wHJQ72dyampRsYI2fF7O7pzIdE7ha2fN6apUuwPFHXxU+ecBxUC5NHdI2G/K4HfNZ8LZgU/Jc7lhEhH2m5d/D8UdbFT55wHFQ7mRzu+vGIIN4WkDYCFwrAZKzGOqQ9VWIhN7EDyl88oDjoFwKkaQ6apt7yFjyv+9VnjcckianlFbN9pXXQW/ihxQ2ecBxUO68ll29sZcKluZuproP8G4FGJMyivYiX23poTfxwxouecBxUO58y60ZZ6kNMHsFsoIbkzogjSE2JnYuFyrH7/hhDZM84Dgod/bmNiUdz4WO5U9wfSbQuWtIWbhwjyCrffZYll7FD2uY5EHHQbmzOBeTzTIq9D2SA1Vn0OfWkzBbMnGZ9pVJTq/ihzVM8qDjoNxxOiYb90XQy2OSj91YeRsT+hw+atqjR7/wveqP+GENkzzoOCh31pCUyZLagsX12bTgHbxw24M5p9V2/Vjtq4cd9Cp+WMMlDzoOyp290kSlCxMo5bnnjl72T0NhzIRVujrjV7tB6VX8sIZNHnQclDu1Ayl5qQKdVnmOBMpzzSZDzzLrmiJ4wyb/I35YwycPOg7KFTrI7blGYFAyP+Fcn2AoDjNb7XOlUstXbkd9Ez+s4ZMHHAflTojEprCSg2l9jsyaPCfRHLjbqJMq8rwAxx99VfjkAcdBuQPHsxn36abK6rtySN7zh+YBDXXRrh2t1q+eddQ38UMOnzzgOCh34GgmSEh76KAOxLVBo1phEK/nRgE1+8oKrG/ihxw+ecBxUK7AIV0ROTvUzAS0qwa444I+RXPKpRe/AMfv+CGHTR5wHJQ7A3mb3gYqyG6hnuC6gXZWWL1RS1Ln/Cy4Xt/EDzlc8oDjoNwJrlNNDeuCovzclx3PFTRLkNdce/aYGfXCQP47fshhkgccB+VO5ajaaWkDG89+t1wEWvYOjZsoNyqpXmir/ogfcpjkQcdBubMb1JhmWQvWyHsiT76HDmSG3W5l379NlK9WrtdX8UMOkzzoOCh3outcVilGMLkXINs/NReCwpTUF3edN2rH7/ghh0kedByUO3TYlN57Akx9jx3PGZtdTTJkTG0UkuJjXKDjt0vO4ZIHHQflzlCOazYsBk15AOEooNieCwVlzqqD9LPjy/VV/JDDJg86DsqlF7NWKsqCwVOfgBWCS1YYK9n0jUz2r6Lr9VX8UMInDzoOyp1bT/bsInGF3MqzbKEhKCs/Cd1KI+se0b9a8MZv4ocSPnnAcVAuZXN5zVEzrJGe1aBm4DU1kJxzSVM79gtw/O6rJHzygOOgXNp+WNyrE9S2J3FiVXDOC9BGbr0NyuWr5+T8Jn4o4ZMHHAflTsJqjxndPUOq1J41PRNUpcEsrWTGbGN95ZPzm/ihhE8ecByUO3DoQvT2DBnPqoVSx545WCBZltR1LF1fPZflN/FDCZs84Dgod7b0VFw1J4HVlgKtNXdb1RSwdSxridhnO6z4TfxQwiUPOA7KnSU9a3hP1XapeL5WiRB4ngPaqHM1XVbHhcrxO34oYZIHHAflzt5c7pn25P2sO9yVw2sFm9Qhuywiy2j+VcCKX8UPJUzyoOOg3Bk6ZHBBGlCJZJeOVKEteTgpTbB28yt0/I4fSpjkQcdBueN0pLWs4QJfQ54jaLJ/EtsT+uLSZrZhN+j4HT/UMMmDjoNyJ0LSVxmNO6yaEtAcE0wzQteWmm1A9MZM/kf8UMMlDzoOyp2HHd3dLRUgpAX0rLHaE0cGL720PaxXkq/2kPCr+KGGTR50HJRLi0hmqbjmpmMzQWp7Ktc+YFhLE1WKqFyg47dPruGTBx0H5dJuUE9t6YI0nwJCWcFH75BXmiZac6GvQiTyJn6o4ZMHHAfl0tjRF00ekPbvQBsHUOkTpGbHmnnl9lXpkDfxQw2fPOA4KHeeBC7hPDXvyvEseMs5g5WZYbiOyZhSa19tlZY38UMNnzzgOCiXrMBRdbU9b7TSgJwUWt2s5CG1Kdea+ldvnuRN/FDDJw84Dsqdax26JNnqYBkrUEnzOb6cn0tPKzsXws/uoMmb+KGGTR5wHJQ7rzrMWXTIQ4MBpYlgqAU6F5ypdtkV5Xs4fscPNVzygOOg3IFD5lwjOWR/LmgaOrS+fypJe1vaxlgX4PgdP7QwyQOOg3JnC0lnt1kRsO+OirI20F4IEmfLtmZf8tXeXHkVP7QwyYOOg3LnW+6zUjqPDs3L4wXyc5ocDbg3Szixzn6hdPwRP7QwyYOOg3LnXYdrX3W3UykZbzp8gK5RYJTWi7VU+bODBPIqfmhhkgcdB+UOHb3sKaMo5FUFqO7fdO3BvEjlOlBa0Ru147dLbuGSBx0H5c6DWRLSxQajPicJRDoopQZm2EY2qXPdqB2/bXILmzzoOCh3zA4flcqzUjr/M5W7wvOZClLhNZYs63Sjdvz2yS188qDjoFx6T44drT3POST/L7/ezBcsNy5ZyNdqH9Ghb+KHFj55wHFQLq3pad4aCuS5eyoyVnBNDjyyiD/zOn+1bEHfxA8tfPKA46BcgWMWRB5jALdsQB0XWOsTOK81mjE1/Cp+qG/ihxY+ecBxUC6ZHTRxpQRY/1nTMxto2j8hmSQfItwutFU/44eSwicPOA7KpWwuDhLrsAdyB5p7+mhcFVJbLoNH2eh8D8fP+KGksMkDjoNy57Vs3iVDnvNO/dl+SLtoNJ4DVq2enS3JvNBW/YwfSgqXPOA4KHdudfS1h+5dNOp6Lmg2fyoHVcjVcp8rLaULA/nP+KGkMMkDjoNyp3JgHcTVoOW89kCeHGyRQ2GUTINWlwuV43f8UFKY5EHHQbkzdGhPo6UONpB2XyUFmj2XbJKkXVYkr882WOmb+KGkMMmDjoNyp7EqvZXhBXQ8z2XL01iRDkiMWRi7iH8VXdc38cPNaNARdPxf5c5u0L7ynssZyqDH6nAHJ3NolU1ZJ3L/6paNvokf7hoWdAQd/1e5Uzu4DUz5/7H3N9m63CjXNtoixpAESNAc0E//m3AU+zkF5/h0rzcqoRJO585tz6x5XQZiToFBt2fJG7X6BKwKdCVHTdO736gdP23y/X8LOoKO/69yhw7rPT2Hz1qbT3TdGBzHrh1LJhuRtTEu0PHTJ28pfPKg46DceTKrOqa0saeNOoCWdZA+9vAxvGe20mh8tXVdX8QPWw6fPOA4KJeOL48iyyfYaAzk1cFVCkx+8oezN6Wvxg59ET9sOXzygOOg3HnWUVcqayTI2v05vqxg1heUhlpS7qviV6tB9UX8sOXwyQOOg3LHCtzzdxp7Gk+lZ6C8CORZR5JsmTpJGvRV/FDfxA9z+OQBx0G5s8Mqlel7KgdZNnfloALqo+zBo4qn0dD1KydQ38QPc9jkAcdBuTOQz1lr5f1PlMdzymYSKD1pxDFTlyk68auPufomfpjDJQ84DsqdRQvYVtZhMErebVXbDZbPPZCXUoaheKX01d5cfRM/zGGSBxwH5QocJYsMlgEu+DyWzQqu/9a9aTWj/Z9+AY4/4oc5TPKg46DciR/O3TztCQMsl91XJUkgtQ/gjo5Mbf80fXUiUF/FD3OY5EHHQblzQJNTnpoEqtUnQvKcYa69AHZFoloXy4XvVX/ED3OY5EHHQblzIlBTGt4czAyfHT0J1BVh5qKSm9XiX92y0VfxwxIuedBxUO6cQROzukcMaOKbjjX++eUGdRbfHZeIzHSBjt82eQmbPOg4KHf2u2niVapAS+a7s0oZpEiD0qqLJWvZbtSO3z55CZ886DgodxJWK1Pq2oGHPjcJioFkNEDJZAVx9flROPf5TvX/jh+W8MkDjoNyZygvu40ScijrufWUu4I1Ls/Wnud+ZmpiHyWs/gvHH31V+OQBx0G5s+AtcaGeC/hurICcEDT1CnPhat5y7vLRJpL/wvFHWxU+ecBxUO7ED4t19iG7VKQBpPq87yhpd1kjy1TKQy/A8Tt+WMInDzgOyh0nkFrNeSHUinvm4Kmgz2bp0ZPyIO0tf+QE/heO3/HDEjZ5wHFQ7iSs8kA1IzCcu3JkYlDnAatxazS8j/zRx9z/wvE7fljCJQ84Dsodp4NY8vAEKCJAgzccZc/nikipzUqjfXTJ5r9w/I4fljDJA46DcudVx7Q9d1OH0vnZm5vo2YO4f+mN0+r/Nud+D8cf8UMMkzzoOCh36MhzNm0LVsrluUeQwFoqIOhiU4bUGxP5H/FDDJM86Dgod0zysnT/SUA+ElAdDfS525FqwjLKTHyldvyOH2KY5EHHQbnzwcqV2bADr0bPafIJUrhDxZ5HqcPHV08C/4eO3y45hksedByUS7tBu9ZnkbTS0E3H9P/bv840aa5afX0VXf8fOn7b5Bg2edBxUO5c0KTsmHZTNRI9F5jrnjvm87vlo/LUskvLBTp+++QYPnnQcVDu7LDiWQsaQ2n+1A5cIJMyzFYpZ1XNiT6iI7+JH2L45AHHQbnznrxZqq0WGL0tIFEFL2OBz0XW+zD0r3zy/CZ+iOGTBxwH5U5fNaWMZAnqXAlo9AnGWCGpmFBZWf2jW0//heOPtip88oDjoNz5YMVIRXSBpbnhMOpg+GwKdVxL2yzOX5kd+U38EMMnDzgOyhU4JlcnbA2wJQGaSuDaFXJOG4vqadpHa3r+C8fv+CGFTR5wHJQ7M4dS7zLsWXw4duXgAbZkgGpKYj6f/aDfw/E7fkjhkgccB+VO5UizjZwK+JhPhmQ0kOkI02wVHympf5XNzW/ihxQmecBxUO7s6MmaZq+8i4avDYcncCwFFrlWHcuzf3TI5r9w/BE/pDDJg46DcucpuY6qTQ2GzgqEo8DGxIEGUuVR0yg36PgdP6QwyYOOg3Knsao6nzPkwJnoWStt4J3t2bbQ1Wty4wtOxx/xQwqTPOg4KJcOPfVWODVoqk971TLY4AnPiw61Rn3gDTp+u+QULnnQcVDunJfNmOaUDjr/vSZfC0yHQpE8n9WgyesFr+OP+CGFTR50HJQ7W3q8dB6SAEttQHP/TtcUkKToM4/CeiFg9Uf8kMInDzoOyp1bT5kHPdsV9k/rrh05IWjBuucOHWl2bMxfuR3lTfyQwicPOA7KnR1WludIOUEte+KgtDHRXBcULdmdyuOFfA/H776KwycPOA7KncrRsDZzAhwZNxxpgorsyiFd+nSqOL4KkZQ38UMOnzzgOCh34oc4UmlTYdVn+yGzgj6bQhn7HJnM5/zqg1V5Ez/k8MkDjoNyafshZ5u7mRpNd1tVbVeOPA1EcioyRiufBdfLm/ghh00ecByUO0ZgGbiKTihCBkSVQUp+liGuzJIGi371lry8iR9yuOQBx0G5s6Snyai9DnB8th+uucC6z+dpR62k2Dp/dMnmv3D8jh9ymOQBx0G5Ez9spkidd1vFdbdVvYFgzcDdJtJw8htfq/6IH3KY5EHHQbmz/dB6m8MaVJ0EVJDBMyfYo7lLrZkr36Djd/yQwyQPOg7KHadj5NrNB/DsHUhyAUn87zSBrOHT9bPdoOVV/JDDJA86Dsqd6HorraamQE/F+HcFTTpV8NakrapO48IHqz/ihxwuedBxUC655GlI6bY7K3tezTo/rwMdUmPvfc2inx2zKa/ihzVs8qDjoNwJ5zoln7ZAsTy7FrzAE0gETbu/aqUPmV8d7Civ4oc1fPKg46Dc2Zw72N1UQd0rkLODp7FgmrMtzTx9fUQHvokf1vDJA46DcueT1ag0cluAuAnZqAg4VYFVi3upOZfP1krjm/hhDZ884Dgod+AoI5Eng84DgXYjBSZ5Qhkl4VhOs3y1VRrfxA9r+OQBx0G5cyVQRvchDGXZbqsmI8jCXTmajkJjcuevhg58Ez+s4ZMHHAflzsyRe2WtC/bosduqhLSH8UpQdj3hOhPqulA5fscPa9jkAcdBuRQiSfuP5btUpLwH8l1DfA2F57wNT2yun70HxDfxwxouecBxUO5sXO/Iu4US6OYNSMcDh29WMLfOtLjxhYH8d/ywhkkecByUO+8BNXsjnqCOz343XmDUM3Sqqea+PPev9izgq/hhDZM86Dgod0xy1E6YEsxntRtJrnvooARFTPv+pfq4YHT8ET9sYZIHHQflzsfcvjsnQoOx2m6sHDO4YIH6JA+XLsrtq+PL+Cp+2MIkDzoOyp0PVnOiU990zNKBUnGw0hR6b6WmTlbTV0vX8VX8sIVLHnQclDv73ZCkj+HQk5VNxyTQORTyWGqz6u63bswdv23yFjZ50HFQ7swdueVWZEEbz6PAgQ0sZYdWe5Mm2ES+ejGLr+KHLXzyoOOg3NlEolTrY5G39HzQzcbg1AickdTrHorTV1YgvYkftvDJA46DcumEppYyK4I3l+camj1rehqkvpFJtLyUr9wOehM/bOGTBxwH5Y7bYV2X7ZkcdRHsCcRAeHdYY0NBNEplvVA5/mirwicPOA7KHThSHtoGwWjPHc05FqizQfY0pDtK/2zXAr2JH7bwyQOOg3Inm1uMJ409hy/abVUfGcxqhzlJbA2tpX+VsKI38cMWNnnAcVDuGIGrFqrkz2rQAqSWnj0kurusYSNhnZuZ7+H4HT+UcMkDjoNy5zJ5Ve+WOsizqYdWfj5U9Qxarbvu8sHylQ9Ib+KHEiZ5wHFQ7hgd3pbxqID9Ca6nXT7cdIHMZCWbOn0WXKdX8UMJkzzoOCh3NljN5qqJgXudQMX6E7Ay6D6mcpll1Qufq/6IH0qY5EHHQbnjdJQ5iycFxbFH8pH370arwDmlhNZ6ql9tsKJX8UMJkzzoOCh3LhJoTqWvCUi0x45WK4gPhlKrr11WpKyvIiT0Kn4o4ZIHHQfl0pIeG86pwippARExWEsTspXdV2leuL5atUCv4ocSNnnQcVAuPezQ1r022DWEd+3QDN6qQyaxvDExTl/tlaZX8UMJnzzoOChX6LBuJSMp5MkGtFIHq51gcG99TyHD+1d08Jv4oYRPHnAclDtuh4v6ys+m3FmAOtEeO/ouHXtGn+xUNH01lPOb+KGETx5wHJRL2dw2+OGittqBxv7F+lxQu6ymLCmNr6YOfhM/1PDJA46DcudKYDJDXBN44R46THS3VYtgjTRWHSn5Z8eX+U38UMMnDzgOyp2Zoz2fbKlDzrzhWN5Bpu5fWMfoTL3bV6sW+E38UMMmDzgOyp235GOQD1MoXPfMsQdgkD2EwyiTZhrN16jfw/E7fqjhkgccB+XOatBUErLtmeOxO0jLbqu0EiRKc/pis/bVCit+Ez/UMMkDjoNyZzVolkr8HNAsT1uVdIAXEmiqpebKs7evguv8Kn6oYZIHHQflzkTe94+pDYGe9dmzUBhUdUGVWlLmYvmz0+T8Kn6oYZIHHQflDh3ONGpykFQ2HeITvHoBrWsyE+se0C/Q8Tt+qGGSBx0H5dJ52ZmTjAWtSN5jB20wfBYQRFtzjtHTV8eX+VX8UMMlDzoOyp3doG31lOoCWas8DzsmmDeD1nAMH+U5k3aBjt82uYZNHnQclDufrKqZjr7LBq0BNDyBaJswVt9Nl9be6UZn9dMnlxQ+edBxUO4krHJJu50yMMNnh5XUPXLQhLXM6i4gpPOrJ7P1RfxQUvjkAcdBuVM6pM2luUAvqwL1peCcBpRmOHxlH5+9mK0v4oeSwicPOA7KnRDJqFUX70YK/bn1ZAt0LYQ6pfMUnku+Cq7XF/FDSeGTBxwH5VI212w9hzPJMwLlXTTcawJEI5wljd1zfQ/Hz/ihpPDJA46DcgcOzMqeGiTtacPRKkh6ViBys2U6Z2pffa+qL+KHksImDzgOyp0tPeyyf073zIFjAY3dVrnsyjFkCTtl0c/uy9YX8UNJ4ZIHHAflzt5cbFVGQRjZBlDdg4cIMSS3zG1asvXVnaf6In4oKUzygOOg3DHJF4mUadBt1wvq2p6rHQSpmnMSetYvfA/H7/ihpDDJg46DcoWOugpacQEuho8X2EHy8zTQvc0nm6g8L9DxM34oKUzyoOOg3Jk6aiPlzUSVuengMcFzZeiDU8fH6FhfBazqm/ih5DDJg46DcscHVC6FmUCNC9AexEGQJ3Qx7MutZfrqvWx9Ez+UHC550HFQ7gzlTLZ6zlB7bbufGgj2XAtcrQ6bBRvnrx7M1jfxQ8lhkwcdB+WOTT6nziwIzyo1IJl90yEJVIpgysvqZ3ul66v4YQ6fPOg4KJfCucnm2iPH2jXkufW06dBOMG2J9eJO/tU3q/YmfpjDJw84DsqlT1bNSk8DJD9jBz1wVFLovfqe0FcS/eo9eXsTP8zhkwccB+VO5ciTqg+FQc331MEC3pbD0Py0Vuzls6mjvYkf5vDJA46DcmflujOVnBzY6vj/H7MR7VCHj5ykY5lfrelpb+KHOXzygOOg3Fm1QIn9yeY2eeKHsy2wZ+lCttVt0qpUL8DxO36YwyYPOA7KnRAJay2cGGZ9Ni3MyaC44UDm1XiP4zN/lbBqb+KHOVzygOOg3Jk5hjXEIjDX3JVjqIMnNEil8hqMw/HC16rf8cMSJnnAcVDubCHxykOUYBZ8jA4qeyDfo3l3alyzGpWvTPL2Kn5YwiQPOg7KFTp0//wVKgm6YIPncA2YpgrWXaetoSl99ayjvYofljDJg46Dcum87FxdZMJkz88pGwFJ2mG2Ss2bu/YLH3P/iB+WMMmDjoNy6Ulg09IYAUme/W5jgXDO0GZLsykjla+i6+1V/LCESx50HJQ7Q/lEq60PWPgseRsjg47G0Ey4Y32+6X61h6S9ih+WsMmDjoNyx+wQGos3HXNkA6p75JA6CRxXmrmUkfDG3PHbJy/hkwcdB+XSIbSMfRADzzKAqCVQNN21oy/EkXYB+coKlDfxwxI+ecBxUC6ds1mFjB3KEH0SVgw6iwAuRc82a2tflQ55Ez8s4ZMHHAflTsJqZepWHJZJA+rz36mOBnU8CZJW+lxfZXPlTfywhE8ecByUO59zMVll6iD2+OTIBURnBURVHD2nqV+tXJc38UMMnzzgOCh32irxlGwg7LG8PBvXJ3gzhJRTsczYev1q47q8iR9i2OQBx0G58zGXstvsDr3hhkO5go+KzwrErClV5c8+V8mb+CGGSx5wHJQ7Mwd3NpkTOPN6th8uMJcBHXNdOauW/FXCSt7EDzFM8oDjoNwJWNWUW1sJmFD3zLF7q91k1SfHznNilTEuDOR/xA8xTPKg46DcOfM059AqCl15T+TPhytNNUNuhdzIpuavIiTyKn6IYZIHHQflzgarkmZepQCX0YFcMogTQhnJl9FMeX21o0dexQ8xTPKg46Bc2g1qo5gV6KnVPZN3BqXS4WEG2x7Md3d1gY7fLjmGSx50HJQ7c0eqs1RMUHpioNx37RBpUGaXaWPVbl9depJX8UMMmzzoOCh3npNPzC03hPRvN+gUB5/WoHmiNagb4o3O6rdPjuGTBx0H5c7ckaVXHAkWyhPO5QGednvVtGWcLL2nr7au65v4IYVPHnAclDulwxr3ZQua+dilI6/nRrmD9WJL0VjlqyuB+iZ+SOGTBxwH5c6yhenJ+1Dg8cQPx3x2WLGBL1b2XTrks+PL+iZ+SOGTBxwH5dKbp9Z2jWDIq43nArOA1qbQScqeC9RW/crs0DfxQwqfPOA4KJeePNFuXfZEjljqnjmQwaTsESQVyqP2ZnQBjt/xQwqbPOA4KHc2rrfUZ8oFmncEWklBZq5gbgNn9TZ6/h6O3/FDCpc84DgoV+DITZ/NzRlyog4kyuCydoPVS82WrCX/Kpurb+KHFCZ5wHFQ7mRzHx5K3QN57QKUUgItuUOuMkeqDUv+6smTvoofUpjkQcdBuUKHkNeRSgadi4Aoz1062EGVbdCuHqJfvXnSV/FDCpM86Dgod2zAmgb37GBKzwarJiAyKnhOa/g0qfmrLST6Kn5IYZIHHQflzthhnLWlAT4eH3BlAa95gGjm0b1qswtjxx/xQw6XPOg4KHe8Dk8ZsxGkVQ3IagbD53H5vzUkyG3iV8+e9FX8kMMmDzoOyh2bPD2nMleC8mx1I/QM7tb3fI4mWcqUecHs+CN+yOGTBx0H5c43q+E27Xkyq20CVZ2gOTPwWIM87R+m+dHDjpLexA85fPKA46DceTGLc0qt+59oa7QLhhM8Sw+hGcuq7Lq+2mH1Xzj+6KvCJw84Dsql5+S1JK6+aXi6qV525RAsewhJpY+xeLSPNpH8F44/2qrwyQOOg3Jn+2FtOmoVsP0/QGv3VrLMoMvoeeaKm4/v4fgdP+TwyQOOg3IFjpTHv+cbMGbabZWMAqqIIInbnHmxp48m8v/C8Tt+yGGTBxwH5Y4RaM5apwOnuQfynhF0pQy51Ma9l+cewfdw/I4fcrjkAcdBuVM5nvDtegzybvuXNhl8rA4VXYf0IVw+8gH/C8fv+CGHSR5wHJQ7rzpMd3EYCzwVfI6gFTBPtkeQxpP2xFFvfK36I35YwyQPOg7Knc9VKe8CUSuUJ3lIu2yAlpagtUasNLH3j56S/w8dv+OHNUzyoOOg3KGD3XpaA6StXTvmEhAUAvGpuNusZv7RFpL/oeN3/LCGSR50HJQ7ASteY82hMNkcSHMC7SpQZtUyd9vV5EZn9dslr+GSBx0H5U7Aiqj05+5y1uf48ky7dvRdRaqSrNEbDv8ofvg/dPy2yWvY5EHHQbn0yWrKLFxgt1Pj//ZKu+UCUgeuxIqdP3r29D90/PbJa/jkQcdBubNXumvO+u/MkzAQFgFrNgGTp6xljKQfbc4t+U38sIZPHnAclDuNVaveemdAwwVE3UCrIzjNsrAt6+2rT1b5Tfywhk8ecByUO6tBKXd/1rplexa8cWVw7BMylyro2dtXm0j+C8cfbVX45AHHQbnzXtbH5Oe+rMqU3VaR7KFDHdKzvEf6cP0sm5vfxA9r+OQBx0G58+RJkq+iz+GzsduqZ7O0tGyANWvuVjGnr5485TfxwxY2ecBxUO5s6WlWhuEuGs8nXOqKj01OMMVyoqS2i8f3cPyOH7ZwyQOOg3LnWy6uyjQT6EgJqPQKwmWCFU/NUultfbQa9L9w/I4ftjDJA46Dcmdv7ho2kR1w4LNdoeyZ45nPpYzlXfJq+JXRkV/FD1uY5EHHQblTOigxz5zh2VcFtGaGPYbs+rFGc95wFP4qYJVfxQ9bmORBx0G58+ipNVtzILC1DFRbAcXWYdVqfbY00rhBx+/4YQuTPOg4KHcednDrg+zf4sMK5BsMWfRc0cxDaKKbf7Qb9H/o+O2St3DJg46DcmmvdB5EOKCnxyXnukCXMVjPtQ/tfX0WXc+v4octbPKg46DcWUTCzTDNCiNRAWrdwFZ/LgXO2ox07sn8Ah2/ffIWPnnQcVCu0NGfpxN1LqjsbXdWu2zowg5qVswqldW/WtNT3sQPW/jkAcdBuVQ6+sy8KrTVE1DiAi4qkJBUk1FT/+i+7H/h+N1XSfjkAcdBuQKH8iRfpYI+R8lJ03ysQAZsTn2NNvL6KmFV3sQPJXzygOOg3KkcTjSMHWY3A/rnmE8eMMYQQ89jfGZ2lDfxQwmfPOA4KHe+V5U9d+MaMOkJrkstYHUQ0PTNxv5T6KvnsuVN/FDCJg84DsoVOJplVxkGONMeyNMezaUKw2KaubE0HBdmjt/xQwmXPOA4KHcyJHVMZGyQqj7Bda7PJRsH3r3WmuZc81d7c8ub+KGESR5wHJQ7O3om9dmagtKTzUUdoEwDUmLmQpxT+uqxbHkVP5QwyYOOg3KHjlVqf6Lq1XdzRakLOLYCbcgiHfRYhBfo+B0/lDDJg46Dcue5LCXMaTi0ZHvqsNzAeVRIyKyWmqrSBTp+xw8lTPKg46Dc2bSQebdW7CD/lq7LIJBMBZCmtSbVlb96ElhexQ8lXPKg46Dc2WBlJdes8iQPd+3ANJ43HQSFtJiJtYE36Phtk2vY5EHHQbkzdxSktWgBSnnuoPkAt06QydB4NKP61X638ip+qOGTBx0H5c6T2VpzyrlDlaezmpk2HQlBHCVxr0v5qxAJvokfavjkAcdBufMm0GV1bQgrI+/uahm4Y4Jeqg0tKxX66oMuvokfavjkAcdBubMa1KTWPgbMuZEgprkrRyswG3bHNrimry4S4Jv4oYZPHnAclDvZXO+4pBCY057L9wAO1vIEGTQmp5QXfxUiwTfxQw2fPOA4KHcm8mZ9LiIoLroncl1gtp710jZTruZ9fRUiwTfxQw2bPOA4KHfeA5Ykm4MKi30j4T2D0sYk9777rdlHaV+9B8Q38UMNlzzgOCh34Jitma8JFZ8Lmlye4HoZwGWt7m0h+oWB/Hf8UMMkDzgOyp2vVbPYskRQZ3Gg3gZIngyY0Fea5qNe+JT7R/xQwyQPOg7KnWcddazlPmAZ776qzwzuauCFnfIyHAsv0PEzfqgpTPKg46DcsQGb52xNYOR/O3pYQBQVfHnT3slT+SpCgm/ih5rCJA86DsqdD1Y2Uk/SYfdXDUifA2gFF+joityq5HGjdvx0yTWFSx50HJQ74dykQzo7VFvP0Q7t4M8DKJ3el0paI3213w3fxA81hU0edByUOza55NqWFyiM9pgdCiIToc/KI3PS0m50Vj99ck3hkwcdB+UOHdw1S80wff9CiRGkYH58chEvUr18dbGDXsQPNYVPHnAclEsJq+nsfQDW1IFqV9COBKuY9obV7bPL5PQifqgpfPKA46BcgaNw6bPsmTyTD6Dn6pN2q9CUV52TNiNfPZilF/FDTeGTBxwH5U7l6IImQ0CcnhDJ2iO5oMJC6jhkjxz5qxAJvYgfagqfPOA4KHecQMfBugxQ1lM5GoE8X67WqJizldHkq9Wg9CJ+qCls8oDjoNw6g7Yni7qHDHkOPeXnTsfKfc8cibhOXLl9FVynF/FDzeGSBxwH5c6SHl5l7e4J1tS826rcQEUMWs9rcmtM+auEFb2IH2oOkzzgOCh32iqdTNQHrPQcXxZSkP23gHuz3XHh/u+Fr1W/44eawyQPOg7KFTrY0SoPB0bedJRUQVrqUJUr2hq5tAtDxx/xwxwmedBxUO686+huPpXAUt902B7OJdXdXWmpg6dTswsfc/+IH+YwyYOOg3LnMXnFmuQJHc6agEY2cBR8TtuUXjlX9682LdCr+GEOlzzoOCiXvlhZLlwQVs39+Zw7wYUrrDy8ppZ4zK/ih/QqfpjDJg86DsodOlS5K87dSs3nwFN99rv1CmPPIYLNa8Ovtq7Tq/hhDp886Dgod+iQTsJGgNwykPIC5VkAlwzHsrziV4fQ+E38MIdPHnAclFvJdbPRG3jpz6sncpBJewDJSbQW8WJflQ5+Ez/M4ZMHHAflziE0TW32PXXoUARyymDFFyT1nJz7svnVTM5v4oclfPKA46Bcui9bGdUYstfH7Jh7/GAcG5OWqlcT+myHFb+JH5bwyQOOg3Ipfsj7B2YoUK37l+QdxKbBrI3TqKthuVA5fscPS9jkAcdBuZOwmo1LsQLEZrtyPB4gVYLRUm9IeyQvX9nk/CZ+WMIlDzgOyp01JNLFMmYYZHU3UzWBESJUszJHExzrq+2H/CZ+WMIkDzgOyp2vVWvlZTye1W67cogu8OQOWHuSPXcMWhe+Vv0RPyxhkgcdB+UKHUYDNRUBnbqbK8wLrPcFXGWVacrzs+Q6v4ofljDJg46Dcud7lcw+RRGmtmetNCOY7sYKKa1lfTW1r7aQ8Kv4YQmTPOg4KHfOy3bJxOiQkHZ71XYVccMCszPNWaZI+Sqcy6/ihyVc8qDjoFyaO/pKsxaw5HvuyKOCjOdhIKdUaWw6xlf73fhV/LCETR50HJQ733O7is8su3Y88UPcZcPXnkB0FmPuraexLtDx2yfH8MmDjoNyZ+u6jlpkEAySZ+t633NHbvWf72EklNJnx5frm/ghhk8ecByUSwc7nHVog64+n+2HFdyHgK4iZVDh5l+9J69v4ocYPnnAcVDuzOS6bKkIFB246wWvPXX0Dtp9bW76TJ8teKtv4ocYPnnAcVDurAY17FmfZxwzNSB5TmhyV6jLCs1RchkX4PgdP8TwyQOOg3IFjslJMGOD9W/SeKYPH26grVLPvPrMX/nk9U38EMMmDzgOyh0jEMlraw38eRRIpgt0IoOgzqW8EUlffa6qb+KHGC55wHFQ7jyWtTm7tQwosgfyPYeDrecomsyRiSv3z5b01DfxQwyTPOA4KHcCVjZwDSfgf2eeBgv4ZIY+p2vJghUvzBx/xA8xTPKg46Dc2e+2/+VsjOupFQhErYMW3UVkt1tzN1zc8oXS8Uf8EMMkDzoOyqXjy8paUgdZnPfU0RNYGgoDG1pm8tUu2IB/xA8pTPKg46DcsTpGHl76gKnsm46Eu4o0hWk4sc1Ji756ElhfxQ8pXPKg46DccclbTT5wt1KSNh1uFUS1QHVEI6m+9AYdv21yCps86Dgod8yOWkbBJ1tVLD2PAhM4pz2fp8adbGanC99z/4gfUvjkQcdBufPNqibLY+xZfBeLB5ECYt5gVmwsbXLOXyWs2pv4IYVPHnAclDufrNJsnmcCzbntxqpM8CoCtKylkdZM6QIcf/RV4ZMHHAflTsJKyBwpQ2qmGwkvYBsXKE1Sb33y6l/tXG9v4ocUPnnAcVDufM61PYGTZFCsDJTzfI7ZGNSpppxN7bPth+1N/JDCJw84Dsoln7yzLB7Q85PNpfqEq2aFUTw7SteULlSO3/FDCps84Dgodz5XldxrW32XilR25SADL23B8LEGj1Jz/Wo1aHsTP6RwyQOOg3Jn4/pkLJx2qRi+x/Cy0vOKfNeQYbkYyZ48LsDxO37IYZIHHAflTjZ34rLUGZQekzxlBOnyfLySoRuPzcwFOP6IH3KY5EHHQblzfJn3zx9nh7VSBuK2+6o1CepzltwMcx5fLc5tr+KHHCZ50HFQ7tSOKv1JwD7xw91YEVdQsQbaxnSdpN+dJm+v4occJnnQcVDufM0dtaciBsl01w5aC9xqB3dKS+aoM9+g47dLzuGSBx0H5dIektpnXwKrNgRCaeA6Gtiow2Qas3+1/bC9ih9y2ORBx0G5Y3aI95VoglAbQIMGWNW5Oyvqezo3Gn5j7vjtk3P45EHHQblDh9ayCVlQqey5Y08hIONptHjpkM6FGT+iQ97EDzl88oDjoNyBAwvnUgfU/QeQGIM1TqDkhbj4Hsy/Kh3yJn7I4ZMHHAfljk+e3aXubsrbc69Di4IKV0iIyUZJmPtX9zrkTfyQwycPOA7KHTiSjrQoAZaZn2toC8RHeW52jFw6PwHd7+H4HT+s4ZMHHAflzoK3vLinkaHNtoC472F87LYK1Yh6qbr/3f09HL/jhzVs8oDjoNyZOcbyJa1Dbon3zDELWEaCtIbZYEebX23pkTfxwxouecBxUO74gKmhYEEoXPH/XHJhUmhSvNWlI48LX6t+xw9rmOQBx0G5YwOmldjHgrwLCJDVBdZcYfaS+mrLVC9Ujj/ihzVM8qDjoNwZOoYVJC+g9hzr6JTBqy7AwdPb0JWHXKDjd/ywhkkedByUOycCiXOnWmB0KkCrEvjCDtVdpvW05EZj9Uf8sIZJHnQclDt06LM5Oi2YyP/WWClIXRnQuis3SfvvXKDjt0tewyUPOg7KnePLNnuqRiDZ+u6sMIFoz8BTs7MuWuVG7fhtk9ewyYOOg3LnxSzKVJ8JaD43CUg7WLFdStryuSr2si44gX/ED2v45EHHQbk0d/jKLSVoI+/aUesEb2ttRHTVQpsZ/Goq1zfxwxY+ecBxUO6UDh7eGj95de+PT15B/bkSmPeUjt4b8gU4fvdVLXzygOOg3PmeSyXzGmU3UnU3V6WXXTQqAflzryOX2Xx+D8fvtqqFTx5wHJQrcDiZUsYKiL7h0O7gHRtkS4XLWJY+e02ub+KHLXzygOOg3KkcZdapuGDV53sVZQbpSYA3NEVKorq+2n6ob+KHLWzygOOg3BnIWx08lYFN7WmrbA/kfVeO7O7DsSz56i25vokftnDJA46DcmcgHzP16puGJQ1old1WmT8+oFIda2KeX50j0DfxwxYmecBxUO7MHHmmNouBpuxA4/mUi7uGrCw2u8rw8dV7QH0VP2xhkgcdB+VOcl07tbIq1OwK+7cVzNeA5VYoSbaSL3yu+iN+2MIkDzoOyqWd67L6Y43zriK7sUIC4dlhV5S+AWkL9asIib6KH7YwyYOOg3JnN6hq2YO4wB7N7fmam8FG24hUyXPP5KvrV2tI9FX8UMIlDzoOyhU6RlMeaAQ5z00HtgK710pQ52pOSMXpwufcP+KHEjZ50HFQ7jwn7936YIRB/twnpwWCvcJKw3ghU5ELGZI/4ocSPnnQcVDuuB0oWRgfMJ7aMfcvYvjvPfnCltXqV7eeML2JH0r45AHHQbnkk9dKqRTYo4c/PnkFQ2OQpb0saoz8UXL9v3D80VeFTx5wHJQ7j564OIoW2N3Vvy9Wz/fcrJDbGhNro/TVTP5fOP5oq8InDzgOyhU4WsZhJc09ZeyiQdky6NI9oVPhvGrvyT7yyf8Lx+/4oYRPHnAclDvfq4zSmDODsz4nNGWCrSawC4ZV7X0O/GhNz3/h+B0/lLDJA46Dcqdy9IRTh8BA3TOHu4NiGUDmtnkZptS+h+N3/FDCJQ84DsqdmaPY0LUY1HP+P5fccyeY3khLruxfLZX+Lxy/44cSJnnAcVAufcpd1mzyLhWrAFHLz7PZAlJxYauEhvw9HH/EDzVM8qDjoNzpq1aiLqtB6bLpYGYwet521Lq6UWbjC0PHH/FDDZM86DgodzbnLl3JO0OqSruAMIFlk2cpCe3/XZq/uvP0P3T8jh9qmORBx0G5Qocq5tQ9Q0HZk3iTCbuZGdC5D8ylCH61Ofd/6Pjtkmu45EHHQbkzd5RVK5UJSbMC5YngiApr5adspFzXRw9m/4eO3za5hk0edByUOxkSRRrqCRifzsrTM5WvCVIydawdieoFOn775Bo+edBxUO7Q0d2wqu3O6tlcVbuCzrEbrWzoe2Bf86tDaJjfxA81fPKA46DceRO49njh9u8z7nwukz/vyalBImKn1GbTr9yO/CZ+qOGTBxwH5Qoc3Ap13qWioz/LFthBkyYoqlMyZqnto2UL/4Xjj7YqfPKA46DceS87kw9xAaxTHrOj78pROsznKPhuq9z7VyN5fhM/1PDJA46DcscJ9M408oLen1ULqAoixDDaSGvV3szX93D8ih9KSmGTBxwH5QocZVNADSsojgW0ZwxQqwVkSvGx52EdF+D4FT/ccIRLHnAclDttlckeuVOBtWzDkUcC7ZWBC1an6avwR0ul/wvHr/jhhiNM8oDjoNz5lLtSGmt3VIhpbDiSg3TNgOO5+5THcLnwtepn/HDTESZ50HFQ7rx5YhEUnTCx74k81QpmKlBFxYd7E77QV/2MH246wiQPOg7KHTqmJFpZILcnnCtjgApOWD515NaK1K9M8vwifrjpCJM86DgoV+joc7Tq1sDWcHjulIM+BWRJL00xM+KN2vHLJd90hEsedByUO+FcL7k5K5Q5K1DdPZbk0UBKyqWMPZXPG3PHL5t80xE2edBxUO58skLy0vOCpbkBdU2gpSMk6alnb2PQhU9WP+OHm47wyYOOg3Kndow0Ka0Mjs992ZENZDUD353WpsYKfzZ3lP93/HDDET55wHFQ7hzswOUmlqBQwecyeQfXtIDmyi5VO7avQiTl/x0/lJTDJw84DsqdysG6sHCBXUGeyrH7Kqs1A+Zai06bLX81k5f/d/xwwxE+ecBxUO6s6aHVNKWyS4XN50VgA62JYWoT0zykt6+2H5b/d/xwwxE+ecBxUO4krNyGP89lcchzB40rbCZ8V45J6LO0Xi+0Vb/jhzls8oDjoFx68qTNahGYyAOoSwe13Vs1eu6gpdpn+mrTQnkTP8zhkgccB+XOzDFrqb2s56GT7IHcMxijgaU1OqXVeXzldJQ38cMcJnnAcVDutFXM5L4SlPx8yq31OWSzC0nqM2uugrY+OoL2Xzj+iB/mMMmDjoNyJ2AlZXZuA5bgAtLWQTglqGacWJJguWB0/BE/zGGSBx0H5Y5JXrx6YwerT8BqLgbLvmBRmuhmXuuFqeOP+GEOkzzoOChX6PCGrTYUkETP11x9lub2DJOx9LRSH+mrCEl5FT/M4ZIHHQflznnZPWXM7gJKbdNRagPlzLAS7tFDauqf7ZUur+KHJWzyoOOg3JnKe0o2yJ4jgXsqlybgWQSG9jS6Dqp0wQn8I35YwicPOg7KnU0ksxJrbzD+PZnlZM+yBYVCtNiqSZ5f3XrCN/HDEj55wHFQ7rx6sul591AwHxeQ6kLwUSu0XGfCOd0/+6CLb+KHJXzygOOg3Nl+WKRNzRlSQgNquDYcw6DoIktqLdWvth/im/hhCZ884Dgod3zykpovQcA9dTx7cwmkrg6JjJugmfFXh9DwTfywhE8ecByUOzOHpjUtJ6gZFcgwg1ZlUEVprKzNL7RVv+OHJWzygOOg3KkcLeXOJcEwbEArN3BqAjbWykslVfnKJsc38cMSLnnAcVDu+ICzmWsvm4s6gUQVdHTcf2mqPutceX4Px+/4YQmTPOA4KHcCVi44dfdRnnVXjjQek7w5WEm8B/Nc8TMbEF/FD0uY5EHHQbljkq/qmNcEnpyB6JnItShMm5lwCKXyVYQEX8UPMUzyoOOg3KGDePScHTphBSo4nuVVDcaovS5e0+nCx9w/4ocYJnnQcVDuPCYflb3TAkRZQNYqqPj+B9xsjunWZr9RO3675BguedBxUO58sVqaRn7uns2Udmc1BVznHkMGGplW4fZVdB1fxQ8xbPKg46BcoSM1kl5LhzqfcK7SfOKHu8dKk1dJ5Kw3OqvfPjmGTx50HJQ7C95oKm5EQOY0INYMNnuFKbuvylLGmF+5HfQmfojhkwccB+WO29HnkufyWfPn1ZPReF4HZhhLqObS0fMFOP7oq8InDzgOyp0Hsz1NRHTo1jsQFgORiuDumUuW1f2rTST0Jn6I4ZMHHAflDhxa1shDwXHl3VbVBJKLQp+VjEcpVC/A8Tt+iOGTBxwH5Qocq/hk0QJeSXZblRCspw6F5ux5Go70lU9Ob+KHGDZ5wHFQ7nyumiPxHsnBmPzZYfUcJhgEEwcuS0vJv0pY0Zv4IYVLHnAclEsuOc78FA3fDRaQZ4N/a3Rzx5rKlvbE/j0cv+OHFCZ5wHFQ7uxZqDP55gDQmfZAnjJIHwazayOtxF6/etVBr+KHFCZ50HFQ7pwmr16nk0HzuvuqUdqmA3nXD0+rU6VpN+j4HT+kMMmDjoNy53vVRG+9K3B9Hj352PMHCUPLLdtcXnaHdYGO3/FDCpM86DgodwJWlFsfqYP3ZkC9GlgxButNk+e8On61o4dexQ8pXPKg46Bc2istk0gHNG1jd1b4HNBkeWDxMogY2wWv44/4IYVNHnQclCt0ZJ1mSRrM+ryT9VnAlBYw6VqtWkv81aknehU/pPDJg46Dcmlz7hxFd7HIXhaQPN+sbBr0qYgmZk2+etjBb+KHFD55wHFQ7rx6kmbW64BVnltPs++xI1MFJU+tk6HRV5+s+E38kMInDzgOyh04NPUh3gFTK8/2wwSWlKCOksSq7Fry1UzOb+KHHD55wHFQ7nzOldlLGQa7h3ouk/OuHJQY8qKVZ/Mp7auEFb+JH3L45AHHQbnzqmPPFTT+vXHCp62yCl5Xe9KIrbOk3tZXq0H5TfyQwyYPOA7KHTikJGqzgOR/T540wa4VE0qn1esuKZy/MgL5TfyQwyUPOA7KnbZqjTZGz6BzTxo0dYCvPZ/vdsonpg1KuQDH7/ghh0kecByUSy/JBbvUCdgqA/X1zx8XKPK8Kp+p5vXVY1l+FT/kMMmDjoNyJ37ohQltwZDyHEHrBdyTAGonXua8/MJE/kf8kMMkDzoOyp3a0R09Z4XaRgIaROBoGTgZKudGduNj7h/xQw6TPOg4KHdqx8rEqVRwG2XTYQ5axKBwnm03/XnPHhfo+O2Sc7jkQcdBuULHXJjKM21UnAOoTdlzhyq0pm36JmT0r87L8qv4IYdNHnQclDt09JKIqEF+LA56HkDpHAtactmt1XSfN+aO3z55DZ886Dgod8K5o6bR3Pa0kZ6HHbQ7K/MMPZH2slJl+iqcW9/ED2v45AHHQbmTsPK6R4vkMBXHcyXQQZ5raLu5KrU8sHx2kqC+iR/W8MkDjoNyZyan1Glyh+6dYXPS9nSOtvsqzMVKqtW+msnrm/hhDZ884Dgod151aCkljQwrPWt6qjk8VwN3byW7ZhROzl8F1+ub+GENnzzgOCiXnjxlWlIQEJsCJVdQWQ4VKeOSmfSzr7n1Tfywhk0ecByUO5+reCHREFjLBYhbA+FRINU1UAexy1cfc+ub+GENlzzgOCiXLmiS1LYa4CrPk6euIJMJahoFeQxJ88JA/jt+WMMkDzgOyp3th72WOvcYzpie/W4975mDM0jlIk+iBD8LWNVX8cMaJnnQcVDufMstJWOWBJh626VDETTXBQ2pDOvLpF4wOv6IH9YwyYOOg3KFjtZSVt5MmPIA2hMHyHqeP7WeJTuVJBdG8j/ihy1M8qDjoNyxOtTX4Dyes2fPRQIu4EMQZjIs+08t9NV52foqftjCJQ86Dsqd7YdJuCa2J6u+KwYagfsUGMi12ly0Ptt+WF/FD1vY5EHHQbnzYha5ScsCKM/WdXQGnc/LQHuCV0gD842p/LdP3sInDzoOyhU6OmXTWiYMTQloyfPEoxgkpeal41j21bOn9iZ+2MInDzgOyqWE1eqsU2FQyUDZBVRqeWzz0anV7PrVsoX2Jn7YwicPOA7KncqxvNMzcCyXDcdcz0w+HHBUScizef4qYdXexA9b+OQBx0G5s8MKC/aWM/B44KAmYNM6lDEa76rhhb/6nNvexA9b+OQBx0G5EyLpq7A0Ba244SimIIwItSZN1mpr7QIcv+OHLWzygOOg3LlMrtUEx4S2ZADVtsAdG4y6fO5ppGT5yupob+KHLVzygOOg3ElYNdK2CkKZrcPzOhCMuUFvxkmo9O+ekrc38UMJkzzgOCh3BvJe5lApgCXzbqsSgpfBkDYUNMkm1a+2H7ZX8UMJkzzoOCh3JvLJKXnpINgJKHUDn6NAwywLe9HFF0rHH/FDCZM86DgodyIk3EoRJVhd17PfzcC8NKDep9S0ZtELH3P/iB9KmORBx0G5QkcyzjKEwVrbnZWNtseO0SFT8U46pnx2rqO9ih9KuORBx0G58zl3siXmCTLm7qyYGXytClqqLaurp3GDjt82uYRNHnQclDtzB2NLq3foWQwoD92147kZWGgweUuSLmRI/ogfSvjkQcdBuUIHW9UNCMPCxyffzdSeyleD2ottOkYu66u5Q97EDyV88oDjoNxprFISGcTQsD4Jq74bq547NEHksrrP9tWyBXkTP5TwyQOOg3KpcuzBe3UBGjXtysECUrtCKq02H5hsfPWcXN7EDyV88oDjoNwJrrfUeHmDYWkBkRSQPaQ/q0Hnqs2q24XK8Tt+qOGTBxwH5c6Ct10mVlKEogWBkOkJru/K0Xzm6av0zxJW8iZ+qGGTBxwH5Q4cTReVUsBRFIjxyebODCNh3i2XtIJfvQeUN/FDDZc84DgoV+BQGlTToF00+m6rchsg1hpomWu2IvunSb+H43f8UMMkDzgOyp3gusyBMz/HnZ5PuZUnWGkZRKrokNZbte/h+CN+qGGSBx0H5dLKdfPal8DgRs9+t/LEDxOYeO/Tc8H+VfxQXsUPNUzyoOOgXNqc28oYu6fy9pyyaX2P5MYZCiWZGWfK7QYdv+OHGiZ50HFQ7tSOTEtryZAWViDKz+ZcNqjW2SyVbLwu0PHbJddwyYOOg3Jnr/RI2BQLZO1p04G0h/KFYFnGRB6Y01evyeVV/FDDJg86Dsqd7YdpuXN9jgTyrh3PRTRZacMyUeW5oCnpxlT+2yfX8MmDjoNyp3Yk77OXAoWfr7quGcyoblh8VhMqTF89mdUX8cNduQKOgOP/q9wJkfi/jQoDMONurFKS3VhNBkx77qgkNX12QlNfxA9zCp884Dgod5YtFMG2NhK1rQHUrYMkb8C7ZHREw2Zf7VzXF/HDnMInDzgOyhU4creltCtH1flsP2QCI+/PBea0eVlG5ULl+Bk/zCl88oDjoNwJkYylZTSHkfICms+qBcsMI3vpw9sU/ip+qC/ihzmFTR5wHJQ7r2W1eKrCUPA5ftY1gWVL0PO05JL66BcG8p/xw5zCJQ84DsqdymG5ZukNRKUBCSJYtwapCUlCU9f5PRw/44c5hUkecByUOyZ5Ne9zKgj1PXP4Lh9ScoKaV8meSu94YSD/HT/MKUzyoOOg3HnWkQdbS8+O9dKBqu+JPDWFtZI16qZlXhg6fscPcwqTPOg4KFfoqHXPHbWPPWYsfKYOAStawZZNq4WGf7b9UN/ED3MKkzzoOCh36NDaC+bH+JPnRGBtYFIWZJXdZWmayl9FSPRN/DDncMmDjoNyZw+J9J5J/70EFCDyCtp3o8WcKq802ekGHb9t8hw2edBxUO487HCdddVdLOZ4vue6g+/+CgTTrLMN1PbV9kN9Ez/MOXzyoOOg3KHDdBHNAbM8nVXGDDYywvBCbcwlsj6ayim9iR/m8MkDjoNyK2HVmnMBq7pLx1gJvEiHzIy2VFNNH33Q/S8cf/RV4ZMHHAflzrKFWZRXd2h5GlBLE2Rxhoo+XVonbh/tXP8vHH+0VeGTBxwH5c4xm2ZUJ2Uok3dbhSagIgiIdRrPiml9tP3wv3D8jh/m8MkDjoNy52suGe56oaDPQyeatisHjj2gNyLlZ17Hj75X/ReO3/HDHDZ5wHFQ7tjkWH13VAhljOdjbt8zx1CCqk6DlpDQR3tI/gvH7/hhDpc84Dgod7K55q3b00eNOfbM8dzS7L0DmzQdvTjbRy75f+H4HT/MYZIHHAflzktyXzxQHErzBpQ7gk6dsGZGzZYf8Xs4/ogfljDJg46DcmfoYBmelaHTenaD7iIivtL+S54y1HPuF4aOP+KHJUzyoOOgXIquD3fGAW6PST7SUzukQllmZWGpJV34mPtH/LCESR50HJQ7PiBp7oX/3XhyoGIZrIhBT7JWTsLZywU6frvkJVzyoOOgXBrKE+saCdSe/W6sBTwNg5WqlISzlq9Ok/8PHb9t8hI2edBxUO4ErGS2uhrCas9zci4MkkoDm9WUUu29fXSw43/o+O2Tl/DJg46Dcscnz8ua7kHDkMvurHyBESGwuiaeNKx+RUd+Ez8s4ZMHHAflChzN20IsC1oaDUjJwVkImEt/Gq406KOl6/+F44++KnzygOOg3Hn01HuisluqRM/x5brhkNYEltkytccgvADHH21V+OQBx0G5s6bHM83cE6xe9kiOPp6RHMEnWaKkewr5Kn6Y38QPS/jkAcdBuTNz9NrzLhKgjf5deqog2RWsPi1WmjrtKycwv4kfYtjkAcdBuQTHGs2c9xj+bw9JbmB9z+eVJav9W5z70Smb/8LxO36I4ZIHHAflTjZXhbKJQl+6B/KpBcTbgLSrxuaiIfNX2dz8Jn6IYZIHHAflzntA1D6p9l00+gAqs4MtEiAdxWpiSfiVDZhfxQ8xTPKg46Dc6atSKXmPGYA006ajIQhxBjTqi1eS+tWxjv+h43f8EMMkDzoOyp0IiYhrGwStPqfJKXdQrQrTsPEgoSR+gY7f8UMMkzzoOCh3ouuzLa57ztij+W6vcnJQ6gXyyGvVxdk+27SQX8UPMVzyoOOg3DkvW1MSJAWuvukgK6BNHKx7non67PrRvY7/oeO3TY5hkwcdB+VO7chZHKVAS9WArO+pnMZzomCl3pAen/wCHb99cgyfPOg4KHeePTnZEslQlBBo9gHS6oSJK6eSrbq3j+gob+KHGD55wHFQ7jRWzKNW3nDY88lqzgaasAJV85JTy/KZT17exA8pfPKA46DcsQITcuKkMDnvypFbgv2v6w4N0Ql1DZMLleN3W0XhkwccB+XOJpKRuuPacDgTUEoNpPCCXJAGj06zXKgcv+OHFD55wHFQ7lwmb2LSsz2Hz9KzakHBShNIWGitMnOaFyrH7/ghhU0ecByUK3BIX13W2vUiya4c7AOsOUFhRU95MqavFryVN/FDCpc84Dgod+BAShWRIPexgDBN8M0LYO8lZR+F51cZkvImfkhhkgccB+WO0WEp18wK+mxXIM4NtNRnjVVpxcqeOvQCHH/EDylM8qDjoNwpHamX6c1BZvc9dGACY57Qa+ltTCu+vjLJy6v4IYVJHnQclEtTR9tFYvGzbn03Vr4GaK0ORWoag1JX/eoteXkVP6QwyYOOg3Ipup7H6MjA+NSO/mxaGGx7MM9MNGrVz8K55VX8kMIlDzoOyp25Y7dWe7RYUGvPT8DKwUqZ8ORy0XKm7Be+WP0RP+SwyYOOg3LH7NBFrc4ESml3Vs0YVFKCjt2G91IH3uisfvvkHD550HFQ7swdq+VGzwddxfF/c8euGAx9T+nMqzSlr6ZyfBM/5PDJA46DcmuHFaa5G6vyLD4kTB3cpTyfrErOgyemr8YOfBM/5PDJA46Dciebm80pWwLErkCrzj2O0+6rVlaZnBfO+T0cf7RV4ZMHHAflzsp19lKqKjBPASq7wXItDK0vLExM67OEFb6JH3L45AHHQblzyybvuaJ6gbFkT+R1ThBtDGPOZ7dVW61fmDl+xw85bPKA46Dc+Vz13B5PI8PSlZ77sgtE6gC2aVicXBp+D8fv+CGHSx5wHJQ7lYObqncCYzIgnuNJk2xC0hQZYoLtwkD+O37IYZIHHAfl0pknNW/TIONzItBTBxmGUHovE5d7G18dssFX8cP/H3tvk6xLjjLdjggzCRCC4aC/+Q/hKs77NbLs6tkWnVCLapw6O72ZeyUQ7oISJnnQcVDu7AaVOmcZskcN2qVj1gTtMTqyTCVabOJfLc6lV/FDCZM86DgodxorbYmoZiCzPZJ3T3vq6ApieWhOjbheGMn/iB9KmORBx0G59LCjLtLdVDV/wrmLDBru6bxhG326NJ036Pjtkku45EHHQblCR+rJadQCyeR5E4i+Odl/65NGyolTTV/td6NX8UMJmzzoOCiX4oc1U6sMU5YA1/03a73BxJaLZ0qpfxXOpVfxQwmfPOg4KHe2ridvrGMAF9t08GhguP+ovMeOlbOvz96T85v4oYRPHnAclDtjRytl7N4eevO8CfEObnMAeq67waqz0lcJK34TP5TwyQOOg3Jn+2GrawktGI8fyGlmMGYF14F9ZMqkXy144zfxQwmfPOA4KHeyuUxCjAPGtGdvLk9opU+w3giT1TGKfg/H7/ihhE8ecByUO06gEeXH/1up/TuhWUH7XNBWTebutGvJ93D8jh9K2OQBx0G58x4wVyPtA0Se1aCsCq02BbWck86W1mcJK34TP6zhkgccB+XOQJ5s/wLyczeTFFhyh+bFwLmpeW2V+lcZEn4TP6xhkgccB+WODehzddHdVpXssAeQBo1NobdZffYkuVwYyP+IH9YwyYOOg3LnKfmkPVfsYdyqNeBlvueNvMfyp8VqbkYdL9DxO35YwyQPOg7KFTp2UzXIdEImKXsklwmWVofKzrN1NxkXGqs/4oc1TPKg46Dc6awy26hFoP+rHc4DtC+CJDRLmYmGf/UkkF/FD2u45EHHQbnzxaqV0SkVyD0hcN7jeaOxoO6frZII8g06ftvkNWzyoOOg3LHJtewOaiXYHZQAD0FoexJ/goitjbLrSi8X6Pjtk9fwyYOOg3LnyewYeVLarZQ/u0FTLbBnjQpe9z9g0pn1qyez5U38sIZPHnAclDsnNNFXbR1BrAxgammXDl+wUmXxMSvXr3zy8iZ+WMMnDzgOyp1nHXlJxs0F1T2OM8sC1/aESBS9TG3Dv3oSWN7EDzV88oDjoNwZyaXnhsaAVvdILs9lcivP5JFymdbVP3vzVN7EDzV88oDjoNyZyNeeOEwmpPZc66ioYGNlWD73OE7cVr8wc/yOH2rY5AHHQbnzHnCuXCnvWXzm52OuCnh/th+2gt3azK5fGYHlTfxQwyUPOA7KnYG82pBSFNbUAjzs2bi+/+itFn9e0ab+1SWb8iZ+qGGSBxwH5VLlwCGzMNTlDoy1gDUioNKpWJfVPntJXl7FDzVM8qDjoFyhw21gYauQRSrw6psOqw1WnYvZJ0r/6h5BeRU/1DDJg46DcudjbkmF6PlKhXM3Vms8b8k1AZP13FPOWL+KrpdX8UMNkzzoOChX6Ch5drGxAOV5TO6uzxqSDLUsnoOzi3y1hqS8ih9quORBx0G5E10fuqaLgw7Mz4PZ/TdvHfKkJStnWuWrB7PlVfxQwyYPOg7KndoxWJu1Aj6e2pF62lP5fG4SUCZLo4zxVTi3vIofWvjkQcdBubN13TWplQI1uW06SMGQHTyvgbLE1vhqTY+8iR9a+OQBx0G5s8MKfRUcA7qOBiyrQGucgRiZiVNZn70nlzfxQwufPOA4KFfgGKJj+VwwU+MNB+6+qtAA1I6CVFuvX/nk8iZ+aOGTBxwH5c57WZnFS63gOBx4JHw2kRggYuql5D2uf/XmSd7EDy188oDjoFx6ENgSpoYg2BF4etuVQxEWrU1Lr0TlAhy/44cWNnnAcVDuzByzcpNdNPRZgcg4FPxZRlLUF1EuY0/m38PxO35o4ZIHHAflzteqtUYepYPsvup51aF7IH/m84bL8mJyvDBz/I4fWpjkAcdBubMadDUhZoKKUzYcyXflwAKpFq9VbfBnRoe8ih9amORBx0G501f15oiEsCcPBXbddAyeeyJfwm04GV8oHX/EDy1M8qDjoNyJH+LIk/P+N0rtia77AHUhsDEEK6NY+epFoLyJH2IKkzzoOCh3AlY5917ZoXh6NueWCdp8AlVSk4xWxlebFuRN/BBTuORBx0G58zm3cJ1LKwjVCtzW2mWjImTu6LNplSu146dNjils8qDjoNyxyX3h6tNhpOc0OdcBu3SkPaTjrIVoz+lfRdflTfwQU/jkQcdBuUQHUtXqoDIR2BKBp6Vg1E0S19b1q0eB9UX8EFP45AHHQbkzdrSSe00OmNfcjdVsYKoD+mgZXSYjp+/h+KOvCp884DgodzaRKDGN2WHw86yD9t+0lAaOPdeFmpt91VfVF/FDTOGTBxwH5Y7ZYWPRUnqu1xAwioMt7pCJ81orT6MLbdXP+CGm8MkDjoNy6VpHH9kbAv27ZWNzjxt1Llg+ykQSGvrVk6f6In6IKWzygOOg3BnIB8nKtsBkLODyXCIw3H/TMrnUUSpeaKt+xg8xhUsecByUOwkrmStT6yCN98zRWwHdRECihGhto1O/cjrqi/gh5jDJA46Dcqdy7IG7p9yB0pzAtQx4/gksFRst0xL7auN6fRM/xBwmedBxUO7sBk3axiwGpTTbEzkJqBcGJ1V3T00+2+9W38QPMYdJHnQclDsRktRslLUgeRZgpwpWaoHUV1XdI0fJX70IrK/ihzlM8qDjoNwJ55LNmleB7s8BzZLGsyW0wmIaPocS2VfR9foqfpjDJQ86Dsqd2pHdzTcdzPTvNLlDey6Vz4TCVqTQZ9sP66v4YQ6bPOg4KHe2H/ZU0Np6FroRbB46tFYcZvNZW/OKdiFD8kf8MIdPHnQclEvLFjyrYX8OkuueytME692gOs1e3FsuXz2Z1Tfxwxw+ecBxUO4sW6AyicVhzxoDeE8b4F0NxJTLrDPvsfx7OP7oq8InDzgOyh0rkEnaTAwtewYeY4Hm9dwLFJmW0XV8NXXom/hhDp884Dgod8yOhrUW2pVDcT5reio4eQXBZqMRN/KvElb6Jn6I4ZMHHAflzmpQ6rKSyK4c/CSs6pPNpQyZffY+Z+mC38PxO36IYZMHHAflTlvVVhVMAxbxHshbM2jOE9oUbtV0jXRhIP8dP8RwyQOOg3KncvCcWfKexZ+7mWzPxac5JlCridt0rfLVt1x9Ez/EMMkDjoNyp3IM7KtkAiN8LpO7gYlOSGWhWOtt6Vcmub6KH2KY5EHHQbn0WrbUYpSg8/OsQ/cw7oIdrOvoPfvo68LQ8Uf8EMMkDzoOyqX9bjUztwJzmuypYyRwnRO6k7D2nmx8FV3XV/FDDJM86Dgod+jgnkr3CXVOB+5UwCYmKJZozYqo1C/Q8dslx3DJg46DcmfumEojrwxeSgbG+fxNCER3VRFNWddX9zr0VfwQwyYPOg7Kpf1uZFTqBC5td1ZK8txBK5CdqsscjcqNzuq3T47hkwcdB+XOB90u3JL3576sAfMeORqOJ4OYdtUwKa1/9SjQ3sQPKXzygOOg3PlkNddMOnbVME3Abm3DoQTTel25i/Uxvofjd19F4ZMHHAflzg6rPVgg9gRiu3yw7paqCe6pw5I17jhRv/qea2/ihxQ+ecBxUO60VcM3FYy7aEjZI3lzMOwN+vBsuU3y+VX80N7EDyl88oDjoNxpq0aetTjuPuqJH3rfcJAiDC9FZjHK86uvufYmfkhhkwccB+VOW5VqbX0pzPHErMqUJ374HOso0hKPwTfaqt/xQwqXPOA4KJdedXBnpwGD5OmtSgVNVKFNlURpTyT1q4SVvYkfUpjkAcdBuQNH5iHDGeTfxnWTAY2zA2k15jal4oW26o/4IYVJHnQclDsTeU0pYTNIRpuOys9+6Z4gu3oSpZT8Qun4I35IYZIHHQflUvxwLjfqQJwmcO4ElsqAUkZFLi0VvWAD/hE/pDDJg46DcmcNSSmpPJtzKTcF7jWBNuzPdM6p0iSpX60hsVfxQw6XPOg4KHfih72MVUaCSbaHcpmPS14FJGdVnV17u/DF6o/4IYdNHnQclDu1o2YTdIVW2qajD4KWzEGQtet8PvdecAL/iB9y+ORBx0G5Qscq2vJ61lcteR52yADb/71+9r0J5T6c+0fh3JLexA85fPKA46BcuvX0BNcLgog8q0Hpaax4gg9d2hYRfXWS4L9w/NFXhU8ecByUOzvXKxbn0kDxsQI1DfDcMxQlz861zPbRo6f/wvFHWxU+ecBxUO5UjtoZV6lA1Caw7eHcdA/nlbz4c69j1I92WP0Xjt/xQw6fPOA4KFfgcMmUuCj08cAhj9ex2oBpaTVvlG1+dF/2v3D8jh9y2OQBx0G5YwQWzMOlAiZvzx6SPW4I0x7I3WqdlHBcqBy/44ccLnnAcVDuBNe9TSJXmGVPGpxT3W1VEbA8suaaWpkfZUj+C8fv+CGHSR5wHJQ7RkdS3b8xCj7K/5s5fP9KQl0o6l5WoY8ey/4Xjj/ihyVM8qDjoFyhAwuPlkp70ri46WAESzmBUC8+anbGj451/A8dv+OHJUzyoOOgXKHDEmbu2KD4c5rcUcFGbqBtCaZsLX0VXf8fOn7HD0uY5EHHQbljdcxNQKsTavXnMbkoNNIBc0gtujqt8VGE5H/o+O2Sl3DJg46Dcuc0ORKP58FsZx/Agxbo5AI0Wk9dE3m64JL/ET8sYZMHHQflUvxwemmdoNXnPnnGASZiUHMe1eaaPD862PE/dPz2yUv45EHHQbnzZJYotUkZkLECL1PQ8jyAsrraxOKavvqgm9/ED0v45AHHQbkzdrQpsnY7NTsu4DkaNGsOU3P2vomh+tVQnt/ED0v45AHHQbmzpsdXUUoOwrTrBeU9dXTv8AT/FopM5a/6qvwmfljCJw84DsodsyOhCxEBFdptVbcJjSzB5LEarWZpyfdw/I4flvDJA46DcmciV5zTsu0hY/VdOfB5TF4ToLTsizqafPU1N7+JH0rY5AHHQbljBI7c02wN8nqsjrYm2MAOZDba6FpxffUxN7+JH0q45AHHQbm0pCc3kyyQRnng0AXOrmA2Kfc5yOWjRQv/heN3/FDCJA84DsodG7BzmrpnceqjASec4L7yhqN4Wj2X/NlL8vwqfihhkgcdB+XOm6c9dCuuCthqfnaDFmhax+6rdHkiWShfhXPzq/ihhEkedByUS7UD15BeQZD4ORFYoeUNi6FLWY0Y8Ubt+B0/lDDJg46DcmdHDzdHzw0In/1uFRuotARSraqXhJJu0PHbJZdwyYOOg3Kns9LpSVp7to/soXyigU/psDQRTpnEN75Y/RE/lLDJg46DcoUOmsMZbQ8avp7doMuhtefHVIft8jHG+urZU34VP5TwyYOOg3JnTc+evNOTxl1rFxDepQSa1A4J6yo6rSatH9GBb+KHEj55wHFQ7liBbrXr5oKkP4fQqoMTC8wmaN4Sz/JVwgrfxA9r+OQBx0G5s4kkJRqdMxjxrhxjE6K8Fuhq0kaeDe1C5fjdVtXwyQOOg3LHJ2+2UvMKNMYeOtYUMHcEsybO7Xk7a9/D8Tt+WMMnDzgOyp0nT2ZEiQly491WVe3QcBGMf4sWWBHTVwve8E38sIZNHnAclCtwDF5lci9Q1Ai473HDqUyw1nmNPrG0r4Lr+CZ+WMMlDzgOyp1XHauvMp6Ty2QLONUMXq2Di6/+hKwafhVcxzfxwxomecBxUO5ESGTwdFXQKbutWtnBUzeYll1KkWHzwkD+R/ywhkkedByUO8eXxVBnnpBY+vOUfJeOPWoAacM9mTcn/WrPAr6KH9YwyYOOg3LnYy71TJoEpuCeOqgMUOsV0EQGsY31WfwQX8UPa5jkQcdBufQkEKfnUmBNzLt2POFcxQ5Z61JvUq3coOO3S17DJQ86DsqlVQvJbajD+HdAcw/hu3ZUef6gURllfLakB1/FDzVs8qDjoNzprFZaVdKCSsLAwgi6gYE8acjurMr66vjy/9Dx2yfX8MmDjoNy52GHj9wlNRimzzerpaB9GbQ+cx7Ue/3sySy9iR9q+OQBx0G5dJm8Y8s5g5Ynub57KbC2BtBSQn/W9thXn6zoTfxQwycPOA7KpdWgmFD58clHBW4FYbNSoVgbyutZjPhViITexA81fPKA46DcMTtU557IM2Bf6Vnw5qDoBaybGM89j8hX8UN6Ez/U8MkDjoNyKZtb03BpQMwGXIjAsiAM1bZm6mq+vofjd/xQwyYPOA7KnWyulz5xCPTeduXg54RmGQ16m6NVqrj8q7fk9CZ+qOGSBxwH5c633K5z9txhSB7Akhd45gllpJIb5p74wkD+O36oYZIHHAfljg1YSYYvhaRtD+SYHJ5vVDD7TDy1aR/+PRx/xA81TPKg46Dc2bNgXidWh5FTBlZl0DETZKQmWFvG9NVTcnoVP7QwyYOOg3KFjrKkZNm1o6TngGbHXTuw0P5xMyN9jl5v1I7f8UMLkzzoOCh3OqtnX5VagVTGv7Ejw+6zBGQsWpSlD/oqYEWv4ocWLnnQcVAuhXPFpruC9Oc1uYwKKpxAJA1uNSO2G7Xjt01uYZMHHQflVvwQUeuuHTifgNUQaHNO6EVTobRndr8QsPojfmjhkwcdB+XOk9kyMZcnup75XzhXQVtfsNLs4ml4mV91VvwmfmjhkwccB+XSi1lpDSvC8n8++R7P/V+QfUojr62wfZWw4jfxQwufPOA4KHeOL5f6jBcN5ny2HyZHaG0SeFuSyHja/OoQGr+JH1r45AHHQblzX3blJn3Xi8FzASsjeF0ZxEv1tcuGl6/ePPGb+KGFTx5wHJQ7rzpqqSJSQKgq8MwFGqOAr0GK5I3bV2t6+E380MImDzgOyqWPuav4wAFljT2Qr9bBal1gjs2KO+V8YSD/GT+kFC55wHFQ7tx5KpOqF4ZR5XnVMRq0VAz67M1IqDSa38PxM35IKUzygOOgXHry1KySVUhFnseylsB73T/OwaiSc7Kvzjzxm/ghpTDJg46Dcmer9LDsavo8j/UnYLVbqlInTFxTmFLLdGHo+B0/pBQmedBxUO6Y5KyrtTnAs286nBCeKRzWoqWrpiXzK5Oc38QPKYVJHnQclDsHNK1NQWWoXZ/awRlaXQh5ipfNDfVxYez4HT+kFC550HFQ7tQOMxlpdOiV9lCetIP2PgCdaI28aksXjMDf8UNKYZMHHQflznPy+bxvcoKcyZ9nT/JM5Qmq6NIye+XPwrn8Jn5IKXzyoOOg3Nlh5Zo6twJWqQCXhPtvz71AoWprVuufnbMpL+KHlMInDzgOyp1XT11KqbtWqD0HO9h3Y1WJYGjP0irWxuN7OP7oq8InDzgOyh23I3HKqXeYs+ieOrBAew4+rZ5MU/Y+6KsFb+VF/JBy+OQBx0G501ZxQezcYdTOe+joBI2nQ1a3RY6j4VdresqL+CHl8MkDjoNy53vVtD58MLTdSAGP2cErKizmJiae/QYcP+OHlMMmDzgOyh2rA3OlWgiwjQY81wQva4CvLUjaE7l/9TG3vIkf5nDJA46DcmfmqGVUUYFiz50n1wm6R3TAKtzyUpufPZYtb+KHOUzygOOg3FkqbfQcJs9AM8mGozH4aBlqXSyNjemzjevlVfwwh0kedByUO2+elrLwfAoG7Ym8aIb2bHobo9eJeyan/tVW6fIqfpjDJA86DsqdxmrK1CFl44ATnjkcrGGDmp99upxTKhecjj/ihzlM8qDjoFwaOzINGgmE+kPHLiDNpcLMWxCumfmr+GF5FT/M4ZIHHQflzqqFqWwpTajP8MFkCpptgc3UcFoaOd+g47dNnsMmDzoOyp39bpqb6WqQvXTg9axZsCEwWZ2biaHdoOO3T47hkwcdB+VOOFeGjbaLxUTbtaNPAytLAGtB80mrpK+ePcmb+CGGTx5wHJQ7pSMVoroqiDyrQZ+rT5p8/zi9jEybj/qVFShv4ocYPnnAcVDu+OSkwqoEuZM9e3MnGLYJ2htXS0wyv7pmI2/ihxg+ecBxUO58sEIktsywet1w7IEDvNrurdDFvMzm/QIcv+OHGD55wHFQ7uzNRUls2qHV1J9VCxkaTYbEhV2yCNoFOH7HDzFs8oDjoNyBo3sm7R2KtA2Hpt1W1VKh6nDsyTKOCzPH7/ghhksecByUO+8BMS8cewIftT73ZQuBLZmQeeRSU02eL1SO3/FDDJM84Dgodw5oNklenpW5e/wG7oLgaxI0sVa5NCv9q5fk8ip+iGGSBx0H5c7nqlp6s7Qg5zx3X9UKqK3dV+HaHVdJmudXNqC8ih9imORBx0G5FT8cKFMA5xOwwmSgU/YQkhh716KpfXXnSV7FDylM8qDjoFy6ZdMxj+GQ8lTgRgk8NXyc8lT7M5JXuUDHb5ecwiUPOg7KnYcdZbo1ctDc6BnKGXxXDBhZTFqb7HSjdvy2ySls8qDjoNwJWJU257NmfZRnhZU6Q1vPEw9vNMZoo7WvHgXKq/ghhU8edByUO09mk1AxXcDFx2bCFXyWArWqjlxXsvzVJpL6Jn5I4ZMHHAflztjRx8p78oYqz1fdQh3M5p5CRmKVvpboV6WjvokfUvjkAcdBuZSwKqtxbjBxPpZHImiIDUZqGbvI80Hrezj+aKvCJw84DsqdoWN4n8sFmuRn+2HLe+jYk0eViqmn0at9tWuhvokfUvjkAcdBueOT14W7oUIgzXvwWO7QmnaQxwNkVJz21ZOn+iZ+SGGTBxwH5c7xZR1CIgS5pj2Qt1nB5nzWLVREtVZa/+pIYH0TP6RwyQOOg3LH6WDqS5aD4NyVw57XTtgVEGXaQMwVL8DxO37IYZIHHAflzszBLrU9cHgpu61qBm3zAlinr8qTfHxlA9ZX8UMOkzzoOCh3kuu1uJWRn+9TE3imDm2yADbf/RVKy+lC6fgjfshhkgcdB+WODThrwpwr9PbYgLvPAkMyWM/d2Tzr1HTBBvwjfshhkgcdB+XOuQ4lm2QFUtYMzFPAFhoI+9KCPIZd8AH/iB9yuORBx0G5UzuqCXpxqMa+a8fmpDkX6KhtOtuyz5b01FfxQw6bPOg4KHdWWI3SqO2B3JrsqXx4Ax9pD+lzlk5zFw/86vhyfRU/5PDJg46DcsntWM1byaDSHzrS5mSNDsRWCtf0pBM/okPfxA85fPKA46BcgWMQJUROkLE0YPSNidvzqJyL7IZLfX3VWOmb+CGHTx5wHJQ78cOVehm0oC/aU0eVDG1sQuYehtEb9bnW93D80VaFTx5wHJQ7uxZa67nujmqlvCsHj/G8JlcQmViG7MmjfrWmR9/ED0v45AHHQbnTVi2XktfaRcMVWHIBzzUDzjT2pG4rl69OaOqb+GEJmzzgOCh3th/Wlp2zAaVheyDHBA1zhdoH5eRqu9v6Ho7f8cMSLnnAcVDuJKxa6a2XCtbpKR9lgs+mkJ79PGX2XsdXPqC+iR+WMMkDjoNyBY6Zs9bBFeaz85BTRrBZFCo7edKJnb7a0aOv4oclTPKg46BcocObGFN6SocJ8KLnHkGtMBaxOGtbn22w0lfxwxImedBxUO6863BBw8Swlmw6/DEEbXbILZMX3+TgVy8C9VX8sIRJHnQclDsmufEGYVboXgZwRoc2kSDx8J6NRpGvwrn6Kn5YwiUPOg7KHa/Dcl5TE2BatueOuaCZJ+CmTbtTonmjs/ptk5ewyYOOg3KpdqAQZYUiNOHpo3btIAOTxFh1zD7HBTp+++QlfPKg46DcWfA2xxDPAr2VPXdwaqDI4/mRydeorX9VO+xN/FDCJw84Dsqddx3SbXVVwKH/1koncNnj+R7W15x1VW9fZXPtTfxQwicPOA7Kne+55l76FFAudc/kUsG0M5D1hs64SL669WRv4ocSPnnAcVDujOQpqWOrMLA+K9dlgRZf0FF8zd1lUblQOX7HDyV88oDjoNypHH0P5DYQuPn+Y/UB7UkjrtK4j2ST0ld30OxN/FDCJg84DsqdLT2lOc2kkAX/X1ul1gn64LzGyKN8tsPK3sQPJVzygOOg3HHJ97xB81+9eCqHzwaaTPbgwc+5DlfpX7nk9iZ+KGGSBxwH5c5SaUypWK2QBjbg3giU9kBeh9vIWYjlQlv1R/xQwiQPOg7KnQ1WZbXkOMHXcwRtsoJl2qVj1FQley701YNAexU/lDDJg46Dcqd2jLIkuUIXL8CPU95WriCdlVBljyQ3asfv+KGESR50HJQ7tSOtXTW8QfEujw8ooIMJRisN3XvFccEk/yN+WMMlDzoOyh06GstzhByIfNNBlkDFJmSbhkTWMn+1V9pexQ9r2ORBx0G5Y3akPmavDfJo8n+nyRu13Vk1UvU0extfRdftVfywhk8edByUK3TIYMt1ObBq23PHriKN0h4+eP9DJ8wuH3VWkt7ED2v45AHHQbnznlx5Dnsu2RRMu3SsAVapQs/Nfc/ru4x8VDr+C8cffVX45AHHQbmTzS1YZt6zRvWcHiswg/dkQHOaaimr5o9Wg/4Xjj/aqvDJA46Dcqet2sMF9zEAa7NdOYbukVwm6Bpt7PGD3T/yyf8Lx+/4YQ2fPOA4KJcqh66EPcHytnurqQuM8BnLl6vuhmuL38PxO35YwyYPOA7KneC6FOFVCKbjrhxtFFBXh4Lq+z/bKa95AY7f8cMaLnnAcVDubFxv6msP3mD4OB2YMxhz3jWk1LH2rO7zoydP/4Xjd/ywhkkecByUOzZgHpRGX5uLRMDZ24ZD9BlBctUuxfKFT7l/xA81TPKg46BcOoLWnu08tEfwkoDXYLBpA2SWtH81czH6yCT/Hzp+xw81TPKg46DcefQkVcazdoRcdjuV0qYDzWCwJGKlOfqFqeOP+KGGSR50HJQ7O3rG7GZEUMzKpqM6qOYJVDB3Ttam36Djt0uu4ZIHHQflzjEb5SbDGKb966x81w6jDoWssOTss19wyf+IH2rY5EHHQbm1ayHVNTPYyvpsBLU9d3gH0/nc1uyz9QufrP6IH2r45EHHQbnzzYrZ7LkqW3vm3Vm1Z+s6TRDNI1ulmf2jE5qS38QPNXzygOOg3IHDfCIvBZnuwKNM0JwTOPaRcy29tq8+WeU38UMNnzzgOCiXtkrPOUZvoC3vmbyt3VcV2R3WqNRzIcTPElb5TfxQwycPOA7KncpBpZTZCcz1ccf35OGsDmkmnl58DyBfZXPzm/ihhk8ecByUOzuskLkVNuCqCTg3gebYnlcdOrzmOmf7Ho7f8UMLmzzgOCh3ji/n+jwYXzC4EbBNBltEMIgXotlm5gIcv+OHFi55wHFQ7lQO6avznsVllgZMmaHlqYA917SxWcO++pab38QPLUzygOOg3DE6cuM9WhB40gWcBoOjT1AdiJOdsl6YOf6IH1qY5EHHQbmz3+2xwtvuppDt2bueCVrqEwRl1Z4ySfMLdPyOH1qY5EHHQbnz6KmKaCaEMnfF4KET7N9bcmpO2E2Ub9DxO35oYZIHHQflTmdVNgF5Fdijh+/ascEwLRlKma0j9iZ8wST/I35o4ZIHHQfl0tb1NkvFDD21PXcMamBSCozBlT33TJ/FD/Or+KGFTR50HJRLW9fFS97ThorXXUB2j6VCGdKzJnT3WAvlo+PL/0PHb5/cwicPOg7KnWdPffWs3EBr/bcCMYENTFCpEJblmvQrOvBN/NDCJw84DsodtyOXkVZmyH0PG5w9QUvYYVXbHf8sjp+9mMUX8UNO4ZMHHAflTl+l1MvkBZOfiwT0PHoaqcNMMkfDgqV89cUKX8QPOYVPHnAclDsvAlmwDJnPa/INR6FdOUbukItIljE3Nx8ds/kvHD/jh5zCJw84Dsqdr7mqdTa25/BZB15pgZtl6NjcyrC0bswcP+OHnMImDzgOyp0tPcuoakowS9szhzHu0dwacO3GNPYffqFy/IwfcgqXPOA4KHfaKp/Jhj1PAXdH9S9DotUFFq4mpZMW/Cqbiy/ih5zCJA84DsodG9B1j9w5g3PjZ6l0AlNjGGPt6TzViusrkxzfxA85hUkedByUO6Vj9FULd6Bcn92gmw7N+blHsMoaJTvrV69l8U38kFOY5EHHQbnjdFSSXLhBX89+t4UNdKpAQiUe2Nf86oDm/9DxM37IKUzyoOOg3PlgNaVzIwPJY9cOKRMMO8HI5s1yH0g3asdPl5xTuORBx0G582BWR63TCOw52sG4Cjhxgp6TGq26xa+2ruOb+CHnsMmDjoNy54Jm6b7UM0x6znQ8tzoazX/3O1IbZPuf3KDjt0+ewycPOg7KnXM2qzzTd4VWcNNREoPvcgGzNS45W7OWPqKDXsQPOYdPHnAclDulQ8Z6doOC+vMmsKW2W6zVAbWmiX3u36avfHJ6Ez/M4ZMHHAflzvbD1aj9266AuHblyAg69/yBuUiqVEaXr75Y0Zv4YQ6fPOA4KHeOL3tZLthgSHrgSM9S6eei5ph1lbwWrgtw/I4f5vDJA46Dcmk1aG9rdgW0VIBH2w1W2j8O7M01J31+iT+H43f8MIdNHnAclDsDuUwV410qWBnYFj7bDzuQcO+rLsf61Q4rehM/zOGSBxwH5dLMkc03CJCtjGdJD4E3b0AtlympUW1fxQ/pTfwwh0kecByUOwErQm+TMmTaXHDCAs+WdfC+J442cqP0VXCdXsUPc5jkQcdBuWOSj7ZWLrt0ePbdV5mCZpvQB9ZiaXktX+3ooVfxQwyTPOg4KJf2u5lxsQpNni0klvE5EZgg8RCkYZyzXaDjd/wQwyQPOg7Knd2gmtGJK6g+mxae5VWmqmDNsKWZpeWvji/Tq/ghhksedByUS8eXc+dcGTYKBfbvIj1zx4I5LVU1reuzM2j0Kn6IYZMHHQflzvfcpl3LUCg2du1ImcG5Goiv3VxNneWz3aD0Kn6I4ZMHHQflTmdlpaDqAFzTgPseyG0lhDV76mvPJPIZHfwmfojhkwccB+VO/DDJUzsEppRnTU8j0DYdBHMrmWZy/Wrs4DfxQwyfPOA4KHeWLXRt1deuHO3ZROLUwMk7lISr4/OyY32VzeU38UMMnzzgOCh32ir3tPIyyFl8j+SC0Kg1qF40S6ua2lefc/lN/BDDJw84Dsql71VCFWcGoiebi2tXjs57LF/d2mhlJv7qexW/iR9i2OQBx0G5dF9WWxkdwVifI4GjQ9tjOVCakqg+bwMvzBy/44cULnnAcVDuxA/RpDzbq2ZLAtzZwVoqkGbVjKyL1lfBdX4TP6QwyQOOg3Jpv9uQmXQ8sap/NuCuHMILBglz0jXX+OolOb+KH1KY5EHHQbl0jwBXz3PCHjf20NFrf2xAB1pLRm41q+kFOn7HDylM8qDjoNz5mDvLKmIOtY7nY27a80emAs1pl41dPr6LkPCr+CGFSR50HJQ7Y0dvWum5u1zSszm3OLS0GmSb6Dy8JLlRO3675BQuedBxUO4ErGzU5Wawx+89d/BaoBUVNJHnqijYvnowy6/ihxQ2edBxUO44gasvT0UAh+3OalkHHb0A5md5j0ymesEm/yN+SOGTBx0H5c4mEqTSGjPsMlGfczYDTHnPHRk9e8HJn21dL2/ihxQ+ecBxUO7ED5EJ60Zi+HPOZuXdWOlKu5KsPhLzsPrVB93yJn5I4ZMHHAflzkyupOxuYPgPjvbsQUwZmvfkz2Nu++y+bHkTP+TwyQOOg3JnJE9r5dwRWJ81PZUUvM0KPnFx0VlS/uoyeXkTP+TwyQOOg3Jn1UKaC3lOWCwE3HVBU2mwpGOta9L47EpgeRM/5LDJA46DcqdyjJzGxF050pr7jzTAUymQKbcme/CoqXwPx+/4IYdLHnAclDsuOfch6Xk7LsuAufjuqGYBKbl1s1mGXYDjd/yQwyQPOA7KFThyxjFwOmihDkwu4JoUZvfRbLSS8QIcf8QPOUzyoOOgXKGj9dyVpYClPp/ketp9lT+zefJK1kjnBaPjj/ghh0kedByUK3Tg82h8dIexh4znzhOBVd6N1UqdEg5Xv/Ax94/4IYdJHnQclCt01OETcyZYedFzQLODj1EhJ66mfaaEX4Vzy6v4IYdLHnQclEsBK7bJM0F+YlX7v9RP/DAZ4PM/8zpNv9pgVV7FDzls8qDjoFyiw0ZqvW4whj8POxi0W4FKksmLrXUjYPVH/LCETx50HJQ736zIaSZ5rgTisxs0ddCNBIh7VvWeW/3qNLm8iR+W8MkDjoNyxwrkttJShb67KOBpHWw8P3IpY0ku5bM3gfImfljCJw84DsqlBW9ryr/VI4XT01wJNN5w5NTmENKU01ebSORN/LCETx5wHJQ7O6wwe62aodbC/3eQQEsleFJXaLmi1K+uBMqb+GEJnzzgOCh3FpH0TuN57TRKmcCrIzTtDj3nmYWmzfTV9yp5Ez8sYZMHHAflzquOWlJLvUP6t/2w+AL1yTBoOdXBdZPyPRy/44clXPKA46DcgWPmMlp+ikZV4CYC3rDCVLLh3nOhr4Lr8iZ+WMIkDzgOyhU4+nQytwXs5YGjzz1zNAZS8WrUev5sqbS8ih+WMMmDjoNyaXGu6HpuZyKOxyTfzVWbmSC15iY4tH8WzpVX8cMSJnnQcVCu0CG5i5fCkLHZrh3koJLqhoVnmuZl1a92rsur+KGESR50HJRL8cNWJNv+N8rPuQ4mBZPnlOaQpSPNRHhh7PgjfijhkgcdB+VOZ1V6c6kNOj8pK5sLdFqBkXcxKRMlpxu147dNLmGTBx0H5dIiEnfzRDCaMXDhAl7z/qMrjl6LWbsxlf/2ySV88qDjoNxZ8CalZasK0p6ngJb33NGfS7NVtfY9qZf6lRVY38QPJXzygOOgXIFDU0UnMagz+R47GsKzchBS58QV+5yfvXqqb+KHEj55wHFQ7sBRlqdn0zoabjgSPvdl67N2IQ/uo0/+7Dl5fRM/lPDJA46Dcid+uKcK9Lag6oME5vGs6RmQNU3yySmVC3D8jh9K+OQBx0G5s/2wtWLPWcA5Nhe8WgdbskeQscp0M2n81dfc+iZ+KGGTBxwH5U7l4OJtCMIorLuZsrrbKmfI3mkuQ2b+6lVHfRM/lHDJA46DcumxLI2UzWEXkLLh4AqaiUHaxFb2sN4/+5Zb38QPa5jkAcdBuXPIRmxkeuCQZyAv5LCnkAm5D/aFee6fvofjj/hhDZM86Dgol4yOkfNuX6AlNeDRFZTy8wRqpNnSUilfXbKpr+KHNUzyoOOg3GmsZCZvskdyKbt25CbghZ4V7EQzLUfRr7aQ1FfxwxomedBxUO5YHTlhczLw+mw/fGK6vlIGc5FCY070G7Xjt0tewyUPOg7Kneh6VyIVBprPGbSGDKalQSol65ik5l897Kiv4oc1bPKg46BcOhJYSKutPWi051FgErBGHUbPpiLNl+kFOn775DV88qDjoNw5Z1NryX02WCs3YOEG7TlMsCeQWtT7yJ/detI38cMaPnnAcVDuJNcxzf17+iytSh2Y+4K2xoJOS2buLpS/yubqm/hhDZ884Dgod0IkC+fkjrA6FWCrE8xyASx7Kmd+vDj8Ho4/2qrwyQOOg3LJ7Jg4c3v25nYCXnsa3xO5Qx1z7bGj7nndvofjd/xQwycPOA7KnUtPo6Y9cuwhYz0nNDErOFGD0XIZZfJs5auElb6JH2rY5AHHQbnTVmWhoWnBKiy7raIBOvuzB7EiK/bB4wIcv+OHGi55wHFQ7sBRq7TMBGLPzEHE0CbX3VbtulHEJI0LM8fv+KGGSR5wHJQ7bRViHYxj91Gy4ViMYFj3fD4okc/iVcf3cPwRP9QwyYOOg3LnWIfOVSgPyJ4GsEgFH/SsXEfkXozzjW+5f8QPNUzyoOOg3PleRb605ef4cq3AvS7wbhXWXHnscd3VLjRWf8QPNUzyoOOg3DHJV+7qve9hwxdw3mDo3NO5aiIrtVhZX0VI9FX8UMMlDzoOyp1jNrkUzoNhLe3AqdET0+2wulv3req8MXf8tsk1bPKg46Bc+mQ1JwoZZF4JeOraVaQKjMwz5ea+J5ELdPz2yTV88qDjoNyJrtPkzC67qUoNmJODrzkBnbOq9D20f0WHvYkfWvjkAcdBuZNcZylzlF06ZnXgpgNs4J7Mq6XehhHbV1agvYkfWvjkAcdBudNX6XISyjBrZ+ChDYzSZiWniWlm5fTVTG5v4ocWPnnAcVDuVI6GpSxySGNP4zy6gM2iYKWnynOO9ZkVaG/ihxY+ecBxUC7BsYY67T4K064c1PvmQhVKW30y1pFkfg/H7/ihhU0ecByUO3tIZs+KZtBKH8DY5p45Rgei5D41TRtfrQa1N/FDC5c84Dgol+CQ3q0smDkleE4QgJvw7q32/FEs+7Kvth/am/ihhUkecByUO8eXm5O7dODJc88cabdVvU+QouxlzrTwqwiJvYofWpjkQcdBubMbVFPtSxNYbc+Zp552hzUJ3AcrVfHKX8UP7VX80MIkDzoOyp3a8WTTxXAXi+dax/IF2lcC9SeWuFar3S/Q8Tt+aGGSBx0H5U4411ottBjG7mGAu82nbDyOIAljtrFnkgt0/HTJSwqXPOg4KHeG8m7ckg4opRmw9gLOPiHP5DRSWXaFjp82eUlhkwcdB+UOHWUOxaowMC9gnh12P1WhjIFUiiq1Czb57/hhSeGTBx0H5Y4VmFLB3HY/xWX966fAtSO03nikKaXXj9b01PQiflhS+OQBx0G5k831sv83CFaZDfhZobv7rLRLB/Vhhrl+tXT9v3D80VeFTx5wHJQrcDT3XOcSIHyedbgMME9tsyLSktuq3L+H44+2KnzygOOg3DE70PrzZBYKjmeHVTVwEYYxh5eRDbF/FD/8Lxw/44clhU8ecByUO4tIWFASEegaz2XyNcF2wYDUNKVGeGfm+Bk/LCls8oDjoNypHA2rPJedhqYCrNk2HGMANlu5iLu1jz7m/heOn/HDksIlDzgOyp2ZoycxQoOlfQKXjqCCu3zgetZX0WS5UDl+xg9LCpM84Dgod3b0mGXqSED1iZBUZ2hpLSi0MD9fUvWrcwT/heN3/LDkMMmDjoNyhw71MZcrjOwZmNhBaRZIY2K11QzLDTp+xg9LDpM86DgodzZYJV55UwAtr2eDVUmglQp4a27e90TiH70I/B86fsYPSw6TPOg4KJf2u4lSpwranveyzBP8QcRz8TxZV7ePTpP/Dx2/XfIcLnnQcVCu0FG9rLKWgjWtT3RdoRVlsFENe7M680fR9f+h47dNnsMmDzoOyp2bBKaDhQm86/M9dxFYqvzs0E0420pp3qgdv33yHD550HFQ7sQPnYYaGmAveyr32UA5LRiDkbgkRfzoPXnNb+KHOXzygOOg3Bk7LJfk3KFja8CFnqG8b1bQjEdGz+ujTST/heOPvip88oDjoNx51qG9du8NehsE3Fbf88f+kZAyLdtF5bP4YX4TP8zhkwccB+VOcH2Urth114vnENrgBMaNAdtCTt5Xbh8tlf4vHL/jhzl88oDjoNx5TI4kGwmENs125ZAJ1nOGtaaWudTK+mip9H/h+B0/xLDJA46DcmcPSTVF8gSOmoCFbcNBCH3uyWNWWhkvVI7f8UMMlzzgOCh3vuWmMqfKgqymwJM2HOIEdWQRXHmk/lWGJL+JH2KY5AHHQbkCR+pVizaFXoSfbG4BXYgwuDRpY1gbX2Vz86v4IYZJHnQclDt9Ve+SqzSwNnfp6MVAlQWkpC5Eval9tP3wf+j4HT/EMMmDjoNy55QNr1qHdhBruGvH/sNSdZjceOY1iMqFj7l/xA8xTPKg46DcMckJU199QRdxYNcJtucQ8D2LL9ldl6+v1pDkV/FDDJc86Dgod94ElrnbqVY2GP3prGoBT5mAUPb/V6k8b9SO3zY5hk0edByUO51Vd94FosJ0T8BtI9KyJBgJVyuPFfhZ/DC/ih9i+ORBx0G5tImkKRZjKGvkPXeUAtZ1/0iTvGNaWr5KWOGb+CGGTx5wHJQ7Y4fJxKn+bFfYpUOfB0+UG2CfNlerzOWrN4H4Jn5I4ZMHHAfl0nPygllmAktF9ujBAtqyPqtBcRU11vHV91x8Ez+k8MkDjoNy50WgrpWXLajluUwuzzGb0SaUnnrXpk9f9T0cv+OHFD55wHFQ7swcbc/ettuqzUgHZjGwTAnSnLlYzxPzVz45vokfUtjkAcdBuVM5qCzqYz5vOcYTIqENx6zP9KGeFomW9j0cv+OHFC55wHFQ7sCRcmEcBLuNUuCFaw/kFYHbGDQHlSRfLVrAN/FDCpM84DgoV+BYQzCXskuFzbL/SAUMR4Xcc/63hYT8q+A6voofUpjkQcdBufOUnNCbkUCqXh6jI0EjbbAHD+epSM0vGB1/xA8pTPKg46DcGcn7yisxAXreU8d8ouu+9lxenvOZeY5JX73rwFfxQwqTPOg4KHesDnKz3B8LkAU4DQHFNqBySr22LnSldvx2ySlc8qDjoNxa0vO0UB1kPJ0V7bLh2StY1qm5rOfB4AU6ftvkHDZ50HFQ7sQPZe45o3dI3eeeyrmD99Zh+VZoErd14ZPVH/FDDp886DgodzaRrCVue+TITONZ05N32egKPWebaih5fOWT05v4IYdPHnAclEsvZjcVtAakmnGXDpqgpgQzeR1ruLN/VTroTfyQwycPOA7KnZm8TavdEAyT7crR/DnVgdDq4FlIG5evdljRm/ghh08ecByUOyO5IiPigNGKAvv+wxJmmGXwc7Rc8mfvZelN/JDDJw84DsqdvbnGKT97c7WsBSyUoS2psAhnpZbG6F+96qA38UMOmzzgOCh3PlftzqkW3vWirydEUh2U5wKZJTFya+oXKsfv+CGHSx5wHJQ7cOCS4ruP6j7HhkMrPO+c9ny+/05G3OaFgfx3/JDDJA84Dsqd1aBNicYs8GzJ3QN5aWCWK5S8dG1ulOTCQP5H/JDDJA86DsqdHT2Ui6csz2KF+SzO7WAsCWppfVrvHeWrgBW9ih+WMMmDjoNyhQ59zhHUqjBRMnAuFRrOPYSMlHnprG5fbbCiV/HDEiZ50HFQrtDB0uazvBmQ1IDT8yRwEcEqPp9Ie83tRmf12yUv4ZIHHQflztyRFWlkAumVNh2LwdfmZE/mlFgrcb/wxeqP+GEJmzzoOCh3zA7MuGpLIGy+6bABuuqEJ16F6rRqvtFZ/fbJS/jkQcdBubPgbY8Xowj93+JDxtTAsypkriVllamffbPiN/HDEj55wHFQ7rwnt5x9rgV7CB/Pmh4F1ZoANydzajayrxorfhM/LOGTBxwH5c73XDN2bw2Mnr25+O9eR+6AexKp5GTFvnr0xG/ihyV88oDjoNzxyZNNTqVB6c8hNE4I3kuGZjKGZUz9s1NP/CZ+WMInDzgOyp2ZQ7n2Mick8j2Rt1RAdxGBNMhqTtxnuVA5fscPS9jkAcdBubPgzW1sAArgqgtY55455q4hqsiSJKPj+B6O3/FDCZc84DgodypHq61WcahP0eA9nkNjXzDJh+ioWeyr+CG/iR9KmOQBx0G58x4wl2WaFiS3Cuw0wfzZuL7HccIm3cpXASt+FT+UMMmDjoNyxwYsTcjQoWTuwMUmuArCEuSlXkahr9488av4oYRJHnQclDvfqwaLP3ur8sgMjDVBw5EBqc6OyDWzXqDjd/xQwiQPOg7KnbGDS3oyJE+sSoDzaqBtIrRmbj0x47zwNfeP+KGESx50HJRLLvk03BMGNH8OEbD7BkMS9LSbLN6/nNO/utfBr+KHEjZ50HFQ7oRzyxjOOUPXuTurOmxXkbJgLulaei9+wwn8I34o4ZMHHQflCh3JieVxActK9f+2rju7AsqagsuG16/CueVN/FDCJw84DsoVOAQL9tknGIoDD9tw4Eww1aZjqj7oq3M25U38UMInDzgOyh04WJdXziB5dOC1CdEmBn2Uhq66K8cFOH63VTV88oDjoNwJkXSurdmAhjyeF4EJmqwNR/Lcm83a0lc+eXkTP6zhkwccB+WOT+6M87lCkHk8a3rs35YFfM6TK6bMVOdXPnl5Ez+sYZMHHAflzh6SUVN2dOhdcA/kLYPP0WB1fKyO1cW/eg9Y3sQPa7jkAcdBubOGxETF8VnrxhsOzHvmcHMQLWOlInPcaKt+xw9rmOQBx0G5M3M8a3lYFTqSwPOIA5pxgtJSfTZbSdKvjI7yKn5YwyQPOg7KHZPc968/1QTVJu2hIy+w5AZtaJeWl4h9FT8sr+KHNUzyoOOg3Ann6ppumAErbzqUxhMmGTCtJuek2vNXLwLLq/hhDZM86Dgod6wOK4ZFBcqiDMzUwFE6aKsJF+7KUW50Vr9d8houedBxUK7QQT35zLWCrv68CVwInkoFxJbnBscrfnWavLyKH9awyYOOg3Lne+4sWZtkGNJ3Z1U9g7MmSGKuutZusC6YHX/EDzV88qDjoNy5L7skzYoTzJ735BkZXFGfO5p1ZOYi+lXtkDfxQw2fPOA4KHc+WaW2u6m+YNjAJ0SCoNMJig8T1tq5f3WZXN7EDzV88oDjoFyBY67aJ9UFFZ8QiYqAk1WYy8QQkfvM38PxR1sVPnnAcVDuwFH6oJn5uba8hw6XPZLntgvJ/qM64VNZvofjd/xQwycPOA7Knb25Uq2uliGrrz1ztAl72PA9m+dCZXKjfKFy/I4fatjkAcdBufMxV81TWwuI83MksDVQnwRZhlpeQtS/2kMib+KHGi55wHFQ7nzLXUNYbP8bnS0BN3cwzQaZUql7UreULsDxO36oYZIHHAflzp4F3r/+thwc29jNlCE0Yn2OoPEgmuhs38PxR/xQwyQPOg7Kpf1uexI3dqhzPc868u6r0pwwU+HSxHrqXz3rkFfxQw2TPOg4KHcaqzpnNzLw5zEg7wkEzMqCVLBZL1Ob3agdv+OHFiZ50HFQrtAx1kosI0HS2ffYsWcPVyq7gHQvyqpCX+3okVfxQwuXPOg4KHfmDiFdaxD0Rg14yIC2JkM2mXmuJksufM79I35oYZMHHQflUvzQFbslQEEDLr5rB6b1LGEXJM7F5ELA6o/4oYVPHnQclEvfrBIOqwTL5547Wq+gqAi74dJeRBD1q2dP9U380MInDzgOyiWfnEqbHXfByPTEDwm8rgw1TSnZs0786pNVfRM/tPDJA46DcuciQbdZlBieCRyYnu+5Gxio1Z0ExbV+9cWqvokfWvjkAcdBufSaPJEoOaTecA8d2qH10WGMujBXrqtfgON3/NDCJw84DsodOByltSWA1Arwsx9Uy7MfNKEOamPr6Xs4fscPLWzygOOg3GmrnE2bMVTO5TmhOfb0MSY0XWjDSfONyvE7fmjhkgccB+XO9sNZltEeN2Rl23AgwoYFYRhnpkXD84WB/Gf8UFKY5AHHQbljdEgew56FoKM58PIMhs9SkmR55KZC46tzBPVN/FBSmORBx0G5tKMnrzZlj+C9lGf7YQXfxQSWDC1FBqVxoa/6HT+UFCZ50HFQ7mwhqSnX/BzqGM8WksG0y4YokHei9ixG/Oy5bH0TP5QUJnnQcVAu0VFmqWvCnOvprOaEZysojFEsJ5/M68IHq9/xQ0nhkgcdB+XOw47snLEO6KNuOub+23MdEFr3nruU/ds5LtDx0yaXFDZ50HFQ7nzPLegTK0FBebYf0nxOkzsIseyBpKQ8v4of1jfxQ0nhkwcdB+XOVL6y5MwTdnfVn73ST9loDLnWphXZhL+KruuL+KGk8MkDjoNyKUSSvc/NRcPOwD4FrBQFpf6cnu0k9tWyBX0RP5QUPnnAcVDunNDEOfpIFWz43H3VYHj6LNCBpUyansdX12z0RfxQUvjkAcdBuXMIreKuDqXBbJiBxTro3L3V6FlUHVcdX61c1xfxQ8nhkwccB+XOk6eGOFNloD7WhmMmUC37b7b/z9Ye1+WrE5r6In6456GAI+D4/yt3Zo7ee2lZoYg4MGECr72CW+mUZY/l/cJA/jN+KDlc8oDjoNz5lovP99rm0GpqwLkusCelm8ZIZpPdPlvSo2/ihzlM8oDjoNx5LNtkdSzPpIECXHoDRZb/j723axl0x7XE/kvuxViWbEkw5Co3+RXBnyEwTMLMJCSE/PfY1edA9cnzVrwP2DSNeveuXd3qzyqvR9JaSxLMKQlrTkLpQc/xB/shukju6PiIvEGHhMildMhNFTiwgI1sQCmshzlZG79Ax8/2Q3SR3NHxEXljIck2ilADy/uA5jSFWmm15JTJVru+1789QMfP9kN0kdzR8RF5ZD/Eah0XHEqhhQ5mqL1OWI26Wc8ak96aetIj+yG6Su7o+Ig8QUcIxt2SQi9xAOe096/r+oGlTOupxPigKf+D/RBdJnd0fERe7XfjNhccGPtCR+kJLFGGHosU4ipNX1RWP+vk6Dq5o+Mj8sZEwnFkwgHGtMee6kobdchqPvpIq1svOd6yrtuJ/TC6Tu7g+Ii8KaxSKygjQtJ9kiAMAx24/mFYfUjkrFhutR12Yj+MrpM7OD4ib8BRkxQmAZGBwMkmWLYAdSjPYtHMbu3NtRP7YXSd3MHxEXl1X7aNzVXNOg245bjAUSusVzkWbHqyeutch53YD6Pr5A6Oj8ij+7KltiECRJP2tY4ERQvCmIrWWqurF7kPjp/th9FlcgfHR+RR5uDejFaTYZvMbXlvWogRqlSsVlPH8SBz/Gw/jK6SOzg+Im+mOlKTaCMBjrB6DpoKxlFgdCkDafUffGuU3E7sh9FFcgfHR+QNlSuxc2urDUfmvd+tQm1aQKb01mNOnG4Ny9qR/TC6SO7o+Ii8MVhNQdW9RrrvUfKAu6QihMJ7BUnKOl9wuX+wH0YXyR0dH5FX9sNiCwHQo+4TgZ3Adom1XmUducbCfGuW3I7sh9FFckfHR+QJOkZYsEi7HTfqsJ3qYBYndGGOlpCYbs3L2pH9kFwld3R8RB71HXWErAMyVgLGzKAUIuRtzk21K8UHQuAf7IfkMrmj4yPyRuzILQWOBWyG1XdkWblD2+472kg0Ow27NfZkR/ZDcp3c0fEReaN2xPVeUk3QCXXljtrAJCMMnklC3x7ES9Z1DSf2Q3Kd3MHxEXkDDitjZQeFIMP+pbAKhBBbVa6TUcIlyup3cPyhrnKd3MHxEXkDjkkh7OU8pFSBZxhQfq16C00SFUlJL+nkv4PjD2WV6+QOjo/IE3BMG70HQUhs20QyV9PB1gDH6swtcqFbE4G/g+Nn+yG5Tu7g+Ii8GQjsOI17BqKcgWsUKHFv0O0BS01zjH7pls3v4PjZfkgukzs4PiJPwNFDnxmxQqbBwJwVitQJRTFLKK1Tv2Qi+R0cP9sPyVVyB8dH5M0akmJJJCRApb2GZApYLrQSCdqIrYUVvQ+On+2H5CK5g+Mj8mYeEKUmyREwaQQu2kFDiGCjTRpIGm/NA/4Ojj/YD9lFckfHR+RNXcUtzlkSmJYGbFVB84wgPYlSIu4xPUDHz/ZDdpHc0fEReXRAs5oEzZATrkY81LFwQgMipoRhxtHlQUv+B/shu0ju6PiIvFm6bpawT1twWI05hxagttGgRZk02TrTA6njD/ZDdpXc0fEReZM7xtQwMsNMfa9asAirOzfAOqdK7C1SfYCOn2Vydpnc0fERebQbdNZkMiDXVU/xDAa1ptWfa0FmGcbpgYfkD/ZDdp3c0fEReWNdT4Wx4fodrbQwIWOCypz7SiCHXmef6VZlhSf2Q3ad3MHxEXkCDpWAtM/Z0CRZ4BCBQlWARmwYW2Wplxbn/g6OP9RVrpM7OD4iT8DBORSZZYIwT2DmAsVaA06zYRWloJeuBP4Ojj+UVa6TOzg+Im/AEbsac4DWa9g3OzJUnQqtlNZyjtjlQeb42X7IrpM7OD4iT8CRa6Vs2CFabXsgsEKJYjBRYsu1j3nrvuzv4PjZfphcJndwfETeHF/OQ2mUBHHGtIqp1ZXrlFVbpVS5xYKx35LJ8cR+mFwld3B8RN6MklObtNoOaLOsskpzBasyAKOtNt0qDbl0q+N3cPxsP0wukjs4PiJvRp4idbFSIK+ssXuOAtYkguRgpWZcNdcDcPzBfphcJHd0fETeNB0DU5k9QLEagavS+hkajBloEpLFcGkLyd+h42f7YXKR3NHxEXljIek0sSFCqiaw+owIJQvBwIWaVMf6+a2hJzyyHyYXyR0dH5E3mxYotUI1Qw+8T5Nvc25dvQdGDG0YsuUXldXPKnlyldzR8RF5JASOkUzSlv94oSPuJT2pQ5/rL9gFW781E4hH9sPkMrmj4yPyprLigLVHBR1SgePqO3Q2gzKwcUxUW761iASP7IfJdXJHx0fkzSaSHC1JUahkq7LaKxC1k8AMqNv8l7VdOmej8cR+mFwnd3B8RN54c+cIVecATTqAh8Y9Oxug1+08DF273PLmxhP7YXad3MHxEXmTOWxk0mxQV5cBXBpBjU1W62EjqnWM6UHm+Lmsyq6TOzg+Io/uy2IWag26JAXuvJqO1jK0HtB4Cma+1XTEE/thdp3cwfEReaOTS2pt7l2gZe/NxVhBkTJYi0ghx6T51rhsPLEfZpfJHRwfkTcjT3lKLIJAPe0TmpSgYs4QRoiIlurAW1JHPLEfZlfJHRwfkTeZI6hQDKsht9Vp8PjF6rYBZRAZ1iJWbk11xBP7YXaR3MHxEXkjdEhBKSowUt6HbBhXWRUCDGVsecxQ6NZURzyyH2YXyR0dH5E3XG5tyDwZpO79bnuNlXKfkEKb3LFprLe2kMQj+2F2kdzR8RF5Q+a2ga2ECJQn7a6jgRI3qDMNJKRY6NLx5b9Dx8/2w+wiuaPjI/KGzcWYECMB6b6Cti8SrMpq/dCIB9uk1B+0HX+wH2ZXyR0dH5E3fUeYKZexSqnVaADviSflGQBHn6XWlGw80Dr+YD8Ul8kdHR+RN+hQ7EyjQ6awBzt2UTUyQRHWwVQshgcekj/YD8V1ckfHR+TNYMf6W8o5Qa155Q7qCWwEXmDpWbuNFsottYNO7IfiOrmD4yPyRgqsodfWM8yxL5OP9GvBWwBp22JlPVq8RVnRif1QXCd3cHxE3oyTtyYdx4DWIwPHEkBXu7Hv2lQdwr3wLbWDTuyH4jq5g+Mj8gQc0noXDpur2iYS0tWSJ8xQLcuKlFztATh+th+K6+QOjo/Im54jsZWMBVBqWWVVGVCJCUIJJhascL11JZBO7IfiMrmD4yPy5r4s5lGaKfQU92rQPdWxbVZ7SLBPSZ30ATh+th+Kq+QOjo/Im4acNYaycFGK7Us2VaCoKlAPsRRqNsatJT10Yj8UF8kdHB+RN0JH1VSTNGhprwYVTFBbJMBRRar0gtcO2dCR/VBcJHd0fESeoGM0xJZGhoa22/IpYDwEBrFJQu493jJY0ZH9UF0kd3R8RN7YDwfR6jwYekQBDmmCTe0QLNVMeQpxeYCOn+2H6iK5o+Mj8sZ+mFWTjAGSe9mHnvrqyZvBqM0y8YJMeMDm/sF+qK6SOzo+Im8qq55wxlBhDJnAkRPYvlTeZ80ttn2S4EFT/gf7obpM7uj4iDwa7EhVeF/QLDkD73OBtVqBgjlU5UnTbl2zoSP7obpO7uj4iLy59ZSSBc4NMtOqrCRFqKkITA6McRIHDZfQwSf2Q3Wd3MHxEXkkBYYWMjPEUSswNYFilqG3IKWsxmN9u++D4w91levkDo6PyBspcORWbSBMEQTuycCqra6jF1rdh/ZBt+oqPrEfquvkDo6PyJuyqlhKYw6wImO15DFBLWlClvXzGJRYbk0E8on9UF0nd3B8RJ6AI9TcY+sRMJW4MsfqPuoqrmCIrL9rLUy39ubyif1QXSZ3cHxE3ix469qbriajjNGBZ6qgWhIU3A1H7M3qLamDT+yH5iq5g+Mj8qasCqV3o20aqQscfRKYDIamSjRKzCPcuvPEJ/ZDc5HcwfEReTPyFFS5YYFkefUc2gNolQjRAhNOa8i3DFZ8ZD80F8kdHR+RNzNPRjxbYIhxCLAwg2FGsF5Cyg072gMu9w/2Q3OR3NHxEXmzG7RU1Ry3NL7KKU6kYDEiTF2gWV3H3m/1AB0/2w/NRXJHx0fkTe7IYqzaQa2stoNmhBpstR2r2sqr/0h5xAfo+FklN1fJHR0fkTfoiDFxnhlS7QhcS4NK9GtgViZKTElvjT3xkf3QXCZ3dHxE3qBjDiWtFagPBd7bq6zyas2ttxJDWnB5YLD6g/3QXCd3dHxE3vQd2bTs82eWy84dNUBlTrCyBiYlRmy3uvJ0Yj8018kdHB+RN/PkrCR1pQ6pae6TBAxFqIBqKhIXbpRvXQlMJ/ZDc53cwfEReaN2pNmIKUIemhY4BoEiZ8iIEghTadfGydOB/VCC6+QOjo/Im8yRcaagEUar25sbDFZvjns2sKeIUkd8UFb9aD+U4Dq5g+Mj8gYcVK1hX0ljbuN6mCtzVFNIsyiG1pPhLW9uOrAfSnCZ3MHxEXkz8pRi73kGyBxXz5FmBKuqMFZvbgsew+otMjcd2A9XaefgcHD8fyNv7IcthTQtQG2y04dmKDE3aC0g172FYdwaeUoH9kMJLpI7OD4ib84RIM4+o4HuRT2MHEG7CWhMJG2mIukBW/Wz/VCCi+SOjo/II5GckmmoMHEf0KRctj5uIDh6xoxG85aFJJ3YDyW4SO7o+Ig8OhHYxOZEaCHRPk2+D3VIgcmZepizF7tlP0wn9kMJLpI7Oj4ib3py3ZvclKD92tGT2oDShcBYYmxhdO0vcsePKrkEV8kdHR+RN33HjMFSKJC6bXQQwQKL7UtPPeQyDfstg1U6sR9KcJnc0fERebMbNDdBbgFKDAictUCZqcMsgpIoFBov0PGzTo6ukzs6PiJP0GHDZi4xAU4JwMEUKmuFvWmh0izcr50mzwf2Q0HXyR0cH5En4GBbhX3sEYRWTcWdBlTNA6hqnN0GKt1yWOUD+6Gg6+QOjo/Im63SJXYLFiFS3vdl99BT5AkS2sQ6m8Rwa+d6PrEfouvkDo6PyJvVoESTdAaYnfe5jr7aDx20h8snpjQ1z1trevKJ/RBdJ3dwfETedOQ1xY6WITJX4FVGgYVk0BRHabHUnm915PnEfogukzs4PiJvwGFadVgFGrTnAWeCMhBhTEkhttmUb20/zCf2Q3SV3MHxEXkz8oQzK2GCGJsucMQCpbUAytVqGNwl39qbm0/sh+giuYPjI/KGrcLVeZc6QFtemYNkQNmHCaqWxqaIpTxgq/5gP0QXyR0dH5E3K9dTwSmTYGt+Cx1GoFQyaJh1tSAtyOgP0PGz/RBdJHd0fETe7FwvPKrJBGspb3QUqHGsvjxbzVFza/qgsPqD/TC6SO7o+Ii8EclnKLWuompligEsvYMl6qBTrGusudiLyupnlTy6Su7o+Ig8QUdfnbfkNqC23IGxVKgS9qpQs8Gzhk75ATp+lsmjy+SOjo/IGyUwNu48B4wiceeOBHWmAS2HZlGQkF70HT/r5NF1ckfHR+TNUGAS7WkBw5pNYF19h6YssBqQ1AlHt3SrspIT+2F0ndzB8RF5pHa02bEJdOQtBY4CNlKF0UcI2mfp+dayBTmxH0bXyR0cH5E3akdrOaadNJK2PTBroKEWKNpGalIJ660dVnJiP4yukzs4PiKPWvKeZjHZlzoYmDlCTaqrrAql5qB50i37oZzYD6Pr5A6Oj8gbh5WENGNGEGl1pQ9RUE4NctLRZEaO+RZfJSf2w+gyuYPjI/JGJs8LEDwD9BRWWTVJoXbN0GjGFhCbyS0hUE7sh9FVcgfHR+TRBU0erQ+GypX/5iEppUwoTD31qHn9cR8cP9sPyUVyB8dH5JH9UGvJsUHfRBXH1XjY3rhec9cyUVsct7YfypH9kFwkd3R8RN5ssKpKbZ8IrGMudEhRsKEVSp1E609s/KAj/4P9kFwkd3R8RN7wVcZBigjU8mtHTxxQSAOQ9thinyulPCis/mA/JBfJHR0fkTc9ORnOElay0N12BFmVVQ4RkmpMMS7c2AMd8A/2Q3KV3NHxEXm0waqaFiowS9qDHX3ljokFpKeMKWqjdGtzrhzZD8llckfHR+TNedmGM6wqCvpIBjx6hRqsQrYWKudVWNUX6PhZJyfXyR0dH5E3UmAPac+lwqi9A2szqBwGSKgoZXRNfGv7oZ7YD8l1cgfHR+SNc329/tzHKqdS32t6ioC1IaszT7FhwZTwFmWlJ/ZDcp3cwfERebNzneIc+74sx9GAG3WwqQo99kGlT8V8676sntgPyXVyB8dH5NFqUNWMgUB7W2WVJYWqqa4OHWvLTWS0W1KgntgP2XVyB8dH5M2lpzHjLKUBVkrAYa8GnZ0hjtnyqrRWbfWg5/jZfsgukzs4PiJv7svWHIuMDj0gAYsI6MAMM0xhCpjGNfuhntgP2VVyB8dH5I0OyNm4S4OeIgPjjFBFA/BEqVYpNHtQVv1sP2QXyR0cH5E3MmBG0ajrd3RuGVBGWJnDFkKoxdCameRb84B6ZD9kF8kdHR+RRzJgZKr7NHkrEzjyAE1cYC/NnYlj7PFB6viD/ZBdJHd0fETeyICBookwFAxjFVahgwVE6Fqi5DZTHLe2kOiR/ZBdJHd0fEQeVVYdaaxmQ8bUVVm1+TcdsCaJgiU1vrZ0XY/sh+wquaPjI/Jmcy5i58oNRlydORflhQ4OUHIovYYWensgBP7Bfsgukzs6PiJvxp4ixhFqhNZt5Y6EEbR2hWY6DSeZ1ReV1c86ObtO7uj4iLyZJ281l4AZbBNXHJWgds4LLDXXPHKmRpfQYSf2w+Q6uYPjI/KmsEo5hJUlIGhMwKwFdA4D7N1mlso0b6UOO7EfJtfJHRwfkUebSEYywQrW46qrGAmKrSYkJV3lVjWu8dYJTTuxHybXyR0cH5E3hFUbmfJAiKEP4I59GxF1gSPFlT1SZbw1L2sn9sPkOrmD4yPyCBzB5qAECyRzZY44QTlXWH26DGIKlW+xuXZiP0wukzs4PiJvpjp6mjmkAj31XVZlgcq9QW3SMvca1r/gPjh+th8mV8kdHB+RRxc0sXQJE2ZtqyFfrQboShpAHVsjbXtLyX1w/Gw/TC6SOzg+Im+GZZMsHEwBG0GAaytQkSZ0xAUPJkrj1rCsHdkPk4vkjo6PyBt0hCaI2kAHR2CLGQxXmRWx5FSLdeJbR9DsyH6YXCR3dHxE3pC50XRliLaHAfdcBw+wJnsfCeZaDdn0Re742X6YXCR3dHxEHllIZsxNKrDsQ0952mo7CsJMkdVGF0y3doPakf0wu0ru6PiIvKFzrYwaYthn0BZEbBQoqQQI2tmm1oZ4a7+bHdkPs8vkjo6PyJu90pPr5JggNdrj5KxgtUdIFnooIXDvDzwkf7AfZtfJHR0fkSfooKglZ6pQMRtwjQ1WIzKgYWYcTXWES+iwcGI/zK6TOzg+Im9mAkfvOYwJWCauznyvBt03ystYsNFqZeolb+7v4PhDXeU6uYPjI/LIuL4rKNmQqHskcI91FCsgaKFSL0wU74PjD2WV6+QOjo/Imx1Wo0gvliFbFuC22g+NNcGQmAmDyuRLE4G/g+Nn+2F2ndzB8RF5s/0wo2XrvPJF2HfQYoRqnIFJQsgpU3iROX62H2aXyR0cH5E3DXnJNe/7shZlb+mpBRQJoZbWFz40hvwAHD/bD7Or5A6Oj8gbpUOQ5swEnH+xVesHi7lDJcw5hYpjXlrw9js4frYfZhfJHRwfkTeZIyw8hEQwU6l7g1WAUldZtXqR3FePLqk/YKv+YD8UF8kdHR+RR9OyVgxLAUQMq66KFWoNAjoxtl6llo4P0PGz/VBcJHd0fESeoENwlkJlwtxDshxShspkUFS1sPYyxoOu4w/2Q3GR3NHxEXljP+QxxXC141JwD5MnKG1BJLK2LrgPFrzIHT+r5OIquaPjI/IGHTnHOHuAtnkqxjRBc0IITZmrYsryou/4WSYXl8kdHR+RN/bDkK3yPkdQ557u0A5FUMBw07ocE7dLW3r+Dh0/6+TiOrmj4yPyZp583wEk6WAlbHTYQsevwzbNohqSJrxVWeGJ/VBcJ3dwfETeELo1SKl9QhNZ+SPsVW+VCkgPnKVjmLe2H/4Ojj/UVa6TOzg+Im/qqkKdiCbkv+mBQ6FmbVDHjE1yZ9FL12x+B8cfyirXyR0cH5FH0+QjGEmEySkCl2CgYmNhxSxwj03DraYDT+yH4jq5g+Mj8iZzWFnZoihg0JU5miKUkVdt1WaPxBinXjq+/Ds4frYfqsvkDo6PyBtvbu+Sy+o0YkZb4JAEamEhpPc5OIWGemmW/Hdw/Gw/VFfJHRwfkTcNOaaUS6iALXVgLAwloABKVG6tU73mzcUT+6G6SO7g+Ii8AYfGOoUFuqx8wW3BxGbIUIvWwlaGhAfg+IP9UF0kd3R8RB4tzm3RuoxVV6X0Lzt6OnewXri0EobES4tz/w4dP9sP1UVyR8dH5FHXYauzyBEWGFbXobnsHQsdKDUqQVjrre2Hf4eOn+2H6iK5o+Mj8iZ3mMxUiq7KSiLwrAw1jgZDcaRKo6s+YHP/YD9UV8kdHR+RN0t6ysoeaa/KlTKBc0Mos7ZVXmGTWcO0a6sW8Mh+qC6TOzo+Im+UwLAvoSEDjbbHnvbm3E4MOmSllBiiyYvc8bNOrq6TOzo+Im/myTEGKjNA7rpyh9bVd7SYIUfJOE2My6VbTxZP7IfqOrmD4yPyBByp9TCxM7RQVtux0gZUqQFi0hKokoVySyePJ/ZDc53cwfEReXOZfEhPYRgEzgV4oQHM4oTGtZGNkCbn++D4uawy18kdHB+RJ+DgyWySFBBXI84UB1hpA8ooted94Sbd8ubGE/uhuU7u4PiIvCmrpLJ1VhhpH1+WHMEY9/DTSIP6ajryrXHZeGI/NJfJHRwfkTdkLtfMaWz/yD6+bHuWvNoAmWM0S6VMvnTo6Xdw/Gw/NFfJHRwfkTc9R2sx9X1tOVnZ3lyD0gctmIiWIS3F+qCs+tl+aC6SOzg+Im+EDu04BAPMgQzMo4C1XiHhiEMIMV7bsxCP7IfmIrmj4yPy5h4B15U5QoIwe18deW5gYbUfiJkzz4KrunqAjp/th+YiuaPjI/JmIjCHTF076NwHNOPoUChUIE7YUytZxoOW/A/2Q3OR3NHxEXlkXRfuKgO6ptV2MAcwXmCRHDDQatFzfZE7flbJzVVyR8dH5I3WEbrSSAQple1BFIQFE4JchuY2Lddbx5f/Dh0/yuQaXCZ3dHxE3hisUqS4d/NgDwN4zo0OTQssIbIUQSwPZPKf7YcaXCd3dHxEHu2VrmMyF1DGlTs4Z6i2KivS1aqHObu0W30HHdgPNbhO7uD4iLyRArXFgTVCCoH2bcAGq5bZcx3ResAye7w1E0gH9kMNrpM7OD4iT8ARw4IGBV3g0FVXrZ+vuopWY746kY5jhlRveXPpwH6owXVyB8dH5E3mmI1VMUIcpS1wDIIacoW5enGmEINdM5HQgf1Qg+vkDo6PyBsl0ErkbAE4U/2bN1eHKgQ04ZFix/Sg5/jRfqjBZXIHx0fkTVk125CSGgxrAhxmAC2RADlV7Bi7xX4fHD/aDzW4Su7g+Ii8yRyxd0qFode4wJFWV15iJzClaVVzaXprWJYO7IcaXCR3cHxE3lC5sQXLPQGllS+Y0wRrLUBcBc3AUvLID3qOn+2HGlwkd3R8RB6tXBeeqVaISereDbqajmgdULEXaWPStd2gdGI/VHSR3NHxEXmz/bBZoporhAWGhY5UoHJViLOazNGRxq3doHRiP1R0kdzR8RF5Yz/ElnPGBpmDAisNsDoCiJSCIdeJ4dZ+NzqxHyq6Su7o+Ig8OoOWkKZMqGMBgylVqG0OiMw20+BY660DmnRkP0SXyR0dH5E3fG7VUtpqOfZahW2wKnvhukEOM+zDyzPEB2LHH+yH6Dq5o+Mj8qbvsBALW4CeJgGHmKDUNIA6iQQbSOmWiYRP7IfoOrmD4yPyhtCdyKbEK2GECjz6gBpMwRZqQmoph35r6olP7IfoOrmD4yPypicfWVO0BinUCVxlwSSs/kMyCjWaKZdbfC6f2A/RdXIHx0fkCTikxEaWVkWVoq6yqjVQygGwWIotdGW+1XTwif0QXSd3cHxEHmWOyIkyQawzAecQoGDYmxeoWostlXFrXJZP7IfoMrmD4yPypiEfqS0EZBiyKiqWfaxjrh9GxxlaJlK7teCNT+yH0VVyB8dH5M32wy5YojH0RhG4KO1LNnkhBA11waPwA3D8bD+MLpI7OD4iT8ChnY26CKSaV8/RMO7MQSuRFNmOdq36oCH/g/0wukju6PiIvEkdgUsYW+jIZQCv9hxqCQapV1OZOHjcGuvgI/thdJHc0fERebPBShOu0n5Czdu6Lu1XYTWhDcs1l1LHk9zxs/0wukju6PiIvDFYhcKplQh5ZgOuYdsP84SkmnEgBpQX6PhZJY+ukjs6PiJvtq6noiFbhzRjAZ77mE3tCbTOUDC3WOlFZfWzTB5dJnd0fETe9B0aQhaL0G0vIiEKUGuh1Xd0nYR5SHhAWf3BfhhdJ3d0fETe5A4bqZYu0KfuczYtQgmrK7dGs4Y+g9it3JFO7IfRdXIHx0fkzQ6rrJPHqIA89rIFWYVVSwNiqti6RtR8q+1IJ/bD6Dq5g+Mj8kYnV85kOUMMkoFlDFCVADxyH6shjuGa/TCd2A/JdXIHx0fkzczTKNQy42rJ+yqrUp9Q6gJHL0EizYjFbk2TpxP7IblO7uD4iLw5vhxFyigZhFdttTLH1skxAWurhKW1hOM+OH62H5LL5A6Oj8gbqQM1dJaVL+aMwLEIKNkAwziptzBGvDXylE7sh+QquYPjI/KmIUdLAY0BR189R20JLE2FlhMRhlHmNS43ndgPyUVyB8dH5M1UhwlpywPGSGODg6GWuhASW2FeJX9Jt7YfpiP7IblI7uj4iLxBh8ioGgfMXlfqKPtYx+o3IBRj7mgm89Ylm3RkPyQXyR0dH5E3ixayMIWgMCitRrzFACUJwV57KKVz1fmgJf+D/ZBcJHd0fETeEFYmMXYZ0Kbumx3YQQc3qGJ5dekztBIeoONnlZxcJXd0fETeNOVkibUz9LL3uwVUqMQdSBIOTn2U/KKy+lkmJ5fJHR0fkSfoWIUVV6wTeqJfp8lXQ77XvWHsWgpZSekFOn7Wydl1ckfHR+TNafKqoVFcvTjxWH3HKq+smgDWZDOGLH3e0snzif2QXSd3cHxE3tx6yrb671Bh8l4rPUeCOrKBGnFUmeufuCUF5hP7IbtO7uD4iLypq8iEsQmQ7u2HI0QoVBislJ5Spdjzrb25+cR+yK6TOzg+Im8Iq86ZpnSwlPZUxwxQezcooxbROVTrLcIqn9gP2XVyB8dH5I3DiiblYrwqqr4yx6/Fh7Z6c206I4bSZNw6oZlP7IfsMrmD4yPyZqqDTbrZhFrDQgjv3W4YDSphCsSJkR6A42f7IbtK7uD4iLxROrQqIxKsFBKBQ2fQWuvKHBKsVhtNby2Vzif2Q3aR3MHxEXmzwWoMWjljwiDbG6x6XD1HaJBGCm015AX1loUkH9kP2UVyR8dH5E3qSH1QT22ljj0QuEqp1Yz3BKWxlDCmWn9QV/3Bfsgukjs6PiJvZMBQVzVVOuTc9/HlsgqroQ0kpyBJo4T2QOn4g/0wuUju6PiIvGFzAxlGqpByQuDVhewdPR1EG7NQn5ZvnZfNR/bD5Cq5o+Mj8qayqrlZ7RNyWS0H58Zg2BEapt6j5X2s/AE6fpbJk8vkjo6PyJubBBll8jDIcdsPWySwtjoQ1FSypBm6vsgdP+vkyXVyR8dH5I3aEXOxZBEw73lymw1K7rRSCe9pcms2+BI65MR+mFwnd3B8RB4teEujqQhQxQCsqymvOAM01tWP5zFDupU65MR+mFwnd3B8RN7YD+eMIwyGJkGBuybQVnGPdWAxyn3UW3yunNgPk+vkDo6PyBuH1R76QyaggLwyBxJU0gWT9c+ujkNiv2Y/lBP7YXKd3MHxEXl0fHnMipyhaK4LErY6cm0ZCNtoUtOqq26ZSOTEfphcJndwfETeZI7OYUQr0Gaiv53QtDYzNGs400oiRrcWvMmJ/TC5Su7g+Ii8mQdss2fDvtAw9pKehYsiCytkTEOr5B4fNOQ/2w+zi+QOjo/Im0M2GKJgW7jIIQDHYVDbjBBnxqY9RHwBjj/YD7OL5I6Oj8gTdMhEGxwNcsj/mjrG6s3bLPvIU6xGDzryP9gPs4vkjo6PyBuD1cDWBw2QgqvrCDVC2beY20CJRXVUzQ/Q8bP9MLtI7uj4iLwZ7Kic6sQCKVL529ST1Tkh7iXsDVfbcW3puhzZD7Or5I6Oj8ijmcDZ25C5z8tOYE0Epa72XGIlG62VWm/tIZEj+2F2mdzR8RF5tP1w9oojQlo9BnCvAqoxwEDMWq2gpPIAHT/r5Nl1ckfHR+TN1vU+2tYCIdreREISoARGwJ4xFtlbz29d7NAT+2F2ndzB8RF5Q+jm0ay3ArFNXKkjRqjcDGx92keuIyyE3AfHH+oq18kdHB+RR+Pkxmm13pD3CkTGssCRewVCGxJCV463enI9sR9m18kdHB+RNzNPpWuYWsBKDsBWd0seCTprHzxY6ZrYoSf2Q3Gd3MHxEXnD5hZJ3EqFJMzAYXbQ3BVyqJSYMad6a+O6ntgPxWVyB8dH5E1ZJWkW29NOQ9ruOTqU1Bko1T1Gy7VfO2WjJ/ZDcZXcwfEReQIOGlyrrYbcQqjAdSaw3CP0KmoxYht2a1hWT+yH4iK5g+Mj8sabG3l13pgXOMoGR8pQOwuEksm44JB+SwbUI/uhuEju6PiIvBE6dGyxj6BJ/dcTgZ3byh81Y5Ao9QVd9Qf7obhI7uj4iDxBx5zasYUAWefqOsgCFC4FCqZsfUTKFh+g42f7obhI7uj4iLzRARPVJKVBHgVXZZUJbEQFKXFwIGo13Nq0oEf2Q3GV3NHxEXl0QHPVTqv1hZaKAhdSKF0YckQSjclGeMBY/cF+KC6TOzo+Im+UwJ7KGCSAYfXiLFLAUuubz+1tzMzt2qknPbIfiuvkjo6PyJvcwWXvsBJQ3Bc7MnawFhgSYeyxJ9JLfcdvh8l/bjr0L6jk/6nU8Z/+7X/Mfxv/53/77//v8P/8x//w62f/Jvrr3/I/jPUb/r/s/7x/+Z8f/ru/x9CvlxE+oLT/5f9j//rN/f9/HP9l/B/jP//v439a/0/G//y//pf/6xtPn/8N//E//Jv/3f/ml+ff/kKcvoT1lSwpT5CwvXYaImicBoLSraYSpN7hZ/LRS/gLkrC/hN+jf/0ltEzDYq6Q9+0errFB4UGQp85Qag819TsZ8+gl/AX901/C79G//hLC6q1r6R2k9dVZ2HoOlVqAHjWgIs6c7xhF9Ogl/AWxz1/C79G//hKoYYodEzCFAsw7O/Q8AEceM2pN688rL8GOXsJfELb8Jfwe/esvQaiL7LV1TXS9hPURAJ01w4i5SbIm7VJ22MLmwVP4CyqOP4Xfo/+O1lrSiJLSSg/4y4G+noJyBcuYw8oTE8ud1nqreAdP4S9IFv4Ufo/+9acwlSryegVxFFvdw2DYN4FWpmhzogYp7Y7fektWB0/hL/Dz/hR+j/57nkLtWFuEKqkCCyPUlBQmxjJq76t7uGOD2frMwVP4C2S0P4Xfo/+OTpJKqpoRNJU9hYEB1hMIkElKp5H7uHQseYsRB0/hLzCv/hR+j/71p9AbWzMb0JjL9lbvUc6eYeWFnrjPZu3OFgA8YhrNmcZ3rMKs1vpe60uhrwRRxuol5/o0YJExplULl2qFI6rRnGp89hS4Bys6OpiZAs8iUMJqKEIcGWedQfBSrXDENZpzje9qBY1RJYy9IYZWM9nXo1g/rqohxYHUydqlWuGIbDQnG9+RjTFJCb1BT3WuB7A6CI1mUItZj6mlOe6cgsYjttGcbXzHNlajKGmLT6tMYKFVJqgmWHlDh5EKXbp7HI/YRnO28d1TkGLd0gC02vbUcoJqhaG1UdpopXC/81WIR2yjOdv4jnguPajWDn2qALcewPJqK8OMtY2cAuulp3DENpqzje94hR4RY2MYSriegmYodQ8Y9YltcomY7hiY4hHbaM42PnsKiShEFIZA+5Jvqwo6KcLkOGbsxhIufRWO2EZztvHdU5gmHGlCs7RaSCq4vgqqMFOjXKThuLRVMZ6wjRacbXxHMXEPiK1CHCHtW3thk02rajAqsr2vq2K48xRO2EYLzja++yoYM880Yfas66tQVwfBOGDMbjJs/Tzf2V4RT9hGC842vmMbV7e4L96s7jHEVSukAKVFASXBsF7DtEvEczxhGy042/guQYyeS1ppgWpbZWOpE6yWAisvFIpjUw6XKKYTttGCs43vlEksNgInUPtXv0Ld34dYsaUUMo56p1agE7bRgrON72oFbr+GZ8E6beJZaCUIGbAeAmVpkzHdGaqlE7bRgrON7wxtQ0xLnDtBbLYxMpRQFHISTGOOvH477jyFE7bRgrON79jGTFVbXnXi3KNRidbPGjfAwXG2ONen4dJX4YRttOBs47OnUC2Hsr4AYHObFkbtexXihL7qRh659y53mkk6YRstONv4roOYPeEqClZGqKuZjNhAQ+iQGLWV0ke7tBWTjthGdLbx2VPIeSQsWIEa2uogbICuJhJmEi4rU4xbFBMdsY3obOM7kbrx6iBrBgpllY2rNoD1668gqYRgvc/W74xM0hHbiM42PnsKo+QcWtwJwgLs4xOgxnkniGwccBWOl57CEduIzjY+ewqxzsmKGURkP4U9HUWV189UZ1rpg+MdkZqO2EZ0tvHdU9AZSw8BxpCyze8DNvsIfYjFydI73/kq8BHbiM42vqsVAjWZo4HUtJrJKZt4lg5BC7aYYqF5p2zkI7YRnW18p0xyplGoQhFcaYG7gsrElS9iwo5ElS49hSO2EZ1tfLiIaduYTEBCTMCtIShy2I5n5FzRsNwZieEjthGdbXxXK4zY5swMMcwKXHjuaZhNPpJZTig079hc+YhtRGcb381BYM/UU4fBbXUQLSgYjlVAyuBhVvYSvztP4YhtjM42vuMVZqmp7019m2jkkVYzWWYDqnGWTLPGdKlWOGIbo7OND83vJjnu+en9Hlj3UP3YM/axjpB7is0uNZNHbGN0tvGdMplXlbhqRIhsq2zcq1eM5oBSuFFej6LEOy4mPmIbo7ON774KITcr1CFQzsB5NKgZDQJOFaIYIt5hG/mIbYzONj7culJEezHInPYcRFplY8W9wZN4Vmp18B3rSjpiG6OzjQ/X+ipKHwhR8iob64igohFwtt6p9bA6yztP4YhtjM42PnsKGKkHDXtQbm7rShOw1jOIWg2UKNIliikdsY3R2cZ3NlfhODJPMNOVIPaBX9Wp0DCvniJanpeUyXTENkZnG98Z2mpumVKGstIE8Ix72/e+9Vwwz9VFrL/fWeybjtjG6GzjOw0iqrGUAr0H3vsVCHSMBENrmoJx6qVBuXTENpKzje/WcknOYW927rQ3tPHMULXKti/E2XuJKV56CkdsIznb+O6rgLMOLBEmcQDe5IKyIWApQ6yy5XqpgzhiG8nZxncUU5o0gyrI3Da2usvGhhEotRwbFs2a7zyFI7aRnG18VzbiaiUHI1g33ueCGFSagWGjxDxG73e2rqQjtpGcbXz3FHLJnTNDNd3LuNKeqQ4BbEgPNtkE73wV8hHbSM42vuMVYqnZVq1ASB14H5ZbX4YAmHqaWlqedOdgUD5iG8nZxmdPoYxGcRBBy5T3UP2Aiq1AzYllThHFOy6mfMQ2krOND72N+3pUaNvXqnsBTwJL62Uks4Zao+V2p1bIR2wjOdv4To6SGqbohFUUjFU2rjbC9hKW9UGIkXUbXe/sV8hHbCM52/juq5AmS40ThDPu8dmwysZ9SqquerLFkkkvfRWO2EZ2tvGdMrnyQJs0IFqfew5iHxQLCqNmmitFrPgdOSofsY3sbOPDIwBUuc0MJeQIXDuC0iCYeTTpM0YNl5rJI7aRnW18OD5bg9kk0B4LcEoTysgFpJQguY+Jl+SofMQ2srOND1d4VgpZ9iHi2WCzi1DjyhcqgpZTwCyXysYjtpGdbXzHKwQa2luDUHCfEVufBpU8odWcp7JRK3ccz3LENrKzjQ8nqVnUbD2FXNO+JTagjpSgJ6PCATnypadwxDays40P/Qpppt4KFKz7CEAee6ZaAGMRUtlniu90EHLENrKzje/2NrJQTaVBFlxlY8kBynY5Cs+VHLryvHQ7So7YRna28R2vUAOiWIemuhf7soCOSJBDiSgxFqt35Cg5YhvZ2caH01EtyeoZAIl/XapPYDkYxDa6xvUWbh0XlCO2MTnb+I5iKlRKiAqoe1DOhoClHlZDIdp7zyXjnTkIOWIbk7ON72qFUQl5U0xVtvm9MSiSALWm1IYtXF76KhyxjcnZxofrvlfZaGM1D2lPUrfdQczeIa0ngGFrVXLpq3DENiZnG9/xCjixDp0wc7J9iHhCZZuAWBpl01EvLeCRI7YxOdv48vqs0hwDUtunQYgL1EAZQkUTGtbwkqFNj9jG5Gzju1Ub0UaaW59udc9B8IAadzOprQxNmizeqRX0iG1MzjY+ewoWZuFYK4ye13uQ0kEbdci1Wgirl8h8Z2ZSj9jG5Gzju7VctU5MQSDo/ip0raBZEHLQabYd8elSgjhiG5OzjQ/N770FzB0M874dRQm0pwh1FQlx1RGj1Tt+BT1iG5Ozje/kKB08IgagFFZHiZOh0kTgoT1qjLt0vPMUjtjG7Gzju+moPqTp+gzgatxWgigVSkCFXErj2juuP+48hSO2MTvb+HAtV2+RrAGF7WKSIfvk6IS0mocwJ7ZyafO7HrGN2dnGdy6mqAv3NFfZGHRfifllaGugqeLIRoj9DsWkR2xjdrbx3VehFeGB6ymMsSqEQAg6zABLp7CPEXO6VDYesY3Z2cZ3HYTmMmgkqH37FagQqLa5HoViDr31bnfWfdsR25idbXzHKwRJFFKBTLi3uW6NstVVNu6DUqnjHHKHYrIjtjE72/jO/N6MVMJKC6s6AK7SQbusR9FEV9lYApc721ztiG3Mzja+4xVIMu89fW11j8Dby1b7rLDeB+JcNWUtlxLEEduYnW18aH6PZcy5WkjdV2Js1Y5V4vo0JI65r09CojtylB2xjdnZxneDcnn9Zse8awWTVStwg1qJoeeZc5cRZ75zD8KO2EZxtvFdrbAyBEpWaDmupxDjL/khQuxBWtAQaN4ZqrcjtlGcbXxnfm9zWKsZdOzpqDgCVBsVdCKVQHXKJWXSjthGcbbxnQaRqMzWInTdW1f2UYjVRRgM7tKViqZwZ1DOjthGcbbxIduIs+fQoYZCwHtGrmprkHnM2nMzjpc6iCO2UZxtfFgrWM8pMVTefoVNQZdUCcKo1PLsGtKdoXoMR3SjON347rMQrc7SbFWL26awk0NZ9QPE0Va9MFK+JUJgOOIbxfnGZ28ho6U5Y4a2t+9wrusLMbRCG0Py6uYkyZ1qAcMR4ShOOL5zuvaVESzRqhzXg2CSAKoxrLfQg/Y0uMw7UzEYjhhHccbxnWehlyQUEUT39vegBlbMgELVsL4NJeutHHFEOYpTjg/Xv6cYKCuUMcL2ryQo2ghaV8GJ0pvdyhFHnKM65/jwglQrOoyhBdor+zRD6aqQw8Qmq6nUcEefxHBEOqqTju+maAslw9Fg2O4pV70IZSUGCMGkpD1dP+5IERiOWEd11vGdQtlj454jlMhbljKBSn1AbqHuG1Jh4B2FEsMR7ahOO77LEVqt11Fh/aoT8MgDqq63kCpzQoyplDtiBIYj3lGdd3wnV8dYLReGXHTVC0wMFUMADFWwsDQtd7zPiEe8ozrv+E6klL4at31yMuCWI4pCLbQay97T6MXaehKX3sIR76jOO76zvK4ckHFv/Zawp6qFQfdQLY7Zc4nUZrikR+AR76jOO77b0dWqSmwTUlgfB97ateHqKVcDkXRgRdFb34Uj3lGdd3yoU45SU0sQGu3rEHNVkbIrB6SRufZKl27RIh7xjuq847slLHO2EnWApp0oojao+95cGyWUMbGz3BmsRjziHc15x3eadS+551UlRN6rNywMKCkJDOypR+kNR7n0Fo54R3Pe8d1616aDy3oBWsoATiWABRGIY6YF3aiZbr2FI97RnHd810fkQHFViMDV1nchrwdR+75UXEPHRiw674zOIR7xjua847uJ2jJaYg0wpOyecvufU9uEU+vrAz0ijUvaFB7xjua84zvecRaiugftyQxYbaw+Iu4W03R1GCIl3TkthvGIdzTnHd8NUnKcIg0h4b5ZbipgbQ/ea5jFJK0/7tigMR7xjua848PbMThU5qoSmiBwRwPNu3LoVCjn0UO9pEfEI97RnHd8xzVFwtU8Dhh1+x3jliKUMsxps4Sy79XeWdGE8Yh3NOcd372FVc9jLruJHG3VCzFCKcoQ5j4TEVMbfOu7cMQ7mvOOD0esMQ4MBWbe34WpCMpjwqDAQScJl0s+6HjAO1oIzju+06YmW8eZoAul9V3gDNYbgcw+ex4k6dLhcowHvON6C847vvO4TY1ZMcEoaQAHYyiZ936WWWrTjCtPXHoLB7zjegvOO77rI1quM5SxKsbGq6ecBUqNCKMNHB0HJr7ENcUD3nG9Becd3+mUlCX3JCCy17dxWjmi7EE6rbHhiGnYrdrxgHdcb8F5x5eLOJIlDfu02HoLYaWHUmeHZilZrSOHdsnLQge84z5Y4W/hWe1YMceaIuSQVu04cfMLnECTtUE2U5iXOGg64B3XW3De8V3tuK8MtqEwQttnxnBAlTGAirQxqc8ht97CAe+43oLzju/mrFNpFhFXjgirdqyJoOw7hOt7MVB7lNgveV/pgHdcb8F5x3dz1rlm2QOUKHO9hYZhfRcyAVUuQfLOFJc4aDrgHddbcN7x4XehtShpwujcgBMb1FoDhPU2sNNeBntpboqOeEd03vEdB83b0hYHiO7Z2kQNbIYIGnAqd5R0a26KjnhHdN7x3Zx1o5FaySBptZO87wvVWStMnsR1DG3tVu14xDui844PPW4BkxnDyKzAnQVq2rLljC1QC6nwrXrhiHdE5x3feeK1jLJqBVh/3bu7hNd3YUyoumrJIFxUL/mg6Yh3ROcd3/GOPFcnQauPGKUDj2RQqiTIkdLeEF/Wh+HOW+Aj3hGdd3xXL3CcKa8+wrZczTw7rA9FAqQypQ8hnZf8jnzEO6Lzju9yRCmZSRsEHeu7UNrqIxoKEOVKiSvivDRDx0e8Izrv+E6zNpk6i0Kasaza0RLUIAi126hMqSpe2tfER7wjOu/47i1MyYm7Qp9lX5TZe9zaaKunXBXD6iJMy6Weko94R3Te8d0OYC5T6yTgmVZPOVaO0BgMUNPQ3gbxLe8rH/GO0XnHd3rEFKPZBwhKA0Zeb2Ev8BItkVbuqB1v1Y5HvGN03vGhr6noah/Hvla8L4lUAuW2qsg584y8petL3lc+4h2j847v/Au1DdPA/6JZRyyrdtQAOYpQM06z36oXjnjH6LzjO50yirViBSaO1UdkjWC5yt7uV2YMYShf4h35iHeMzjs+PDE0kQYhxO1s472SpQgptDhMWtOu85KXJR3xjtF5x3d9hBL2MAKMTntP/MgrW6xXMXSWjKRVbu2JT0e8Y3Te8Z33NaMGQ4aVEebuIyLorBMCFs3aZw23dnelI94xOu/4To+ImOoesm+/bpqPMKHyMMgDKVPTVUxcqh3TEe8YnXd8txtcSjCOAUrptirGsPqIFAh6wdRiX8VkuZUjjnjH6Lzjw1sik6TPAjTHvjc1GargShSmu1wws3pJs05HvCM57/hOj8gJrbUGbGXVji1u9bqH1ViGNHF9G2q+xDWlI96RnHd8532lynnUCNRqAQ61gookEFtNJncMAS/pEemIdyTnHd/tZVGxuT8JYdS+eUeEQjYg9VJNMLDd2umXjnhHct7x3d7XEmYnHhAK0971iaCjZ8hB6zCVlvHSbvB0xDuS847vasfQwuB9JGC1j3t3V91elgh9zBQyz7E+EHfeQj7iHcl5x3ee+NHNxioWK+3accQGBXWLlXO9Di4ybmlT+Yh3JOcd3/URwYz7vlwsMe3ZWgbrUQErD93LOAbfegtHvCM57/iOd5x9Jm4GLfHmHaVDWS8CUpYVCgNnvfUWjnhHct7xXe2YC489RdnKNrqVrqteKAylVqt95FU6Xuoj8hHvSM47vqsXOkvM29f0695UX6VCmVNAikUaq6fEfOstHPGO7LzjO79jkm5ZM8Q8FJj3Tr8QCxCqGGMfcouDzke8Izvv+M7vmPKQGfed+7R6yhlWR5FbhTymJk2rWpiX+IV8xDuy847vvguDE63fdaBft80XDqHqYAgFsWEcFq/xC0e8Izvv+JBfSJFLyrAXPwOTKdg0AV3tZCjBVmt5aR90PuId2XnHd74mTalKQQgatvd1FZDVQoQeSw7FKGe5NEMnR7wjO+/4jl/QRrmv3/wxZtm+pvVdqHk9iMyDdcYpt3RKOeId2XnHdzrlTLRHaCFN3Hvc8noLlCf0maJQTip4qV6QI96RnXd8912oscVNKKjmfTNAf+13FMAhGYU5tHIrRxzxjuy848OdfrlUKhlyznXVCymCDSpQ9vKFnPfNmUsctBzxjuy847u30GIbVRPUuOesy8y7pzSQukr4EKVQv+RxkyPeMTnv+E6PWKlgMpd9WWhz0HWueqEOyBLWu9C+/nppPkKOeMfkvOO7G8aNtSVdOYL2XhZtChq7QZxUIo1EKVzSI+SId0zOOz70xOcZhCZgL6t2jGN73FZHMXR1GFVik3iJa9IjfiH90/KO//V/G/+5/wO9hEjWh1peRWPeFwPChLJfQrfKlVNY7+QSu6BH7EL6p2Ud/9FeAnJNYVNMRXB/EypCLcZA3GrmjLiay0sv4YhbSP+0nOM/2kuQ0g15n4po292WJULZJtgWWomhrg6iXaoa9YhZSP+0jOM/2ktYv9QRtdf1ERBe2UEr1JQFcozRUi3Dbu3s0iNeIf3T8o3/cC8h1j4mt19WNmDLA2w1kBCazNBSy6Nfci3oGavwT8s2/sO9hPVRmMQM5dfNiKirTqjcoYZRWo8ccrx0P0TPOIV/Wq7xH+0lrFog9t4LZMUOHLYCQWSAw0JVqy3EW9nhiFHI/7RM4z/aS7CZyEIfEObUfdceoaxCcT0M05U1qmi49U048jHlf1qe8R/tJVCfqeHIMOeowLMkMKYJKeeuOkKxeUl90CMXU/6nZRn/0V6CBu4tqoDSvhVB6+tgcX0YqMReElejW3MxdsQxZucYX21sk8YtEENgWxVjHbayQ0PIuQzhJEHl0rViO+IYs3OMrzQoXH/Q2BrUGPuu1FxdBMsqG6Rgx54k3fomHHGM2TnGVy/BtK5f7waDZPMJYYKVnqFLw4Bprr9dci/ZEceYnWN8lR3QqhTrYCPu7GADdA4GWsVCIy41tUu9gx1xjNk5xleTUYFiQeogJa4usm4Dm7QGhEyj6cRZb30TjjjG7Bzjq5eAPdewb4vJaiBYy/omtGIQkfN6BLHquPVNOOIYs3OMz9jm1R5oJmgj70ukY/WT3RBmqqtQUGrh1rZnO+IYxTnGZ3Mwv1aurN/6YXV9E6jCah8nhLIaCo492rjVRR5xjOIc4yvdocyIygESG63eAQ1q66uVlNFaLyGPdOubcMQxinOMr7rIYHnEQdvTurrIhBk0TIM0OzaJQit1XHkJMRxxjOIc46susoVVJ6wGstd9FaLsjd+0i4U6Qq6ctNY72SGGI45RnGN8VSf0ZppFAKWv7NBsvQRGgrGPy41RS+E7PsYYjjhGcY7x1fQLmyD2CjNvLXLv5bKhAfpsWYdQzv2OjzGGI45RnGN85midwi0bxLxaSa59vYSUE4TBYYzYrOuduekYjjhGcY7xFbM06syqE7Tta5NIe3NnFqCapyFzKf3OJq4YjjhGcY7xVZ0gIUwqBcKvlyAYVu/QDVSDWM5T1vfi0ks44hjFOcZX03DUpPe5N6ysYpEtKdRWEkRSy7V2Vr31TTjiGNU5xlc+RmKau3cMbPFfmKW9YoOKcJzDWsJbXeQRx6jOMb7qHSgU3gsUao9jX5k02GNP0JH3hfIZgt25UB7DEceozjG+2tHYay6FKgjGDNzmHnUIHSaHgroqiJru3J6NeMQxqnOMr7RIipG1Bthb+ID3wv+Kq2zILaw6ksr6JlzqIvGIY1TnGF9VjKWW0maCVrYWGfdVkLZ+YEmVo9mYeMepEvGIY1TnGF9t5Ktbk14lQvx/2TuX5MpyFYqOiAjxFQxH3/kPIaXrHMDpSC1FvedyOaMaFRfDZgk2lBUkLYkQEwkK+ey8mgodp3LCJ8bojzHeqg4y++irMCTmvQ3XCrg2BCd39ZmbxiGegJ8Yoz/GeO3KqCtmTmBoe8o9M7hvE4U0p2BbCtJPKcZPjNEfY7z17hCiVWdazcK+H2eYINpIsEIgS4lQ5VM54RNj9McYb02qqHUnUcCRlk5cfeO+JBjQvXqtnMS6HoqET4wxHmO89e5QYnDrBlX7UoxbLAaWCrWmhsYztVMzS/iJMcZjjLfeIp23ufs+Dxbpb1fafaWIUquUqStfpFNd5CfGGI8xXssJtbNKgkq5gOQVDnUfJE+N86Te1OhQJNAnxhiPMd7SCYxcuxEk8335gw1iTzRW2sYKXHPqpyLhE2OMxxhvVYccZM33qeHumyes6rCiA9ByYEPW5mfcdYg+McZ4jPHWbPMgHIgDRmAG4bx6h2gTKmbWKZ0Nz7j1En1ijPEY4y2yxKNY2Ua91QfI6u3AbT8+pFJUIqG3Q7SZPjHGeIzx2q50tUmrbaQ5VonYpv5lWoHouTqOxjYOMUb6xBjjMcZbvcPSh7T+s6H6ps1VCbxjh24tjFNrq5k8FAmfGGM8xngrJyyR2LwSFLMGgu7gZSh06oUyDcl8qnf4whgxPcZ4zVOl829hHnv8bgyvnGBLNsrqKXD1kBX7oR0o+sIYMT3GeG1rXkfyKTD5R5bwv07IvIQk9tb6oUuiRF8YI6bHGG/5MbqilVyh2VaMwRO8poDIozRNA7Md6iL5C2PE9Bjjrem1KUNr3vel56oJpa0GclAHnJYweUM85LhF/IUxYnqM8dbMUh9dS1tBsJoFEPGxdMLsMPtshDMYx6H5BP7CGDE9xngrEkp11pjAUrerf2rgHgmyzl5K1mT5jKcK8RfGiOkxxluKUYb3ZAQ11FbvwLy35g1Uc5funMgObcPxF8aI6THGW11kZMwldahEmzFihdpHgb4EAq8/0ToOzSzxF8a4pMqLhDuRwOtjF5e2VyLzfpBsUC32wrQxqc9U5iHazF8YI6bHGG/lhJlqSyEwW/35MRaIfW5cRGvscVevZ+5AEX9ijPgY462c0Ka2ve/gWcZKDGJLMfqEoIqqrXXJp3qHT4wRH2O8tQOVOO+bYLCEo4Csf4JQ6kAz3Jq56aFLH8SfGCM+xnhtV1prwb0SaTxXdZgI3nw1ELMMX9+h+CHFKJ8YIz7GeC0nUIpqCqLbtxm7QaRVJ4ywjda4lEP3Ikk+MUZ8jPHWRGthq55WTahLLArOvtoGLLBah5ISrUohh6qDfGKM+BjjrZwgRXNNCXqU1Ur20ldhCAWlzEw9az815S6fGCM+xnjP1X993mUCrW+2TmgrOySCaYW0KDa3Q+468okx4mOM17rI0VIEwrB9Vzop/10Yz+SaWm/eyyGyJJ8YIz7GeMtxawmCUfeFeS7bSSMKlL0mOVPuGzGQ5DOXQ7f++BIJjzHemk/oLMQlIM1YXSRigmppQOKMbDZR9NCkinxijPQY462cQMM7c4Yhu4vMsnKCJQNtmkfT1vCUu458Yoz0GOMtslQwsJAA61jVoZRfdcigq1hkbus3t5yKhE+MkR5jvBQJUwc1JYNu/f/gUskooMVwUDCpHKoO+okx0mOMt9x6hbm7BoxRZeUE2jdfmsDwxqxBvL1PzkTCJ8ZIjzHeigQUwTQb9FUL9g5UBS8yoWte6tFDBQ/xBP3EGOkxxlu0Oefaa/OVBLZidNlWjDtFNIxSKimfmmjVT4yRHmO8pRhjJQRNCXBFwSZLHbwZAyZt5tKznroDpZ8YIz3GeCsSWlq/9e13XH7vQM2dE6LCUEKlGmUljUOR8Ikx0mOM13ybC5fiBnN432+R24VvNZUpiSVEMz6mEz4xRnqM8ZZidCqTB8O0atu3e998sQ5hddqM3NQOXfrQT4yRH2O8FgnZZqEJEWW766y2oWyPVhk6AkdeFeKQz5J+Yoz8GOOtu9Jj0vrFC5htM0YKhyJY9gvUtJUr8myH3iL1E2Pkxxhv+Tbb6hB4tY1munqHsdqG8F6gZMnViuR+yq3XPjFGfozx1qQKzo5z1QSNff1nQ6VovUEqvlrKggnt0Ku0fWKM/BjjNY/WWR1Lh0Z7rDUEwac4aOVtwKTl2IVx+8QY+THGW9VhlrJdFyGFzc0TGviYA2qNocRseiwSPjFGfozx2lukNa6y2obGBUT3lUCMAYOZM1KLmQ5tzdsnxsiPMV6KBKTZhy9h0CmWYjRdOWGFACjW2bxYa3Foyt0+MUZ+jPGap0rRLFaglV0diDZUoj3WGllptq50iDbbJ8bIjzHeIktN2evkfVecV4lwhjKsg1Xrs2bElSUORcInxiiPMd7amk+JmvhcirHbXolb1SHvC+PefO/JdTtWHT4xRnmM8Zr32m4aaoJUceUEaXU7cxrUjrlyaNA8NL1mnxijPMZ4KxKoVtdRYRtqgNQhKycornDQsNRxFY1DXWT+xBjlMcZrkVDGb2atJd0zS7pvg80GeXUUWRNZ9UN+jPkTY5THGG/1Dl5Gp/X5lzFxVQdCqI0HeGeauUUdp1z48ifGKI8xXtuGmxg8A1pYBsFMEBITKnNZVSNyK4dc+PInxiiPMd6aaG3UM1OCgrTnGFuDfcwZSN16ruFtnqoOnxijPMZ4a46RS6OaKsRvtrlEQHUvwDxXeXCdQ0/lhE+MUR5jvDWpwkUG7x0oiqUTxr4wrmygRBwlj4qntubzJ8YojzHecvWfSS1NB9rrL78p95KtwuiN1zdaKB3ai8yfGKM+xngrJ1DXVMbSiXUSrJ5y3xX2sVfinJLVmsahd4f8iTHqY4y3ukjdVwKHw8j7LZJRoSRasnEVC5xhHdupSPjEGPUxxluv0ksjjioEs8w9x5gNIq8uooyBxWdpWg5tw/knxqiPMd66DYdss2oBmrIUIwmvfnJ0yMnTmF66lkM5wT8xRn2M8darNHt2LBOWIEggbTKErUiY7Jgl2minfJv9E2PUxxhv+TG2GCalQip57zsMgzqjgjUbc3rvRIfmE/wTY9THGG91kc2raDfoIXWTpRUJqaUlFtYPig6d+dBbpH9ijPoY47XNF0aslcHbWIqxpQoVN2haFSNbtpH1VCR8Yoz6GOOtSOiUciMCzryqw2wVSmsDauGgMRvqqUsf/okx6mOMt94dpBJu2hy60oG0IFgSkqFy9RpDmp+6JuyfGKM9xnjtLXJf+ugKmbfjVt63xsXbyglWw9ByoUNzjP6JMdpjjLcUo3Bbv3gTdPzOfTTdI4x1pQjWlHurrZ3SCZ8Yoz3GeIsxdln940oHyX+TKrZ0Qtmzzaw1dbeW4xBPiE+M0R5jvKUYlVNJKxI6y74N1wP2PBu0zF61Zol6aD4hPjFGe4zxlqv/sDScMpgO26/Se1c6MRQfbVAyFzz0Kh2fGKM9xnhr86W6FesNIkvfE617TdoGtNGleC3ocshJIz4xRnuM8VokJNKkCrxyAIhyh9KJIVmXFSCjZzo0xxifGKM9xnjNmdNGCq7QyRNISWO79VZoirVKHVr1EE+IT4zRHmO89QI1ac5ZC9Ss27d5e6+FN+iz9GyYMfRUTvjEGO0xxluRwE3VZwWOtrrIfQzM2deX0YLCa7NyiCfEJ8aYH2O81UUiVu2YoBTnpRNIYBWFDIUr5UJTzQ85bsUnxpgfY7wVCdmCKAZkzZsnlAxhrDDHLFonVzvl4B2fGGN+jPGWz9LElJoQkCuCmP2u/yTIo3gvI2TSmS6S0yfGmB9jvHYHSnQuZQDV055t1oAYSCApdZlWxvQzN2Q5fWKM+THGa73DyJRWs5CmD5DJWyzumRWek0sKSnzGSYPTJ8aYH2O8tvliXEwzbEGwegeLJRZ3K+nem/YsHmfeHTh9Yoz5McZr23A4Z0yHEFqRkDZ3LquVlNH6ahxQo5zSCZ8YY36M8VZ1qC3NihPcfy58ThA6JzSfbSnJaXaINnP6xBjzY4y35hO4zKUJFLiU2NWhQZVeYfbcYgTVLGdmljh9Yoz5McZbPKG21TustoHSjzbnAoEuUIhxhYQW1jOv0pw+MUZ/jPFaThgxOWxFwnbhq8EQTKupxB6Fi4qPU73DJ8bojzHe2oukrpz3XmQjBGloKwiiQaO2usskXsYZ2szpE2P0xxhv3Xdo6tmjg5SZQJZqgJKXbKDwLoVqSnrmNhzjJ8bojzFe25ovmGVMqLo3X/LSCd6sAlfGzNXmPPQWyfiJMfpjjLfmGFNKM5SBpG9PlSwQOSlUj0iDlq5rh7pI/MQY/THGW5EgJIRugJpX75ApdiQQjMzemGod+VQkfGKM/hjjrUhQK8xFlkTMq3cg3N5r6x8jcc6Co+ZTvQN+Yoz+GOMtnsC91zAHy62C+GogfPeT3Wz9NNqsh27DMX5ijP4Y47VLH9FNcSWBfUNYLPeVEyQg0xhlYp0zTlWHT4zRH2O8dhGsJkyx70BxgHQRqFYdgpSwLNnAdIgx4ifGGI8x3nqLLE3y5A5aN1SQfWE8R4aYIitKWLqdmV5j/MQY4zHGW2+RfZq2aeDkSydwrisnjLzCoUn0jNHnofkE/MQY4zHGW5EQSyRSb5BLl70rvWeb94GwkSa5MFk/xBjpE2OMxxivzSwNE5yrJnAUkH0WLJo0UHXxrLl1okOR8IkxxmOMtyZaaVu0jgB22jqhNKioGTjvl8jElA/dkGX6xBjjMcZbd6BqNp+ri0y65xN0tQ2lDIU0iofO3rGdygmfGGM8xnird8iWZwqBwuwgCcuSCKufzHU1kL22nPHMfQemT4wxHmO8dQdqRJTMFdq2WBL3sXRCW61Ea+qltiZ6aHqNPjHGeIzxln+Cm2xjrW3evarDrAwRxDAqUWolzOqhzRf6xBjjMcZr3mukuSgCVqOVE7YfYwqF4GY8U26pHppypy+MkdJjjLcufSSRFKXA4NH2lgNCyTEBMai1YVrKqZzwhTFSeozxVu/gmo2TQ6a+HbzzvjWfCKp3oxoJtR16laYvjJHSY4y3XqVJOA/vMErt27e5Qa3dwWcn7qXVqYdyAn9hjJQeY7zVO8yknrHDUgWri6QI2JONIHvVILFTikNkib8wRkqPMd6aaJ3WkX8N5FhfMCHUPdvcaqUSY9UOPNRF8hfGSOkxxlvzCYG9llhtY0oFhF2hUjOwGCJaK/s4FQlfGCOlxxhvvUWm2pL9TDnrBOm0Xf1bhkKTVCqxpjP3HZi/MEZKjzFe82PU1t0dtJgsxYgD6hwEzT2tUjGi5UO9A39hjJQeY7yVEyTK6hg7tPabaC0rHWQfkIoVHns+oB8iS/yFMS7B+iLhTiSMOsJGVdCIn6v/6iJ57meIrg15zjzPuPozf2KM+BjjLcYY2q00grDtvVYsoLY9n6A2dGDLdujWPPMnxoiPMd7akHXcnzxC98oged+LNNwbkqmlvoKE7BRP+MQY8THGaxOtPU/bDw3TVxeJMsEbOxAlYkc0aYem3OUTY8THGG/NMba2DXkZUi+ri5QhEBoNSmm1el21oR+abZZPjBEfY7xFlkrhPpoA9wiQ0RlCeF+Jm4MVQ0s5NL0mnxgjPsZ47QUKKTQlsI6rOkibEG5LJzRnDJSwONRFyifGiI8xXlOMw2seBebY9yKx7G24lR2qSopepXU6pBjlE2PExxhvvUDtmy/qDmNu3+bVSkCUMWA1DjV3LrO2Q12kfGKM+Bjjrd7BtKc69uffE0idKx2scgEtUswaq7PwU9XhE2PExxhv9Q7JnUZFGDQyiKOutoEZdLSU9iBj1EM+S/KJMdJjjLdeoDRGTa2Ac9pe7rND2Y5bPSEt/TCI8ymd8Ikx0mOMt2abKee6z8wvXVCXTjCEWrzuYmE8Zjc7Nb0mnxgjPcZ4qzqs3mD98hMgLZ0o+wWidG7rS4nmkSTmIU8V/cQY6THGWy9QRn2pgQ4D88oJWvaUOw3ouIRDW4IN+ZBi1E+MkR5jvOW91kxyDQHH1TGIjA5eNK/qgMqlpPXlVE74xBjpMcZb8wkb3viSCCiBIFkc3D1Da0R1aUcSPNQ76CfGSI8x3lKMqaSsaGC57CuB7HtSgWFyVmoFU+ChOUb9xBjpMcZ7G7Lr0y4DSMd+d6AEsXpJ0JEie2KKdqh30E+MkR5jvMUYh1MQb6i0PVWCDJZINOgdezLhJR9PRcInxkiPMV67JpxyrnXsfQfcu9IB0SnDzKX7zguzn6oOnxgjP8Z4bQfKk6+OcemEfU2YCq+coPvcQwpL5is0Dnmv6SfGyI8xXouENPK0DjbL0gmtpL0DlSGN2vrspMyHaLN+Yoz8GOOtmaVRcX3+GcYYe6LVth9fylCEJskYavMQWbJPjJEfY7ylGJGKsTbobVeHRgVq7gjo0zh3K/OUW699Yoz8GOOtd4fss9EwmNGWOsDG4D4qVJ/CWr11PjTHaJ8YIz/GeIsssUoLrDDTviG77VTcPIFyyy2EmU/dd7BPjJEfY7z2Ftkt+mogh3gGEXQobR8XLnmKtV6O3ZW2T4yRH2O8NanSqqTkDcjTrg6+ImHJejCnmXHqkDg0x2ifGCM/xnjrVbqbWl86IfW0FGOlCgXzBOqjYx8z9XGILNknxsiPMd66Idu5r04y7c2nsXLCDPC9Op2kNQym4afcdewTY5THGG/dgRLC0Xtd1aHsK4GrMIQtnSAYUrWTu52KhE+MUR5jvEWWpuQ0AvcI655ZSnV7rwWQWI9qlOopV3/7xBjlMcZbOaFHrnPsmrC3IZsSRK8FbB974Wy1nHLrzZ8YozzGeCsSUmkqfQDXQbC+mRBtNkDs6C2NYvNQdcifGKM8xnhLMZpZipKBMW8Hby+wJ1TAZXqmHDnw0HxC/sQY5THGa/cd0srT7pCiL52YiCHSHBBjllLynEGHGGP+xBjlMcZrE62hNsqEhGnlhMJt9Q7Foc+SO+cQraeqwyfGKI8x3iJLmixvP8Yxtgtfi1UdagoYWPsKi1prOUSW8ifGKI8x3qoOuWdRGlBxu/qn0VYXoR2K7ZuiNE1P+SfkT4xRHmO8tfmyRKFWaTDn3oaLVRhK1gm955F7W91DOqUYPzFGfYzxVnXItApBTaBWcVWHZhB71D2PlIvtxRc5xRM+MUZ9jPHWvkNmZMYJVnVVB+MKdQvIpSMDpU1fTcShSPjEGPUxxlu9wwjPDQt0mnVvw3WISB1SYo5WHQUPdZH+iTHqY4y3qkMx5UYZELMtxdiWTjAzUDSd2hNpOeTM6Z8Yoz7GeO3WvMxUWgdvfTNGbauL7A7NPEw9zzYPdZH+iTHqY4y3ptdqNtynHfqUBDKp7P35DZ81Zhfpk0/lhE+MUR9jvKUYK66KUDO0KQJSrUNRLVBLI1SZpcehLtI/MUZ9jPEWTwiP/ei4IoFWJOhSjCVjgsFzKIpYb4f8E/wTY9THGK/NNhcZo/0uzDsIh0H0lFdTSdM8lW21dCgSPjFGfYzxVhepaiKpAPY+QAjrjokKfVWF2iJZkkMvUP6JMdpjjLc2X7pSFvIVCY1XTmgEtZYVCTNYQpu1emjK3T8xRnuM8RZPoEJ5X3+KOW2fD7XVO4jta8JNsdRwOkSb/RNjtMcYr136kFlxMmTpCLLn2GrVBk0it1Bnmoe6yPjEGO0xxlueKsYlRAjcY9982bfhYj9SF2vUuiaJQxuy8Ykx2mOM16bXcFCvCNVq2/MJDF7IVoqwQi03zXTocmh8Yoz2GOOtfYc8urecII1dHUZ1qOQdvKIOazm8nYqET4zRHmO8xhg9EZWAlNOqDpa3ebc02N5Lubuw5EPvDvGJMdpjjLd4wlIDY7KCW6TVRZYVBNQbLKVo05toxVM64RNjtMcYb+UEEqphCDzn9l6zAaWjgI2QudrIcDnk2xyfGKM9xngrJxRW2/4JhfartGFdOoF8hQOFlJKx0CGyFJ8YY36M8dq9SG4oOPYN2fGnGD0XA6vRx8gtuZziCZ8YY36M8dZbJKLPWQaMrgrbTwd8rOxg+x3SejM7phM+Mcb8GOMtd52eWepgKHNu/4SYUKIbTLNAXr1D9DM6QdInxpgfY7xFlib1MKvQuP+25n9dxL4SSKLFMqqeqQ6SPjHG/BjjrXcH72hGClRqAam9wBbs4IVn7a1oO3QbTtInxpgfY7yVE8i4W7XtwrdygmfZDt4C1JhbWf2l+5n5BEmfGGN+jPFW74Bds08F5LwvfRhDdC1gWcZIhhHtVCR8Yoz5McZrF8HaNM26rRP2zJLmVRg6Q+591Epj1Hzm3UHSJ8aYH2O85epfUrWwAkXdVhe5dcIQAaOeRlu1Ix/iCZI+Mcb8GOM132ZOgrLSQZq8IkESOA8H68k6Ts6Zz0y5S/rEGP0xxkuRIMFEiuU3kACSW105oRj8phjRlOWQg7ekT4zRH2O8dgeqy8CEgEpbLPDKCXO1Ejy55pRZOp3Zd5D0iTH6Y4y3qkPhIh0blLxnm3ube5i1Qpo+HXmkUx6tgp8Yoz/GeOtVuniviAIzfHu0Ut4jjBXccHgxztbPbL7s27RfIuExxlt+jEIZt3WG4KbNJgp1Nofc+girXfI41EXiJ8bojzHe8mj1MkdPCfR3G3ASLcUYBZKhm05kT2fuQAl+Yoz+GOMt2uwjqPhqFuaebeb8e3JoS0AiVTM55se4WtdPkfAY463egSu5s6wu0ve9SEJwttVA1OgZWypoh8gSfmKM/hjjLZ5QBY0HQnJeirEOBd94IdlsE1ukOeNQJHxijP4Y461XafVeWhBUzmlfEx4QXCfk2WQUH1QPbcgKfmKM8RjjrS5SszpFg9lxKUarq4tkI6A6U+6r1et8SjF+YozxGOMtsjQ2bB4MlHAsnSATiiQEnU1dh0Uth6bX8BNjjMcYb+WEFDgIBVibgkTV7b2G0DzhjJyXhDw0s0SfGGM8xniLJ0y3JoU3bV69g+YKtc5VIkQ5qtQscioSPjHGeIzxVhdZpnZe1SG4B8j0330HAYtpgpVX63DGrVfoE2OMxxhv0WaViYkFqNhSjKMkiIEG06miM285eSgSPjHGeIzxViQQrd872r3jaiVlf4nuK0WMNGddfzoOOWkIfWKM8RjjLbKkPoR1wqizbN9mXNVhiQWOLn2Y+6RDtJk+McZ4jPFSJHRWif636sKwlMGEakRAjqa0XZvLKcX4iTHGY4y3ptxDV+dAFUK3k4Z0X4VhTOi5hQ/VwqfmE+gLY+T0GOOt2ebebDWKSyy2VRPWL2qD1U1UmMjSkmHzdqp3+MIYOT3GeMuPUSi13Sy41wTS6zbWSQJ5bku2nOqIM36MQl8YI6fHGK/tO6hRjQy0nxxWoUhQfNbt5c7DaMx86A6U8BfGyOkxxluKcQ5JvXagzgGiuHlCIcAxtrF7wZ4P9Q78hTFyeozxViTkzqSaViS0BjKjQhlFgHJxacW8nOod+Atj5PQY4y2ytP6Tk1kBGrK34WqBwJUdApGJYzjXQ2SJvzBGTo8x3nqVtuqrADiQCoMky6s6kEHpI3NOkUY7tAPFXxgjp8cYr7n1zpn2lLtXmXuidXWR+y0qM3pyboTp0Bwjf2GMnB5jvOWzlKVL36acGNtnKRWoow0Qb7Pa0NLroZkl/sIYOT3GeCsSxoqAaATqaXWRfdu4WzjUNtHdEUc/49a70s+XSMDHGG/pBOyKkRiG7kjI2z9BaZWIqrQ6ySTSDk208ifGiI8x3uoiVxHQFQBA6bcSl/cLVFOgVkfRUWzmU73DJ8aIjzHe6iKNMe9ToW32vQM1OwRvB+cIX8J9NBqHtublE2PExxhvzTGmzZVXJkietpf7aiVrU4Qgdieqs/ZDtFk+MUZ8jPGau07zGXvVoc0AGXm7+m/GlDWQC6L2Q2+R8okx4mOMty6MV5Hx83JnWjnBPYOPUMizZ7XitcchsiSfGCM+xnhreo10/M7CjYwMQrwZEw6gHikNGr2f2oaTT4wRH2O8dt+hrM97MhDuXWlnAy+pQkOuY3vwTT30FimfGCM+xnhr30F7j84ErZWVE1Z5gNKkQebhvWGvfspxSz4xRnyM8dpscx2TWobBe2ve9nwCrt5BW8OZBJHSoVdp+cQY6THGWzyhzrZ+8feljzRAetpzbCswpmIlQZ+ip7rIT4yRHmO8FQmDJZU+wPZUgtDsSye0gBUdyTHZLHqqd/jEGOkxxlu0eeRcSyWI6PP/XemcbckGmZRm1OKHtub1E2OkxxhvzSckbiw5gVrvIDEEal+tBLK21Ti0VPnQXqR+Yoz0GOOtLjJ3nPt8bOm8dEJlhBjNVz9J5BOnrjg5FAmfGCM9xnird9gPjn2VgyUdBUTHhBr7aXpGylWmNTtVHT4xRnqM8dalj5DpFApY9yJUQYbCVgBbxl5XycB0yKNVPzFGeozx2vWfVqUGQva0eodCstJB6XvzwTFH5EqH5hP0E2OkxxivvTuUmHkYzBl964RNm1eK8KwtaOTQdioSPjFGeozxluPWTJ5Q0wbNuL3cdfUO2IDTCgPe/fyx6vCJMfJjjLd4QorkOlfHINtnKfYOVG8FUtZSJbCPU7RZPzFGfozx1swSow/TCVN3JFRJUCoxGGZDjDI0Dk256yfGyI8x3qLNXQdyVciynTTKcNg3YCCnGeaMM/GhV2n7xBj5McZbitEpRd+9o7uvnJBXdYhigGUVh1LQWQ7dhrNPjJEfY7w1vTbU85KN6/OPVR1S8e3qj6uVcOdhKY1xiCzZJ8bIjzHeos2dW5UmULaDuyQiqDEHmNVWoo2s81RO+MQY+THGW11ktdEH7dn2kbfZ0o6EamBT1v98dOuHXqXtE2Pkxxiv5QTJo+WATNtJo7iCoy7ZUAVzaXWVikN7kfaJMfJjjLcUo8xEXJc6sL4XphuCkzrojDrKoOrp0GyzfWKM/BjjLcW42sTKvcKKgVUdbN+BspKgDSsNa4x66tKHfWKM8hjjLRc+rVTElzDI20kjFYEqPqEiOvq0lvOh2Wb7xBjlMcZb23Bp2zFWBWMhkF0YKu0z05iG0hhT8FQX+YkxymOMt3KCRZo+VnUo+wXKO0PoLFA8tcgRydKh2eb8iTHKY4y3dILyLIkNBpdYOiFnKMj7wnjFVGtPox2qDvkTY5THGK/dhsPSxuodQ8iXTsAAr3N7apSUW+dVHw7tSudPjFEeY7xVHQJH7ysI2LxtB+/9Ps0KPFrjSn1PFx+KhE+MUR5jvKYYJ5OmlQ7Yee9ATSi1bicNS0mspYGHGGP+xBjlMcZbDt55zEiFQVk2Y1xiocpMsM+94JKLkvshnpA/MUZ5jPHWNWHDPltBWDlg/q8OOCZQ61QMnVM5VR0+MUZ5jPHWlDutX/tWO7QtFpZOXDlBUwc159KIazv1Fpk/MUZ9jPHWu8NYocAxYdYc25m1govsSYXeW1bK+RRtzp8Yoz7GeGuitU6tjHUfkt4O3m0rxrTCwUOFqiSpp7rIT4xRH2O8pRNGHkjiMLnyJksNquUCzj5/bu5WDjFG/8QY9THGWztQ6rbSQoBPyUsx5r30snICa4tCnoVPOWn4J8aojzHeioQ2mvaagbu1vflCUMben3fpIVZTlEOK0T8xRn2M8RZPGC2JGm3Lbl2ff9ncGRkUpVAzztkPbb74J8aojzHectIotdgeYZw0CWRqhsp7mC0Ck/vc82OHIuETY9THGG+58IW1+rsXaur7DpRDVK9gxVvLIWX6oek1/8QY9THGaxuyGeuYCpn6ygkpdJ+KXInBpKFybjMd2pX2T4xRH2O8pRPYhy5ZCNRx5QTdjLEvxdAkkloV63xKJ3xijPYY461Xaarkrc5VDnR3kbihEg7Q0CKqVcRP9Q6fGKM9xnhv8yVroyURcazqMChtnZABO9XaUm9yai/SPzFGe4zxmk4w1xoJUHF1kaYEtSECd7LIhUuZh3al4xNjtMcYr92Vrly34xp6QhCJDEVlN5WOFXnlBzk02xyfGKM9xnhrG25MxK0TsJd9/YkFylRcrcTEXnMy5kO9Q3xijPYY4y0njaCaKjagzEsxTtm+vW5AmLggbc14aLY5PjFGe4zx3oaspoEFou9XaR4KRUaCtApFobp+J+ehmaX4xBjtMcZrs82WQ9rKBMl1nwVr4DkcUirJR9kHRA/NJ8QnxmiPMd5SjJZTxsngmvdE69IJkcqqDtNLd01m5ZALX3xijPYY460ucumDFg1hFQfdjluxYmKsLtLUJq/v0A95uccnxpgfY7y179BqIc4OluZWjGFQ2QvUaIPXFxl2aI4xPjHG/BjjrbfIMkktDSj7uLgw49IJdb9KFtxhsITdqd7hE2PMjzHeioTeGzEaTF+yUWK7sJVIYBPdB+fBfoYnaPrEGPNjjJcioWjQ9lSC1UAgyIi9CBcESz3kKeohh6bXNH1ijPkxxls8QYLa+lehal7VQWYBH6NC14pLJuQ+9EzvoOkTY8yPMd7qHVYl5k2bmeU3s9RXTLQEvvp9l1xVD7nwafrEGPNjjLdmm1NhUQ5ohEsnbLOl4pSBc0WJ2rC1U5HwiTHmxxhv7UV2ptUtDhjUK0ixAY5WIUVePxWtpxy3NH1ijPkxxluu/j1ZpVaB3WTlhFKgzpUdoo+h1MLokDOnpk+MMT/GeGtDNi99EDggnDoI9/XdGAIpTUqIMhTPvDto+sQY/THGWxOtk32uVnFbZyydIBXBE/o+M51WcZicxqnq8Ikx+mOMt+YTVhyUoQ68usbdO2QIjrwaiOHUWkoupxTjJ8bojzHeqg42EdVXTtj3PcS2p0qnBuRu7jy7HPJjVPzEGP0xxlsvUAULhcZuIPc2nMv2cs9ApN5SdivlzL6D4ifG6I8x3uoijYZwY3DfU+7JJqxWYgKWTN0UudQz23CKnxijP8Z4izFiUx1awWR1DNKTQmlVIJqkxpNw2pn5hBVknyLhMcZbniqhHa0LzDG2TqgrJyhV4IhCKbBbPrPvoPiJMfpjjLfIUrLYZu6gISsSWFc62ImhjcncpHZup6rDJ8bojzFeu/QhoVMLWHReirENKJgTlJwt19hD8GdmlhQ/MUZ/jPFW72ARhuHQR90ufFKg1tSBm/ahYVHlVHX4xBjjMcZbb5HcvKQ6QOfefEFxqCwKU7C6MHc+5Meo+IkxxmOMt2aWXKdQ9lUTtrsO9QY+VaGrhdcYq5k8lRM+McZ4jPFWJBiXMTIDJlo6QWRAoCJEXRKhaHA7tCut9IkxxmOMtyZalzzUjEsdlLl6h6J7Byox9KjUExVLp16l6RNjjMcYb/UOSVsM3JsvSzZKE4bIQ7fJP0vTlvXUCxR9YozxGOMtnoAV5ygdvEjfVwIVgtd3bWLVlSZQx6H5BPrEGOMxxls6YXhPZU+0WpPVRSbboFmghknrPCnaqerwiTHGY4y3NmTduFNGSJj3RbCdHbAU4JlxBYG10c5szSt9YozxGOMtj1b0mnzb7u3rT2K2J1V6B1ox0Wj1kZQO7TvQJ8YYjzHeigQatY8o0GXfgVLrEKPtwx+MGjR6aofmE+gLY5T0GOO1Sx+t0eogoWyKILM3KIUDeCTp2GuacugFir4wRkmPMV6bbV4fuWKHPkYGqbEdnGeCGVwTlxjFTumEL4xR0mOMt7rIIOomGbJaAum6IkG5Ql6RIH1mpjg0qcJfGKOkxxhvTaqUWgfNJQw4rZww6oBtaQO+ukoSzpXKGT9G5S+MUdJjjPc2ZLVPY+A0x8oJ+8I0dQGKioizR4tD+w78hTFKeozxlk7oSyaMtB28cUWC73SAMiDVGgW752NOGvyFMUp6jPGWCx+OCFQHTfl3/YfBpVUYXbPMmdTyIcXIXxijpMcYr71K99QoOjBrXV0kBYRogsazL4nQBE+9O/AXxijpMcZrd6BwFs8I7jpXToilGDs71KoloqY28FR1+MIYJT3GeKuLLIo0x4Skc1WHPAxKCK0uEqMPzTHiEG3mT4wRH2O81TuY9ck0wefoIK2vdDA8gQ5Jo9Q2SU91kZ8YIz7GeGsbrvaOzXTpBPzNJ+RVJyoCj5JGtEpsh2gzf2KM+BjjLbLE1lF7gjk3T8A5IbZ5r47B68c1Rzu0Ky2fGCM+xnhtjlHUDAOWHlg5AYuB11UnRs2lTKTOh26+qHxijPgY461I8MZFs0Mnb0snrHTgq3uE4LSKRPNZ5yFnTvnEGPExxlvuOpWS8CQI37vSVAd4UoeGzD7K9mU7NOUunxgjPsZ4izF6sNeEYNJXFzkwQaXVO9QRWKbpTHFotlk+MUZ8jPFW78AyZ3aFmcdvUiVDnWVCGlqH4cQlHQ9FwifGiI8x3mKM3rHaCgKfmnYXuTdfhkPOk2dndZmHyJJ8Yoz4GOOtzRdZIWBSIPlY1YGnrEgoAVZbJrMSZZxSjJ8YIz3GeI02D+9NOmhqth23Vk7gECCxohrYpp+qDp8YIz3GeIsspZH3X9DT3oES7VD6+i4qWhC7Ip1SjJ8YIz3GeMtJY8+lZK8wZlQQHLaCoFTAHmV7Nc5UD3WR+okx0mOMtyJhylKIgYD4u/7TGOoqDGBUWbaDL8WhSRX9xBjpMcZb1aF3c+4JLO99h8QCqy4MSOGzaMOhfEgx6ifGSI8x3oqEtqTBvvniQ7Yfo1aIrHtIwdSbJG390ESrfmKM9BjjtYtgtkpCNEhttD8v95J8Qi6jD6OVI/BUdfjEGOkxxlvbcEE5Mq0usqalGLlliLK0474XZx19Tj1VHT4xRnqM8Zb3WsRSAnkJA862dEITKJY6tOp9uDUbp/Yd9BNjpMcYb5El5+FZFHgYL52wtGO4Dsgj9bz+jDgOOWnoJ8bIjzHeenfIxSPX9fkLr0jghFBzM3CyidVbkX6qOnxijPwY4y2eUJnytAp9RF6RMDL4po05G81BFelYdfjEGPkxxlvbcKtnHJ4cpIx9ObQVKHmuLqKv9tISpk6H3h3sE2PkxxhvTbnnEHNUyFFk35oPqGU/TeZKuWyfpVPzCfaJMfJjjNdc+CTRqAyNqvzNMdZ9B4jM3EKGNCmHIuETY+THGG/xBCqGJgnaaNt7beyjoeiAQ1ST8koZh94i7RNj5McYr92Q3SOtpULVuSda97sDz6UdvVubuWDmUznhE2PkxxhvzTZn7utDEbDU559srNuyt0vr3Xs0OXVr3j4xRn6M8db0GqMlqwG9l9UxDFvVIfcO3MWZlIb2Q1vz9okx8mOMt6bcOXlr3iDNSCDoE4p5AqyGzX7zCYcmVewTY5THGK/NLNlspRh07fs23FIMThhAaTWTdVLxU9tw9okxymOM194dlhxI1iH3PbOkKlCwdCjBI7qk7POUTvjEGOUxxluKsfRpeReGkXApxojVRQpCcfKw6R790L5D/sQY5THGa/MJvQxNtrfhlmJkG1CyFOC8zdxlYDsWCZ8YozzGeM1TpVGdq4GM8XPh299FZJi5+/rxrNwP+SzlT4xRHmO8pRixZSEkGIXKvhy69+IoACd6xGoq2zgVCZ8YozzGeCkSavioFgWa9qUYc25QR3FgGnmOmXY4HIqET4xRHmO8d2Hc9qYTNJQKkqpDtTnAMjklNM2nLoznT4xRHmO8NtuchyeckPnns4QdQvtqJTPaKhVKGIcct/InxiiPMd5y14nZSPe7Q0YFMeL97lAg94m88sVKEIem1/InxqiPMd4iS1ZnboKgvTCIclq9gyrUTpOwh3o9RJbyJ8aojzHemnJv1Gdf6iDWNyAlKxRqBja8VYxaM5/SCZ8Yoz7GeM1nCQuuIgCl9BUJFQ2KpPWlWZXcSVo+NJ/gnxijPsZ4KxKsFfZcgVvZmy9I4KM3yBMLTTazcqg6+CfGqI8xXmOMc7UJac8noIDkhKs6FIQR628rCrqPfCgSPjFGfYzx1qRKG21gkZUTOFZOIFp1wgySex/Ncm3l0L6Df2KM+hjjrR2o5PIbUvK25xOmVKieE5CSzT6TazqlEz4xRn2M8RZZSsjTQ0AHreow9iLc6AJDkBLzmJ5OVYdPjFEfY7znrlM4/5xURgJhUXCuGTL3QjET93YqJ3xijPoY460XqLwHUwaC1tiXPqSsBrIUoOozdd++Kodc/f0TY7THGG/tRaJmxDqhOw0QoqUYLCWYLacsQtHx0LuDf2KM9hjjrek1S1nnFOjRJojYioRODkY6jHFGzYem3P0TY7THGG+9O3Drun71oTbVlRNaQFRfTWVWG4lHCTk0vRafGKM9xniLJ+QuUzdj9L6dOVcQeFkCcvUTlFcbSZEOTbnHJ8ZojzHe0gnWt7XWhEK0qkM1hujaIVNp6lVTPzXRGp8Yoz3GeG0HiuuIKOBz0+aRBQJzA5LimiLxxDgUCZ8Yoz3GeK06zNUizA5VdU+0lr0rXQO4YUWhMunUXen4xBjtMcZb1UFSb70HUJ0M4plWTIRCDafpexsuHeIJ8Ykx2mOMt67/qKPzKgzmTv9d+HSLhTlHjKGS/BBPiE+M0R5jvPUC1ZJ72n6MfTUQMtqAShkBpZQqbNlObb7EJ8aYH2O8RZtxb0ClAki4dEJfX3z79tLsRlUHpmM64RNjzI8x3oqE4hyrMkDdeElw9ZPeS0DPTiy+/jp1Byo+Mcb8GOOtmSWx0WU6SKOlGJsHlKQBNRdTbjNKPjO9ZukTY8yPMd7albZSeiUDbPu+g1tdYhEn4AzWOpWrnNmGs/SJMebHGG/1DqPQICvQa+a/6TWvZX3JbVbCWSOd6R0sfWKM+THGa67+E7svxZhpe6rkglCHLcWgHTP1tuTkGdps6RNjzI8x3soJeSVgzQLs00Ck9O3gXaEoYg0SFDnzKm3pE2PMjzHeUoxVlZw6VNsXwUpO4I0ZRu02jagOPLMDZekTY8yPMd7akKXScaQGk3Led6BW2xCrWIxoNc20BGM9lRM+Mcb8GOOtd4eqtWYvgKhLMRZJUAYmaJQ8ry6Smp65+WLpE2P0xxhvzSzJkJUXCoT+DNh435XuBHn0jEoFWzlDlix9Yoz+GOOt3mHwjDQVvLPu+x4O4UUglzSXlCSZ6RRP+MQY/THGW2Sp9l55KFjRPdGaB9QaAs0nYusSfOgt0vATY/THGG/lBJ1j2AgobRQQnwExRgJT89xCcVWOQ5HwiTH6Y4y3dELpkrXR9m2u27d5+yyNpROy41RW1X4qEj4xRn+M8d4OVO2zCdictPcdBpTZMqTWV3u5SsM4NNFq+Ikx+mOM9+5FlmD9+SztF6guUKUEqLSdIPocx3TCJ8bojzHe2pXG0pRSBY9YOWHGvivtDNE8h07s3U5FwifG6I8xXqsOY2SkDB1pb74sxVBsKYYpyLyUu8mhKXfDT4zRH2O81UUWt1ZsVQdJDSRSB3euSzEm7VGz9EN3pQ0/McZ4jPGWTuBesEqFVGRXhzKgjm6wigLTlN65HWKM+IkxxmOMt6qD1hhpNmDte1Jl5YRVMHwFBiZbeWFpyDOeKoafGGM8xnjNUyVtIw0GSnOCrGIBNWHbeKF1YeeeDlUH+sQY4zHGW5FAJVseDXBWhN+lB1+5ANhLnehooodepekTY4zHGG8xxpY4sWeomgJEUJZi9NjOjEssRlP0M/sORp8YYzzGeGtXusrA/e5gfWUC8dVPlkoBZTWRbnMfAjmkE+gTY4zHGG8pxjbmDMvAUlcX2SytnKANklJrUdQHHXp3oE+MMR5jvDWzpHshOhHUVrdi7BWKUQPKmhhJSrQznipGnxhjPMZ4a7aZRGZdn3/uuBQj1wGlsUObMlaGiCJ6KhI+McZ4jPGW91p4TlYKpD51bzk4xGwG3DGFzYh5TDF+YYyaHmO81UV2jQheijElAUlWoaYWkBwpcwsbhzZkjb4wRk2PMd5SjCsfYHQGm3tmKU2GSjahcZtaLKj7GU8Voy+MUdNjjNfuO8SYiAY18lKMKVYDmQMhaiNPEpPqoS6SvzDGJVtfJNyJhFJDg9NKB3m/Src0V+9QGnDlnEk4p0Ou/sZfGKOmxxhv6YQYhRolMB4rJ8ysqzosAYkxK1XMI+uh+QT+whg1PcZ464YshTQkBcrSYHWUDcpmTM5e1BUTpUNOGvyFMWp6jPFWF1kjMOMAZF45IfcCsUETDi8rOayu3w9NtPIXxqjpMcZbjLHkoWlJRJrZQMZcOqEagQU2dF4xks94rxl/YYyaHmO81TukqDMTgfroILp6h0gp9tPkyOiBIad0whfGuIL0RcKtnFCcljiERj2WYhwM/tMJnTGir8KRTlWHT4wRH2O85duc1L24rrZx33xBcvC5Wkmiody024hTXeQnxoiPMd6aVCHyLtZAw5ZOUCUoaAUmFWnm0uqhC+PGnxgjPsZ4q4vM3tukCn2fjxXuGZxQoMuKhDJ7HocufZh8Yoz4GOMtsiStT4sE1fYLVGGGMopBSK4YjZMdughm8okx4mOMt6pDr01qajBWPljVoa1IMGyQm8fMzWZqpyLhE2PExxhvKUbyPcmeQLYfp5Ra9x2oBMWt1oJF+jz0AiWfGCM+xnjrVZoEW8cJtbSlE5oKRE4VWqI5m0aUfubCuMknxoiPMd5SjH0QZV06UUteXeTMUJKv6hCTS6pJezm0+SKfGCM+xngpEsYcSZZ6g9U67vmE0aAEpX0lsIw0k3A9NL0mnxgjPsZ4KydUR5+zr5rgSywEtdVFjoBcrW6cUHgc8l6TT4yRHmO85dHqo8T4HfnYN2R9X/9Jq1iUsoebvfIsp3LCJ8ZIjzHe2oHK3bflFtSKffsnrEhQ6ZDcS42WsPmht0j5xBjpMcZbOSE4z7Ik4lwdJIiWBNHqkg0c6+e52GiHXqD0E2OkxxivTa9RSj4dtOaVE8gQYo+w+WRCIUfRU5HwiTHSY4y3qoPSKJwadNxT7oUddusG6mrFOEuSQ4xRPzFGeozx2h2ooKhFQFe3AGKB4DIQpnLxkH0Y7BBj1E+MkR5jvOXW2+o+FpuBaR+Ii7p9e7HB2HsvRSzpsZzwiTHSY4zX3iJTa/vSh1DK2z8joPZWwS11ijlToUOv0vqJMdJjjNfcdbznrhVGcwbpPvYNUYYyqXfXvlqLQ+8O+okx0mOMt16l5+y1OEJm3m+RUiESMqDOqD4tHXPm1E+MkR9jvBUJ62N3ZQGiWIpxOzP66AlqyqJifSWMQ2RJPzFGfozxVu8wR+W28SJP3q7+DM61w2w8mk2OY36M+okx8mOMt16gSselChVk7vsOXRzq4AqWSu2VBgYfcuGzT4yRH2O89gJViPP6/Ln8/BNGX72Dr1ZiqM3JM6U4pBPsE2PkxxhvRcLcbaRk6Ipt+yxlqGUG7IYiCzcLOVQd7BNj5McYb9FmXBVBW4aZywBpjFBnGoCWsaJIxCkXPvvEGPkxxlte7phzakVBu60u0vdbZKYAFOdeEg3thyZV7BNj5McYr10JTGlKN0isDlJCoeD6x7kv/2DZd+IO7UDZJ8bIjzHeenew9e+NPa6WtsUOBkGYjL0h29kdu5dDjNE+MUZ+jPGap4pyK6XAwO3g3fJSjEgGmXKRcGpCh+YT7BNjlMcYbzluWWs4qcHIPlckyFzpwLa1v3Kn0fPsh/wY7RNjlMcYb025t6EjhQGlve8wMkHh3MHVhY0nR7VDkfCJMcpjjNf8GN0q15UEKJZiHFWWTrAO6JNS7dw0HcoJ+RNjlMcYb1WHiRh5RcLoOEBmyhDMDJwi9VRtDD/EGPMnxiiPMV6bT6CehQNoagfZru4lSQVzwdRU2fqpSPjEGOUxxlu70nk2R9lJYBUGEUGoIxA05+IV1VM5RJbyJ8YojzHeIksuEfugw+rvl06w3TY4G0wLnbFaiZoPKcb8iTHKY4y3IoFNq3ODbkVBOmfwMSawFKzTGWs65OWePzFGeYzx1guUlDnS2E8OSyyIU4XIhaDFtu/OuUY5NNGaPzFGeYzxmgvfJEpWoOtWjJhXTmiigLlHDJfU5yHGmD8xRn2M8ZoLn7fZttlW1Qayh1nrnllBNTcarbEcmmPMnxijPsZ4KxIwF5ElFtG2M2fslci9MJv7fpvSujrKQ/MJ+RNj1McYb80sUdWR9kSr9ATbOQPqfpCcIkWbVE9xqIv0T4xRH2O85rMUPjoZYGwnDc4BtSaGJSOtotfS8qGc4J8Yoz7GeKuLjBJlrEgYmH0nhg4R1cAkuTUjG3JoPsE/MUZ9jPHWpY+ZupVZoZHvt8jVQJTcMnQSW6JOisSh3sE/MUZ9jPHWHOP6wFPiDEUMQUozKAkroFSrNTCxHeod/BNj1McYb913cBYcOPe7w6oOkxC8re/maDWWRohUDm3N+yfGqI8x3uodksRAyzB4zyzNKEsnyARK2VSyNT3FGP0TY9THGG9dGOdC3Dlg9mEgMVdOmDkBckqrp1RtcSoSPjFGe4zxVhfZchMfBDzy6iIlJaijC1Tl7KPKoDi0A+WfGKM9xngrJ8jIhRAhte2fYEs21tZtRUJQzsZU2qFJFf/EGO0xxlu0OQeprd6BvO7Z5n0HqtYEmkW8l22kcSgnxCfGaI8xXusimaNxBe3Rl2JsDcroGXo07y3RioVDtDk+MUZ7jPGWTtDetmRcH72MffNFN2PU1UomLjaI49T1n/jEGO0xxluMEXvCpQqXWNy35rX5nmhFsFSpzsllnnLrjU+M0R5jvLXvgCRlzyeMVlckCA6oswZki5qGehqnZpvjE2O0xxhv7UA5oXbL4BZ7PoEV6l6YNqWhKyVwzoc2X+ITY7THGG9tvtTMEl2g+N6aFyTw3+PDTM7SWy94iCzFJ8ZojzHeioRotadosNcjQfq++RK+Wglx4UjYRj/knxCfGGN+jPFWdcCsnnuHKXNXBxLwui1b81w6cv2/HFOMnxhjfozxFk+IgmVOW8KgN9hbMBBeOuToFXtdDUU7xRM+Mcb8GOOte5EukWIgkO1X6fHns8QwqnP2OinJmeqQ0yfGmB9jvDW9Rj5nEK2Pvq3qkMwgaBtwOfXKtXKbZyZVcvrEGPNjjNeqg1AxDTDeOSENg4oWMCsSSmst5TO9Q06fGGN+jPEWY+SyBIIrWOt7ei0jFEoDLLmV1UNWPDSpktMnxpgfY7wVCaso5BoJ8t6GlMEFtoUGrFRB3Hw2PuTCl9MnxpgfY7y1IRuJlhwQmMP7dtepUOecKxxsH5le2v3QbHNOnxhjfozx2jVhiamaANueWUJZkUBaYNsvGY5OPZ/Zms/pE2PMjzHemlkKYfWlE5rqqg69713plROQRbq3kSKfmVTJ6RNj9McYbzHG0n0kUaBSd05YXWSx4uA8pwrpmOOMp0pOnxijP8Z4SzGae7feIAr1zRMKlM4CzLPO1UqUpGf2InP6xBj9McZrF8YT0oyA2GfhJGhAWd0EaGsYlFPFfKh3wE+M0R9jvBUJg1KgOLReG4joqg6xFaNwLa0RliyHIuETY/THGG/tQNUyEpmDbo9ewahQSBVw+Jy5VhyHvNwzfmKM/hjjrfmEUT0KJ9DRdTPGDOGTwaLmvIJh2miHIuETY/THGK9dE3YeHRWiWuy9SFvasRNUcyvVqOR+iCfgJ8bojzFec9zKuGfEYMb4x967r4ieGwmaL7QBUtxjX2MfoNF1aLYvMDbM7tuvlO5ZaqbdRv5DCeanAid5fMiqU5lfSYr44rLeCXulcMQ6HRR9BRIyS780wdvyUY7RX47xt6bw9ZGrIMK6CVbsUPqEymMAJm01svUid/odLB/lGP3lGH8rdpAVHOgWDdL3Hqi0oshhi4Q8SSR5LbfqE/JRjjFejvG3SEhFfCcQKlLeM1rTeiKsKLJbq71OojRu5ROOcozxcoy/RkJirrvfRfceKF+PBa/rs/VKaOwsg/qt2OEoxxgvx/hrUaRMSqmDp1EXCYz7dFAYg5Rab2U9G++QgEc5xng5xt8ioY9OwhN6jgnrDCjgWCuE0kx73v96UV4i4SjHGC/H+Fu1zaNNa62s48DW7RArniy7hGkFlr0XG4rzkovEoxxjvBzjb1WqGI+WS91Wet0OmdZxkJpCzty4DPW41BdpeJRjjJdj/LU5S3PQCIEcjnsjWIWavYGiuNRe/NYEb8OjHGO8HONvZZYkVamtQ7LYE7yTQlnvREjSaObEUvKlOkY8yjHGyzH+1mTOKJ1sdpAVJgBrJSil2u6aN089ceQ78xMMj3KM8XKMv7bzZeShiWBXqwGbENSoHczCVnxZzelSPgFPcoyaXo7xt1zkKDTD6S+z9xjTiiJLOAyxdVjU5HxplrvhSY5R08sx/paLDC/S1iEQCRcJP346y4BGtSh1Haq3zoSTHKOml2P8rQ5ZDk4oCabtab3pZ/vP6FD2XmnTMf2Wi6STHOO6tx4Jv/VOaBHDVtjoe4K39Ax7WDLUpBY5NVO6Mz/B6CTHqOnlGH/LQDVuJTMC/uyaj7FuB1pgUF1B5Fx3Q2qXcox0kmPU9HKMv9UDlbrG7pXOmRrweiJCyZSg9bZOiiYF9VJtM53kGDW9HOOv9Ttgx7TuhJ1HAnY1qMUKsKbJK5ww8kv5BDrJMWp6OcZfm9HKeYWLDrJH8XFLY70YU0BKrD5M1W91zdNJjlHTyzH+Vr9DmTFyDmDkvkhgguordhCtKVupJZV5iYSTHKOml2P8vTlLRWar0Gote/aaQvC6LObMvgBpPP3WmXCUY8wvx/hbOUalXmtvIFj2HqjcodYVRbSxHouUiqR+K59wlGPML8f4W+8EszRiBODc1WuRB0QjhlSrtlpWBFEu1SfQUY4xvxzjr5HQpNJ6J7bue9d8EnBUXJ+FWlT2SJesNB/lGPPLMf7W7UDCkTrBrFh2D1QDbzrBIztSYw261O/ARznG/HKMv7XfoXrG2dbDoDUB7oFQdm0rplxpOI2il6br8FGOMb8c429Vr+3WF+YBgzED1z4hEHlvBEtBGqnhJSvNRznG/HKMvzWjlXJPzRqUWcp+JyQoRRSkpNyjaJd+yUDxUY4xvxzjr9UxSu/CGbzo2PUJBrW7QZYwTNNyy5diBz7KMeaXY/ytM8Gsis4Enmj3SjeCwpygU8h6OtYFyS0SjnKM+eUYf40ESilKB2yD9zzGDMV+9gWG5XUsYJdbt8NRjhFfjvG3XKRPG24IWmtfJOh6JxBWWA+6XbegTP1SfQIf5Rjx5Rh/K3bgomWQACLtDtnZoQQtMJQ96lbTdGmWOx/lGPHlGH+tes1EdoG75N0Dtdukdzkz+KBolsVLunQ7yFGOEV+O8bdqlrSNbtKBSvvpfFnx5F44L5ZMiUejdCmfIEc5Rnw5xt96JywC1ruQYMTPRjAyKFn7uh3a/kUXsVskHOUY8eUYf+tMkFlXjLCjSFyxw/R1O/RwEO/iM3UXufRilKMcI74c42/1RSadqaYVO9ZC652wh2jsrmkvBVUNa9yazClHOUZ8OcZfImFK3h2xdf3ozdbt0NdjcYUN4G3sRWGJR75UsyRHOUZ8OcbfyiyNJitQHOB5vxNknw5zHQxGNLNrwfWGuETCUY4RX47xt+oTbH2zaTbAsiDgufMJaG0vF+7Ryjoe8FK2WY5yjPRyjL9Vn7CeA/2nJbYZ7WFL6+3o2oCQBnnKEnErn3CUY6SXY/y1/Q5j3Q/doMfcu+ZXABk6ArTaih64Vb5VxyhHOUZ6Ocbf6newYJUkUJIHMKWAwthhgaAU62TQdKlmSY9yjPRyjL/V75BzFcoF2goS9qYPgZqnQqXFw+DOjW6RcJRjpJdj/LU5SxVz7wiOe5twTN/bf9bt0ObEQanhre0/epRjpJdj/K18QpkrchSBSDKB91BOV0OoE3OqfYrJJRepRzlGejnG37odGre0KIAsuDNLVcEnIwzWget2GK1eyjbrUY6RXo7xt86EvP7rr6gguAIITnvD+LQKadReegqLfslA6VGOkV6O8beiyPVe5FIMpKqu24HWO6FoAuPJmZkTj1u3w1GOkV6O8bcqVagmjTL3TJX1Yux1xw5mkHmFeco9x61+Bz3KMfLLMf5W7ODNhWsCXVcyMLdYtwMNaJE5j0x18KVeaT3KMfLLMf7adJ02nRFX7Li3Cc9CUCzvShUbhMORx6VNH3qUY+SXY/wt78A5jbACuE4G4Gxtb3/hXbgyI2pEu3Um2FGOkV+O8bc2faReYtcxWqkTmCRD2AolNWvOrbRc7NKL0Y5yjPxyjL9V5R591D1nKdrs63bou7a5OazTYLqh9s6X9jvYUY6RX47xt84EzOtfetpfAkh23HOWhGC9GlcEV7qVeclK21GOkV+O8dd2vpQVP647wQpvHLxC6dF3vfssrUjieslA2VGOkV+O8bdejCZF0Q2GbSu9bopdzJr3LO8mvY+4NpnTjnKM/HKMv0UChXbWArWUFUWqM6yIoYG0MWuWlK5tBLOjHCO/HOMvkTA0FZbkMIMKsPlYJIyAMZCYXCzdmtFqRzlGeTnG33KR4cicGQbujWBGtFc77EkKI7UQTzEuuUg7yjHKyzH+lovck7ZMJljTCkxqUIbrrnd3lNm84a3Y4SjHKC/H+FtRpFBBxwJ55J1t7h1WwGBgKN1oGHO/lG32oxyjvBzjb3W+9FKFp0FObfc7NN1V7ltDTUtZhsutfZF+lGOUl2P8rdrmmleIsIIFj51jzKNDFRWg6W22OdZ/lJduBz/KMcrLMf7WmSAWbWaC8G2llSpUXi/GYp0i3GrBW7fDUY5RXo7xt2IHmtHXNxxSjvVOVFsQ4FiXhaU2dE5K45KL9KMco7wc46/dDn3kkBVFrjtixQ5zQjScoNyszhXqybiUbfajHKO8HONvzXLXJCtcXMFCKru2OSO4UFsvRk9tRRWa8VK22Y9yjPJyjL+VbW64/qsPgk6G68XoBtGNwbK1UTXnSLdIOMox6ssx/tr8hFJ890Vi7yt2SDWtx2JDIF1QjGZd56WZKn6UY9SXY/ytitZh6p0QBCuvM2HXNlvhBQb3dWGMXG/ti/SjHKO+HONv5RgHJk57foJjA+4pga9gAhLpiisn9YhLVe5xlGPUl2P8rV3zVJQod2hthZLc2gDfDbPrsrAoo0e61SsdRzlGfTnG39sI1mQGQ6DmfTsErDfiAC1cckekfKtDNo5yjPpyjL/lItdfpmmRwKh7HqNDFB9QJZNbz0RyaQ9UHOUY9eUYf6sbrs6UcpcNwXonMGWoNdN6LISX2VWbX6pZiqMco74c46+dCaK9ZAWveW8EqxPqvizmOhJyKkaj3HonHOUY9eUYf22CN86MrUKP9VjkhLaiSJo7x9S6Uu2jXapei6Mco74c429FkaQ5GXWgXnev9PbTtSDYii29pD6x3ToTjnKM9nKMv3U79JZQawJpydZJwAGVuUJzqrOsIJLxFglHOUZ7Ocbfuh1mQ9pPhEZ7h/DeOu+4zoQsWKr0mH3ciR3yH2uWsv3XKPwdScb23/95/fT+ufzvf6fxL+Nf14/h/xp//l9/wv/5e//P//anP5d/a+Ov/XD/5++tP3Vf/5b//q9/+j//8s3853/7b//Uy5/LP/3r+o1/AYX813+u/+Xf/H/+Af/01/6x//F7PzT+j3//7/93L//v//Hnf/9z+Zd/Gv/PgulP40//+d/j5wv/E4x/9Y+1/2D/8Y/4K3/k/+IP9v//xvqW/m8/mb/yMzhVYKNZYChErSuM9drBLRVY8WuS9WLVeqlAIv+xaOpvofh3ZDkfin/8wn80FIuJN9m1Wt4IONj3FlUCxb4C66LT5i0U6QzFvyPN+lD84xf+o6E4KuO6lRuU6HOv3cnrqZYmiEXWOWuI3WlXz38sG/tbKP4ded6H4h+/8B8NxT57R18Bw3Rdp2IuCQprwJA8sPV1QMqd7GL+Y93a30Lx70g0PxT/+IX/aCgWFJyjV+hpl0tNISiDOiTfY4LNC/Kdcqn8x8K5v4Xi35Hpfij+8Qv/0VDkVFmQG8xie2IAOfgsug7Jsaeap1rxTn41/7Fy72+h+Hek2h+Kf/zCfzQUZ5fetQhkdd8DcnWFLS2AYkXP2quMeuut6Gco/h25/ofiH7/wHw3FPBaI0/cFvfueZl6xtFoCFYySWi4y7/RC5j/WLv4NFP3vkA0PxT9+4T8air212oNisdcWiigLxbZT3Ak595oa6Z3iyfzH4sm/heLfYTsein/8wn80FNnyWDSmXa7H64JuBO4pQfTRdhUt13HprRhntsWfbfkIirZ+2BJaIPfSgBVtvRVFQHtJPRpKuVQ+muPMtvizLR9BsU1Jnkn2ntCfuiQGl3VLz8UgG3fBdCmvGGe2xZ9t+QiKqXGxEhWs7Eab6hl89gGl55RYzBveGfCV48y2+LMtH0FRKutImEFN8rqgo0NIbYB9dkolj9JvXdBntsWfbfkKikjrgm4KOoN2BI3ge4x+IVsxzCijpXkJxTPb4s+2fATFVrhUqg655IXiKBOqT14fhiUbTqleqleMM9viz7Z8BMVUfMUqK4IeuEeA/owFVnSIGKwUo3e6lcw5sy3+bMtHUBwUXEbO0AkL8LSxwxaDhj68mRYadyZF5DizLfFsy0dQxDGtjQiYva5TUfcFjYiQa5Uk1HtPd1pLMJ3Zlni25SMotpYiIuke1L7n9seeqcUNZPooNEmz3Zm9ienMtsSzLR9BMbznFlFgNhdgIYYQ/ktaJ9dc1m19C8Uz2xLPtnwERRe2ybXDOhkdmHpAVFu3tDTqKdnesn4JxTPbEs+2fATFTrRebUqgPPZ61nU+eu0TeiqcqBAlvlMkhunMtsSzLR9BMfVKqe4iMUoD2H1nt3WdikktsLHapUm8mM5sSzzb8hEUI2ZlYgXxjAtFI4ghAiKaWishlO84aExntiWebfkIii1p11IDhvo6FReWUCobdPdRsY1cLlXmYDqzLfFsy0dQxExqo3XoZbYVQWcD39NP+yhC5tGs3GnJx3RmW+LZlq+gWHrt2n1F0F5WBJ0HrEvZYI6GK24ZksudyhxMR7bF0rMtH0HRcRatQ8D9pxwiAorLOhVp/aU1pz4uXdD5yLZYerblIyjmGJNrYei2AORWO9TcGcymjTI9It8ph8B8ZFssPdvyERSp7O4V2QAOBQ4LcJYCqaWSKYVLvfRWzEe2xdKzLR9BMTWmMUqHWXhv/RNeEfQevFmKlc7rxLy0623FS2coPtvyERSl9YzcDTqXvbJ8URhpMIxKyTp58Uuls5iPbIulZ1s+gmJFbJpmwKya1qmYGFyTQ46esOGKGtKtC/rItlh6tuUjKHb3zuq4bmTe45uGrwtaK0weRkiRZr+zbg/zkW2x9GzLR1CcMdOYUcHTMOCyUIyJHfZGF0q1Rx+XHHQ+si2Wnm35CIrrLTYWbwJtl4b9DCqJnCao9iZR2Fu/VJmTj2yLpWdbPoJiRhsmytB4vRB5FAFfL0ZIwTGQa+VxqV4xn9mW/GzLR1BsqiW0rIiFW9sRNEIdg2AEl2R5NsnjDop4Zlvysy0fQRGLauO+S8NsobjejRB17KmzbrXrNoGXLmg8sy352ZaPoDhyC2FR0Brrgp5zgmsPGMNwppLV5qXeFjyzLfnZlo+gWEVaqyWgUe3rgk4E3qwDOXUrE2PeKofAM9uSn235CIq9ZqlVHWymhWJdt3TZK9Y8yLWq9XlpADLimW3Jz7Z8BEVLQbaTOWXs8U1FBKItFPOY2udQn3HJQeOZbcnPtnwExZl7MPEC0HmF0bXyClv63A76Z5hYJL31VjyzLfnZlo+gGM2p7YGKwinvDQUJ1jHZoQ7BYtaIr70Vz2xLfrblIyjOnHtJ5CtOaXkPQK7gdXegsids3ZTLLRTPbEt+tuUjKLqr4QpQoA3Pe2bO3CnuAEqjMKf1m/3WW/HMtuCzLR9BkSab2QpbVpxSgHXg3pMxIffRm6Mq3er4ozPbgs+2fATFkTtWmRNE6joVHQcUXbc0ozhRJ+l+qXSWzmwLPtvyERRN50iUFHT0dSqKzHUq7k3l1pFi8Wh46a1IZ7YFn235CIoxSrNKGQpKALNUiFwctHT22sRavtQHTWe2BZ9t+QiKdQXQ2dKAOX46/iJBzVRgpiLqZZLdiqDpzLbgsy0fQbGVaHNFycB17oaCBaXzXiHUes44urZ+aXwTndkWfLblIyiizxU6q0Ja70LgknFd1ZSAhGvr61i0cqmhgM5sCz7b8hEUy2TPuUwYqfMegNwgiiUYtfkQb9MvLctAOrMt+GzLR1D0lIu2RtBir5ss5FBd16noltWaVs2XOv7ozLbgsy0fQVGkel8Pw3Uj7zYrpZ8q7oA+IniPQGa71NtCZ7aFnm35CIqLQI6cOmTDhSJOAzdRKIaDpidO9VK9Ip/ZFnq25SMoRh5mbgghe1AJKkKduybCU8IhrY16qc2Kz2wLPdvyERQttYk6GMwl7cocWm9F21C2lHtDzPVSOQSf2RZ6tuUrKFrUQrFeiCM7sA0CX6EKKDd3r6TUyyUUz2wLPdvyERTdpneiBKP7fisaQ0EbMLxKncxT/VLYwme2hZ5t+QiKpt411oFIZfpGsUGoBZTkWFqRusKaSyie2RZ6tuUjKNbZrNAM6DrKniS2AphcExBjpaQ9XC7ZFj6zLfRsy0dQjJm1yh4HodjWqRgJvDEtFKNlNEe+teOPz2wLPdvyERTTigt0GMIkMuCgvu7m3qE1bGJS+9BbyZwz20LPtnwERS0pKYtBM5173aRDyciwN0EvCoVp3joVz2wLP9vyERTX9ZyGM0LFveOvlQJlBSxQgkbJnX3EpXpFObMt/GzLR1AcQq3lFbG48i5a7HVR2DPkWix6qnxt6qyc2RZ+tuUjKOYcYdMbzL2mgEtdFzTnBnW0ncipK4S55KDlzLbwsy0fQbF6qpKtQWOLPYt7QhEh6E0mayRxvzSoRM5sCz/b8hEUKQdh5AyGuQLLyOC9B2Q0wcRRh996K57ZFn625SModilYnHeRmK2wRUygaKz7ehYl7aNVvVQ6K2e2hZ9t+QiKln3Wtu7mgWOdiuwE0VAXimZjxQzIt1ry5cy28LMtH0GRUhtSytzdzx04skFtwkCp6sjSs8mtU/HMtvCzLR9BMXX0TM6QUhmwYucOJVOFqWI9c6t4qzJHzmwLP9vyERQpeASVBEJ1hy3he6idgs0wZ9Wp7VLHn5zZFnm25SMo5nUmRh8JrFMG7rzeisgMUnzGtJGLXDoV9cy2yLMtH0ERhwknrAvFHUFX0fVqnBkQC1MrpYpcKofQM9siz7Z8BMUUIxXvBCtajnUqUgE3S5CyJ8VeUmmXbIue2RZ5tuUjKNbgmq0KlKm2Vwg5hPYGfWZLmsWSX2qz0jPbIs+2fARFTm09B7vCtivrgl5XtdN6MIqnzKSzjlspbj2zLfJsy0dQTNSM066EyGVd0HumWNkZRqeCvWLja0Pt9My2yLMtH0ERnXPtA8FaMPDIAjVHg+ZNaOG5ruxbF/SZbZFnWz6CYqJB3kggAheKSTvUmHu72joU10NtpHpp6qye2RZ5tuUjKBK13rJ3sEJ9RdA9gXs46CSjWWusI/ISime2RZ5t+QqKzSUoF/DEusKWssIWyxOUK0UtOUm7tCxDz2yLPtvyERSjVUvDB9TktGKXUddVXQtwy+FdvZNdQtHObIs+2/IRFHGO9VRkA5I0gIkLRE0Lyt6kUumjtnwJxTPbos+2fATFOi3FClRApKywZRdGFAzZHdGZebDMfqnNys5siz7b8hEUZx/T+hyAsovESNdV3TjWh15y4+HRLs3MsTPbos+2fATFarPNlBtgrQhsuYMjxgpbLAe2QoaXisTszLbosy0fQXHOSImNILXk61ruA2LMtivFckqeq95qybcz26LPtnwExZjZxXBA72mvEBoF6qgT3EdyFxrmty7oM9uiz7Z8BMVi1clrAnFZb0VFgpp9QtNWcymtpXTrVDyzLfpsy0dQzDnYCSvoEANO8uOgJ/TcxrqhtXC9FUGf2RZ9tuUjKE6yzn0K0G4j4NYMqnICI9GWmbmOS6WzdmZb7NmWj6CYp01DNRDGDCtUWW/FmhhayyQ457qjL70V/cy22LMtH0ExSbWc1gtRiHChKAhRqIG6eBbVyHILxTPbYs+2fATFLoLU0oBSZa63YkrgEgNcVam1UgwvTYfwM9tiz7Z8BMXorKLkK07psU7FuSikvW5yWKpNh02+FLb4mW2xZ1s+gmKzKtwtwzocaYUts0IICfQWgylh53mpXtHPbIs92/IRFAv7wNYFRu5125afsKVA3lT2kDnx1ql4Zlvs2ZaPoFgF649taZQFuE4Gn9YgIwWWXlHlUpGYn9kWe7blIyiOSpy7VJCKfdsWA2+mQJ1m9ZGEkl5C8cy22LMtH0FRV+A8W3YId1wRtK+wJfexzsdR8mgUJS5V5viZbbFnWz6C4igSve+2lrY/WBhEtAFVtXl3LNEubT71M9viz7Z8BEVlHLtKFsLm5rEoRN+7M3pP2WVq7pd6W+LMtvizLR9BMVvHUmuDPvapWOqEkloCLMNNuiLeqsyJM9viz7Z8BEUyHp6UIVetwF0z1F461EE9+8AIuYXimW3xZ1s+gqLvCohcJjiuFyLLCp6LoUNLyVUp50GX9rbEmW3xZ1s+gqJVnWyZIEpNwNoJ6t5r5TRG8VKq26UisTizLf5sy0dQHDQFi644pa27mTHRbj6NdSq21iJ6y+lSMifObIs/2/IRFDsyp1ELkO3xTW0vPTXdy620kTirlUu2Jc5siz/b8hEU85jEiLKC5+7rgpYJ0YTApCwUMzW+lVeMM9viz7Z8BMXg4t7ZoDXb0yFahUqprlOxpBk11VwulUPEmW3xZ1s+giJFNV/hMuzjEXjIQjEVA6HsEw2ryy0Uz2xLPNvyFRRzTUMZIXr0dSqaw96rB0PaRKorbLE7oz4pndmWeLblIygWNcSmAq5NdkOBQq3uYDWv0zI41XFnADKlM9sSz7Z8BEUpmHv2gN5KA46K4JwFpBL14UyD7uQVKZ3Zlni25SMoel8BSgsBFNqlYblDGTwhpVjxs+ZR+M5iNUpntiWebfkIigUjRR8ClPZiNdMOsQ9J6Z1jMlqlW2/FM9sSz7Z8BEWckS0Gg9adzLHuUFEUdA9vwuJJLtkWSme2JZ5t+QqKPhVbJFhRSgVWFiiFGYxyiHNvdmkf9G5UOELx2ZaPoFhH6TWnCbXtCDoCIWIqSAj5wF7rpUEl60FwhuKzLR9BMZto7kUg6Vwoct3rJm2Ax+4zaI1GvVOvSOnMtsSzLR9BEYvEjPVM7KM14Ea74w8JMDzN0kaMduuCPrItnp5t+QiKhVHKXk7QhcpO5mSoOhG0p9j9qLT+7zso5iPb4unZlo+g2JV5Vuogfc/ingNhPREzeC7YdLrZpdJZyke2xdOzLR9BMUpKPn5WnfKKoJsE1OIFsHJUaZb1VgSdj2yLp2dbPoJicg/1nmBOmsDdBGJwh7Zu5pxHEeI7Q+0oH9kWT8+2fATFholaigwrVN0odoXac4Vurde6jsSpl8oh8pFt8fRsy0dQtCw/z0UgHSuCpuxQfjbxrlMRaUXUMm6FLUe2xdOzLR9BEecY2fZitbrbrDRwoegdODx7iNURt8KWI9vi6dmWj6Aoowb1FayMyeM/Iug6Jwyrs7kkS+XWW/HItnh6tuUjKOZC0aIqUMNYp+JCsaZaISP20R3HkFsoHtkWT8+2fATF6KMlzA3y7CtskV7Be23gjQum0qS0OwOQKZ/Zlvxsy2dQZAwJhzRKWRe0KwSNgDbq6FI7cVyqV8Qz25KfbfkIipTRckWH4aPuNqsOVXEdknUbQVZyvYXimW3Jz7Z8BEVLNeNoBmLBwCtwhlrWqzHX2iinUlrcaT4lPLMt+dmWj6DoPkqMPYa7zLYj6A7FCcHcW2BfB2O6M6iE8My25GdbPoLiLEVHeIP1ZlwXtBMtFMt6OoZ4nVWy1ksRNJ7Zlvxsy0dQZEzZlVewMgL3CiGEkijDqNFMR8vKl1LceGZb8rMtH0ERkzSVBeBexbv3tjTYvVWgyrVQlzbapTYrPLMt+dmWj6DoHNGmElTxAbxHKy4cF4q1p56NyzXxh2e2JT/b8hEUpZXd8OeAvaT1Vhx74Ow0qFWHSeZc8i0Uz2xLfrblIyj2rtFphS2prqORIy0UE++uK0qbyez1Vl7xzLbgsy0fQZGye6AJENUGLJphF3bDGMn6Oikt6FIyh85sCz7b8hEURZGxUYdCXIBL8F5k5RCNO4pr7ngpbKEz24LPtnwERdW8QpURkLIacOb1TKQakFtnTrV3pDvrJonObAs+2/IRFClKzjMVaLs+jFNhCEOFGdJytxAqt07FM9uCz7Z8BMWKLVEVhGq6m09tfRZZIZTKiq1H0lthC53ZFny25SMojjksmxgUZ94t+SuCdhpQfQEauSe1S+UQdGZb8NmWj6A4S605r4iFxlxvxXVdr1Mx1ndzoWJt4KhxqeOPzmwLPtvyERSTDuuVEljmdUGb7Qg6NYjgQi2lCLmz44/ozLbgsy0fQVFa1V7WMdhjV4rhbiiIkVYUU1LOlrzMSw0FdGZb8NmWj6DYe7L8M7lptxFwGwzODaH/7FUrZeRrKJ7ZFnq25SMoWtS8Ezow/acPWgtEpoUi2ZxaVvASly5oPrMt9GzLR1CUYGPpBWbeEfTc26xaoj0gfvbaEVu/lFfkM9tCz7Z8BMWYE6msCBq3fua9vKX+bIbOu3QspudbETSf2RZ6tuUjKLquuCWlFacgDmARX29F4b2a3IqJ1UKXGgr4zLbQsy1fQRHX7ewrbHFrC8XmP3tbBlBLc52WremtsIXPbAs92/IRFFvJ3uYe9ZnSti2hENENsGNLknrDeqlIjM9sCz3b8hEUk3DPBQlGiABTSeutSApIk0VZHPHSUDs+sy30bMtHUBy1R51C0In6eita3nnFAsJtcuTiZdw6Fc9sCz3b8hEUUyJasXOBPgetuDl38KAJEiukRkWRdKlekc9sCz3b8hEUmXOtxgg90gQuYuDZKqSmkbLPOsqlNis+sy38bMtHUOwso6T8s5U8gIMVqihBisKWEzPeasmXM9vCz7Z8BMWUCs+yjsE6sq5TMTcIKwNYMU9TXSHMuITimW3hZ1s+giJX80x5wFRbF/RYUHrLsfe2aOGhoe3WqXhmW/jZlo+gqDVnH7zClrGbT3s0qKTrrTjmHsNt67F4aYWQnNkWfrblKyhSESl5gq57ep2KkqDazCCubOtXVuelvKKc2RZ+tuUjKEYkqYMcOs6xiyACausNVuTKPenoTpeKxOTMtvCzLR9B0cyj90kg1WWHLbsP2stehCpWarE+LxWJyZlt4WdbPoJiWeB56bTjlPVWxNZgB80wh0xPxhTzkm2RM9vCz7Z8BEUmdMU2gCIIOKmBV1collPvXoYnvoTimW3hZ1s+gmJm7pl9rmOQYqHYJtQYK4wW5BDuVPGS+JMz2yLPtnwERVRGabPDJFmn4rqPd+lsAZMUw8OQ56UUt57ZFnm25SMoauSa1mMRPPcCbLQ+SzQh2tCFIU2/Va+oZ7ZFnm35CIplv8aw63orTgTO63wsiALSRrXcuc5bQ+30zLbIsy0fQVEUg4n3opZ9QaeWodS+wuiGseKZUbNeaijQM9siz7Z8BMU0Zmfn9e1ruQLzVIgSAo279Dmy3zsVz2yLPNvyERSLZR6tr8dhHhl4Lh7DPKCw67BaStdLzad6Zlvk2ZaPoEgzcs9twpC0bYsWqMUEuvW5uIzS8RaKZ7ZFnm35CIojxKj43gdd5S/rJosjA2Ne0Qw6er6VzDmzLfJsy0dQtESIUQqol3VBdypQOq1Y2vrwmQrXW6WzemZb5NmWj6CIMWu1sQD0sc5Cm7xQzA5UUmAzLxGXpkPomW3RZ1s+giJFaantWlmr61QcPUPt68GIWVMvved+ax+0ndkWfbblIyhOST1JQ2iDFDgvKF1rg5jN2bGWeSuvaGe2RZ9t+QiKuWbD2Qe0VAJ4pgwxFpnEWKg34ZkviT87sy36bMtHUKyVR84dYTO5TkXZO1Bl8YidRq6t+7VT8cy26LMtH0FRMlvVSJB05xWjErgQQfPsORLP3i7VK9qZbdFnWz6CoqGNMahAq16BeyMoeRAYptlUerR0SfzZmW3RZ1s+gqIIeavbPDuvC5qqQewVa5N2NE1SBOslFM9siz7b8hEU1y3ctacG2kx2BB1QyuIxj4JETiXkUku+ndkWfbblIyiOsqLmQF7sOQO3jFBTmVAkRmnVZkm3wpYz26LPtnwExUxRa20DdM69oSAnKEMKoFYZIoNWVHMJxTPbYs+2fATFUSdPNIXZBYFxV3HbimKMR5uV5rRbvS1+Zlvs2ZaPoOipryh5DxFTlT0zZ0DZCwsctXVNUzwunYp+Zlvs2ZaPoLiCZ1XTCalNAo4sK4KuDGmntydnHHoLxTPbYs+2fATFUb1RTTvFPcpelhFQ6zTwERhi65js6RKKZ7bFnm35CIpNWMteZGVRJ3BaR+OiUKD97KHsZC36JRTPbIs92/IRFJP3lOeoMIJWBO19vRWrrc+ydcnYsN3aZuVntsWebfkIisHoxZih6+KRfVaIPMt6K2pZQXWLhrci6DPbYs+2fATFtpAwRgasK1hhdgWn3KGt67kkxlTw1ql4Zlvs2ZavoNgTIdmEXnzvJ08KZQ/OEbOSmleSW/WKfmZb7NmWj6BIYh5JG1TtbZ2KWaCmloAco9U9KCJfmsXtZ7bFn235CIqtIK1XoQNhHsB7METEvqq15UYzd73VZhVntsWfbfkIihN13colgxapu+MvQ9ltqNRl5pFtuF+qV4wz2+LPtnwERZuaMXa36ZwCjH1C7e4gFSOIEC0uvRXjzLb4sy0fQbG7cc6ZQTjWBR1j7nKI9WDE0muUOswuFYnFmW3xZ1s+gqIaEzfr661oCbhVBa+YF4qYPSVH7pd6W+LMtvizLR9BMa3XoZSxTkWdK4Ju6hB7PTStX6//SXe6VMUdZ7bFn235CIq1zzClCZZ4nYpIBAVthS2VS+9oRnTJQceZbfFnWz6CYs9eqDUHJynAfRaoeT0Yg3JtJa+jsd5C8cy2+LMtH0Gxmk3Me1LO3k/OEQgusR6MeyxEJqs9LqW448y2+LMtH0ExTdNe3aDJRjGVBtF1ly+q9kZtxdGXdvzFmW2JZ1s+gqJQjz1wG0bnvFC0haLnAg11YC5Y5qVyCE5ntiWebfkIioVzrrL7qgQDeGcYF3/ru4k8VZh2j/QlFM9sSzzb8hEUO+5GKg5Q22GLN4awKiCJJ0vmFV3c6W3hdGZb4tmWj6CobI3mEIiS014hlFbwvEche59NcEyJW6fimW2JZ1s+gqLtCYqBu3Z7j4V3RygaDRSJUQq1iXemznI6sy3xbMtHUPTJ3Wg9E/fET+CSyp46m8FtzkIpkuudZA6nM9sSz7Z8BMX1IEwShnvWbN1Vigqxl0JTiRilJpd0Z28LpzPbEs+2fATF4cxkZUKfnYBrqVBnL6DZeqtDhlwqneV0Zlvi2ZaPoMheo/GokNbxCMyVoKaoMEktr0fjpLjT8cfpzLbEsy0fQXF0aVijAK2rELiltmLppOvB6EQpjVnzHQfN6ci2RHq25SMo4thRSpuAuDcUmDgEprE+G+5TZYx+KWzJR7Yl0rMtH0FxYmUc02AkWhF0NVkHYtlFi9qST5G4tEKI85FtifRsy0dQbJWLYY/d7MfAwxeKVAyENK+/hlK7M76J85FtifRsy0dQ7G1YkVHAsKwIOjeCcArQiVqpdJt864I+si2Rnm35CIpiRRO1AYV3x19fPJY0HZyb5VJojHanoYDzkW2J9GzLR1D0aiS17lKc6utUTAzejaH2YEykynanD5rzkW2J9GzLR1DkyqNxERAjWw/GXBaK0YEdG8tMWvhSXjEf2ZZIz7Z8BEXMknFiBuu+3oq4PvPWGjRfsXWoJfVbb8Uj2xLp2ZaPoBittFJRgc3Wqch70yTzhIRRQnT6ejBeQvHItkR6tuUjKC7UUqPRduPzQlGmQRSZUFvprGYrcrn1VjyzLfnZlo+gSD7aHGUCTfyPfdCOoTBF0UrTrk3voIhntiU/2/IVFEuUWvbU2ZJlO2iFsldaobfUYmj3fqfjj/HMtuRnWz6C4qTpjuut6EVs74MOiLHOR80Vy+gzTbz0VsQz25KfbfkIinkyO84KQrksFHdDAbmsXyateeHJcqnNCs9sS3625SMoRmdGk59uUwemsc7HFgSZR+0+A/u8ZFvwzLbkZ1s+gmKxmRCZ1o28p84GrQi6WYKibitwcdVbpbN4Zlvysy0fQbFVyaVhh055721pK2wRbDCyqxWyFHQpxY1ntiU/2/IRFFfMklvffVVzV3HP2sDT7i/Q5m41Vxl3Rn2uZ8EZis+2fATFHhl9vQlhcF8oVt590EYrdslTkWdqcuuCPrMt+dmWr6DovbcuDsl497bs+Yrb/pXcqfYUJfRWMufMtuCzLR9B0Qqq5mlQp/Z1KrYKNeEKW6IhW64hdKmhgM5sCz7b8hEUR6ynISFDSZqBh3QoRQaMJh1rklC91AdNZ7YFn235CIrZxuijJqC0V5OHxLqgbcCcU3UGr+fipXIIOrMt+GzLR1BEr5IbT6heFZj7nq9YB4QX16iaerr0VqQz24LPtnwExTaoN+zr29f7OhV5t7W4GKh5FuqEHS+VQ9CZbcFnWz6CYm88yOuEvq5j4L8ciNtB85jMrJzKncVqTGe2BZ9t+QiKk2qQRIPZ2gDOIyDyIGCfbRZWTfNW2HJmW/DZlo+gKF7DpAW0sfvye+x90CaAMXuvGLXppZZ8OrMt+GzLR1Asg2jUkcFI1llIqlAsG0zkOlNLKeVbF/SZbcFnWz6C4kxZqo4JGW2HLTKgpPV0jLJCaBppzGvJnDPbQs+2fARFaSWhD4TdD71ORTMoJRE0ylpr9z01/g6KfGZb6NmWr6DIsw6ZBGMi7TarCaVr3R3RquSFIy5V5vCZbaFnWz6CYo2MVWeH1DztbVYIQdPXfa3RaqMyyq1T8cy20LMtH0ExYXKhbVsK7+kQ4uCT1qk4OCxZznNeaj7lM9tCz7Z8BcWW8gpTOljf0yFSCwjtK4rJIiuoRsl4aYUQn9kWerblIyii9YqjDKhpr5usJYNHGIhlHF5SarcGlfCZbaFnWz6Cog2raZYO1NOeDqF7NXmsQxIdsRvm5rcu6DPbQs+2fATFPpI7zQRed4q7DIHi65c2Zp9UghPeQvHMttCzLR9BUZBlqk1ou36WPXYBtw5QMWuzoeZ+ybbwmW2hZ1s+gmJw5+wrbkaUvk5FZ4i6R8+GVs6EQ/RWXvHMtvCzLR9BsVbVLsaA3ts6FVcYHRIDME1Ptc51Ol66oOXMtvCzLR9BkbXWUGGoRVfYsrvxA0cGHHMKWx3YLjWfyplt4WdbPoJitXXwdXeo2ngvb0nrgs7raPR1LA7FZrfGN8mZbeFnW76CosZ6DZYOaciuzKkGtY69eLKs56IYUb6UV5Qz28LPtnwERRo8klPeVdwVuApCzZ0XmcVH6TGSXeqDljPbws+2fARFjWFaTddZuPOKuRN4swaoI0qtbNdmccuZbeFnWz6C4goLhHQwDBm4wpY0YO+HBpeemRwl8NIkMTmzLfxsy0dQ7GRhu/nUIvYFXXeKewakHMVQWs9ql1A8sy38bMtHUMRqXXNJMObcEXTuUFLJK4xuWMsMHf1SvaKc2RZ+tuUjKApnR00BbaYVN69Poez+AmzBhVtPvd56K57ZFnm25SMo5vWzxp29kZQHsK5bOjB16HVyy5Ww90so6pltkWdbPoKi7pF2FQ089ubTaHvHXyTYI7o5iGz93iUUz2yLPNvyERRHtlnqprDtsCXtbVaFFNLIlGqfGf1SS76e2RZ5tuUjKErVkuoKVqJWWijOPftYGqTZaPq6teetZI6e2RZ5tuUjKJqpVvEBkZPvvGKDOheKwpWpS6qp3kLxzLbIsy0fQTHr7B7I0ILGbsnv4IYBKcYcXdbHuHVBn9kWebblIyjquihnnxOGNAPuZU+EX7GLampKSOuOvuSg9cy2yLMtH0GRBddFnAdk3AOQUQ1iHYdQZW9z6W3UdqmKW89sizzb8hEUCzFF0wzSSwIuXKDEeit2jNZ7aoVvzVfUM9siz7Z8BEVCXRGKTpC8K3NwGBRfAUyzLrxCGvdb4k/PbIs+2/IRFLX6XI/DBDpyBo6eoAZOaN7Uq+bwWxe0ndkWfbblIygyG0fdEXTpHdjdodSZoPQ0W4ocUi4lc+zMtuizLR9BkdCx9XUjT6N1KjKusKVX3Xlu6+vOlpwvOWg7sy36bMtHUMzc2Yh3Zc6ssGKUDNVMwGxQyjhD+VJLvp3ZFn225SMo9s4JuTfQyQ6sylBazYBFhebs3uxSitvObIs+2/IRFJOWSakUaOumXigmgpLCIOUq0XvwKLdQPLMt+mzLR1AkGZ4rG/jsA7jRT8NVh0RRugyU2m6heGZb9NmWj6BojVq3ZlCYdr2i173eL1bY0rLiNClyK2w5sy36bMtHUGyztNKnwgxRYCs/8xUrdJ+5kTBGuzR11s5siz7b8hEUuUiKWRgyugFTSnsz9IBMqoY9Osmlcgg7sy32bMtHUOw8Umk2YdZdxd1HXXfzOhq1mTp5WoflpVPRz2yLPdvyERRtSp8FM7S9c5IHVvA8GcYoEnWMqXTpVPQz22LPtnwERbZFXMsJ+sh7NfkuEqsJoSaq1vbgErsUtviZbbFnWz6CYsVRq+0VQhl3veKKoJ2MIFKqmBemrJfmK/qZbbFnWz6CYqPkPL0tAKkDtxxQZ7X1S/U0aplkt1A8sy32bMtHUBy5R3WURWGh9WEk8O4TRlTreWgbdKle0c9siz3b8hEUiZL0IXNPbiq7JV+hzFEAcxlZNCXFS7bFz2yLPdvyERSTRaHuAjnK4tF2R7TbznMLY2JOdO2teGZb7NmWr6DIhSxph+l1AM82oHhp65ceaKK93Kri9jPbYs+2fARF4trmHgyReY/6HFah9BW7CHnXKKFRL7VZ+Zlt8WdbPoLiWNcwVaww1wG4+6AnOJYEMbolEUXGfgfFOLMt/mzLR1DkmtoszFAY11uxTIRCSODOlKmMdUtfWpYRZ7bFn235CIpZZs97dJiuUHpX5jQo60DcM3PcqbThSS6heGZb/NmWj6A4UqNZi8GKUdYFbbw7rFbsotlQR2XPdAvFM9viz7Z8BEXNe18VZqCSGTjrhFBFGDP1vm7q0fjWW/HMtvizLR9BsVAdUxuuG9n3JLHawSUZ6LTcBFv4vLRuMs5siz/b8hUUpZG3QZBrrAu6UofSioDUnt1RMa69Fc9siz/b8hEUlUupIQg2eloXtO82q2mQKmPuKfqYl0pn48y2+LMtH0FRvGSiMqAk3JPE5oBgLRCjrBOyI49b0yHizLb4sy0fQdGMUlL1LVraeit2hJCC0HxG79p1pEuVOXFmW+LZlo+gGFG6WuqQZe+D9vVWrHUPFrM6YwRisjvLMiSd2ZZ4tuUjKJonTn0dg1L2Nqs+K4S1Ca6ZqtSkXu/MzJF0Zlvi2ZaPoLj7BkL33ZzZ1oek65nYEDQNrb0ypUviT9KZbYlnWz6CoqlKm71CS209GDNlcCq8HoyzlDK6tnIngpZ0Zlvi2ZaPoMgipjQMzOtO5hSHSpUBpaUFaZLwO7ZF0pltiWdbPoLiSDEjzT1ETAcwS0DsaU5qGYt7XxHsndJZSWe2JZ5t+QiKzFNm6wKdvS8eVwBTi2fAjM3ZPVe6dSqe2ZZ4tuUjKOaWis7okHEW4FEEfNJO66gR49Cst1A8sy3xbMtHUKQpNYcsFOc+FcdsUJspyOyle+ls5VZe8cy2xLMtH0ERV4ycSukguieJ1TRX8NzW0zHbDAnLiW4lc05sS07rr8fiN1isghQtAnK3FUKPMaEkYSDPLdc0VO1SNief6JbN4vMtH2GxjVGSZYaRcC8Rqgy+4ISRW6C0Tv3SACfJJ75ls/iEy0dY7D5kvQkDKu6BJbZeij7QofdUurL2Fpfu6HwiXDaLz7h8hEXJrIRGUIMXi0EO1bVCDhxleGGdl0KXfGJcNotPuXyERaf1WEx1wYeyixY7QuXWQB1TlF6lXypaXP8RHLL4nMtHWCy0HmS7jBtH2ouEyCDM1wk5q0SIJOvlEosnzmWz+KTLR1jkMknDHcZsBtyqQJ15BdOzxGAZUuTWe/FEumwWn3X5CIulxpg1Jai7/Y/raFA4dFGpKTf3YnLJRecT67JZfNrlIyyikpcxE0SnRWDqFSKqA5ZMMZpESne28Uo+0S6bxeddPsLi6CW8zQl97hqdvLtcqhTQSaMPwcSXhn5KPvQu+XmXj7BINEN3I7TYKMCSx7qjp0GbnUeYWh6XzkU89C75eZePsNh1ykDvMC1W9Iw4wBV3nwu2atRa50v5RTz0Lvl5l4+waMbW61Bo3ncx7TohIxKBaEzdnQeR7kxDFjz0Lvl5l4+wmNowTpahCzMwFYVA7WCiY0T2WflSTgcPvUt+3uUjLJqKIUuHomUvt1oXdcwSMBvPnHvunm+di4feJT/v8hEWlZp7CwWpTMAVea8qL0A21LtyzX6LxUPvkp93+QqLY1hjbcAdA7jkAO+RoJfE1WoU40s+Gg+9S37e5SMs1q5l0iTIu7GAwyrUiRUk9VnFutdrcfShd8nPu3yExU7s3HqHTusDJy5Q3DPkoYQara17+hKLh94lP+/yERZ13cJGex2v0rqjdUUxtaUOM6fgUZ2G3sp1H3oXfN7lIyzmMdBmHhDV975yGlDwB81ZqtbYiwzusEiH3gWfd/kIi9F1n4gCIq3sUXcKNZUBSYUiO1bKl/KLdOhd8HmXr7BYBpLnCuj7vdg9QWBmWEFL6Yla7hKXWDz0Lvi8y0dYnByaezPIsxNwsQm15925n9eF3QoFX5q7SIfeBZ93+QiLliLHrs6hHjvXnRRKRoUZLY9mMXzeOhcPvQs+7/IRFpvNPpooaMG63ovlZ3fB3ru2opbeRrJ5qX6RDr0LPu/yERa55JG078VCxdd7UXDFLpygRRSxPGXkWyweehd83uUjLEbPNY/RYd3FC8iIgChdfgpqSZBKjTvbC4QOvQs+7/IVFofG3E9F8b23nHlhGFIXkDU0Tccmlybe0aF3weddPsIiJi9Up0NOrMDmvE7Ivcd8RGrSqA65les+9C70vMtXWDSanGcFyT91OuuzMjwgLyrJh8SwSzkdPvQu9LzLR1jUdR6uaDkDp7LuaJO9eG3sK9u1MNcVZl+KXfjQu9DzLh9hUXobdbddJdUOLP1n/iJCKxLcSkdVvMTioXeh510+wuLw2YfSeiCmdTMzrw9uFHscY2o5c9RbvVd86F3oeZePsFj7aJTWzdxGrDvaRwGPFVH3GKVQX1HNvBRH86F3oeddPsJit2pJm0BDaotFDgjtK4AJwyzZcPRLdTp86F3oeZevsFhSm9oG1B09c0LeOylXAOM9SAkXCnqJxUPvQs+7fITFIDTsExd8KjvXrVDMG9RkTdPMWeJSXTcfehd63uUjLDYjzWMTiHt2fCvrhKQ2YbJPdO58rceAD70LPe/yERZ7aVq5KCCVvd+FDZxLArQZuRZdV/WtO/rQu/DzLh9hkWaZuSuBDBvAWDaLNa9QRsooe+JcvRS7yKF34eddvsIiVZS67uheKO/CsbZY5A6zOw/aban1kgOUQ+/Cz7t8hMVScVadAZTSuqNxfVixi4PNVt1GGUKXZsfLoXfh510+wmLtjcWrguS8d6PGhIrrl21nGdMc1q6di4fehZ93+QiLLkPDaL0XgwowJ4EYfa/tzaUUNm18qTZCDr0LP+/yERajYvJaOySxCTytQMk0oHkEdWZDujTbSQ69Cz/v8hEWB63X4pQBshAEtjKgrIMS8sgWsmDM9RaLh96Fn3f5CIsoOLDmBCRt7poxgph7S2XDzruJv9zakyqH3oWfd/kIixGoXHgvL9cMXFqGMnuHxtViGjXVW/nFQ+/Cz7t8hEV0zGSou1ffgCMjOHWH7M1wioaEXGLx0LvI8y4fYbGgR2E1sLRnJFOdUBqvYBprKQNDUrpUv6iH3kWed/kIi0Y5u8UAjf1eTG1hyDohWaWE6My3+qP10LvI8y4fYRF3BUT3dS6OvakXNda5mBxqyZ1LH4noUr+LHnoXed7lIyzy9Ik57y2A27u0nV+Mnyvb66xFV7h7qd9FD72LPO/yERZVKXWcFXrRvQ+wEDjyiqPzuhzHCmjk1q4hPfQu8rzLR1jEJIX3GNAyx9hN0g4hGEBFK1ZJFdMlB6iH3kWed/kIizRywryLZ1Pw3ns1oLIXmNVLsqi96q3Y5dC7yPMuH2Exc57JOoORLRZr23U64bAHJI8Uc6Z6Kb+oh95Fnnf5CIvIE1ueBJR2vwvtPamZ2i5nlIk4SrRL9Yt66F3keZePsOh7EyoZgfa9J3Vd2BAzK8zW0Hpg93Zpzpgeehd93uUjLOoKn9ftjKAxt5T2useAMtDsyJFltLgUR9uhd9HnXT7C4mLO21xhS3VPK44eCoUkIM0k2MXX+XipTscOvYs+7/IVFjtrqjQBjQuwrkdjrTuUqVhznkwol/qj7dC76PMuX2GxDi/aDBJl3PsABarizx0ttWZsjpf2pNqhd9HnXb7ColvLrgajTANuNYH3XIBKZWExD7wUu9ihd9HnXT7C4hgFmaJDHTu/aMNXHG0FlGoLI1vH0qWaMTv0Lvq8y0dYdEEaiANQ8opdfAXT1TJD9v+vvbPp1cS2zeh/6Z41RZEiWRjepF1k22bVnT5rA65TZFy0QNH/Xul1kjaOCygLFQUkGL6w594ZzMw9kPToUORq+RTqQvUQi5veJT3vcgmLreaorgI9pLJm9q6RV5EBXZktY++n3kfrpndJz7tcwuKabFVTaEA1yMwuLmDU42QxBfUwhvmhmjHd9C7peZdLWJRRqfPo0Mp6/Vdw5mibe3QhZ+J1r3Pqrb5uehd93uUSFi2ZVY0EIcc13yWmuUeXCCNaraFbbqfmXtmmd9HnXS5hcWaUXEdRwEyfuVcdMscMJVBSG4m7HaoZs03vos+7XMLiPBL22AihrumoHFZVLY8G0WPoUjlGP1SnY5veRZ93uYTFUksrRRLEUT79dNYcAwkgRVr1Tq3pob60tuld9HmXS1j03HPtUiA1o8miNPBWB2CKeXgsinrIu9imd9HnXS5hMbgVMxlQUp7ZpXQEyzNMJ8fVYccS0aE6Hdv0Lvq8yyUsdrUwQgswxmLRlgPEZsBcG9bWotKpHL3pXfR5l0tYpCocQyjgY80aGqxQmhCMgrSGAaZkhxygbXoXfd7lEhZzTqnQWB3jx8rRYebozAIhV1yzUlM9tkdvehd93uUSFmdymbu0p9WluwJjGJC9+GTRCC1gwXrIR9umd7HnXS5h0TKvZ9AzR5d1v1h91XVjgzZGMgvKrRzqp+Ob3sWed7mExaq9a3SGEQoBZ++QqU8WtY8cbAZpP7Qu+qZ3seddLmHR2Ir00kDrak7LOa45qRk4quSRtEs85AB907vY8y6XsChCnrENUFk+OgWGLIhAaYyaGLnmQw7QN72LPe9yCYtDtAzmAWSrF+joATxwAROtxShn51MsbnoXe97lEhaxpUwjEWgqMlmMEUwHgYwWm2PDNW/gDIub3sWed7mExRZpLn6rMGceGIFVFNzFgJjnudFyzX4qR296F3ve5RIWPQ0NbRiI41wXV0vaEksA7GLGHT0eY3HTu9jzLpewGFPRGiVA7W7ANTSwkBC8jjpc2Go+5F1807vY8y6XsDiUo4ZiUGnkeV60ANnX8xez5BpyHHLo7ZVvehd/3uUSFluNCb0qpM9sSu4GM8sQeOvecOTc4pleoAk3vYs/73ILi2RR1+P8Ueahkfs8KhZpYQaYRt5TbbGe6e2UcNO7+PMul7BYFUv0VCHQutMpcWaXkQnq0MTBA87l8RCLm97Fn3e5hEUN0WSkBCXnCjxPiFDKaDBUZr7GoZrOvI9OuOld/HmXS1jMbaVlZdCw+ozNDA1OWgBTSzY5tKFn7nQSbnoXf97lEhZDxV5qEpgHQ/5plrn5PDSSpFQGDevoh1jc9C7+vMstLFKLo3Jcl9t9ZpfeoTgakMYko81cXc/c6STc9C7+vMslLK5HBPNM2MFNVt+IVRuh2kBCT0PHYD00DzDhpnfx510uYZHq8MG1AuGqpS2VwAMxpKLcUdi5ncoum97Fn3e5hEWOWOdWvHreaQBm7pBTECg8GukoUg+9A0y4510mjY/FO1gMludGjHNTXqMAmeqn/2IG7Y5SqiTvZ+a7pLDnXeY/j8U7WFTvbUhLUDPrzC4jggVdTbsrG6bicqjnXQp73iXg8y6XsIjSgiIVKHMzBG557tHrwb6XYWkEYT70JjWFPe8S8HmXS1gMrGS9zT1a28wukdbbq0HQXGIp5p0P9bxLYc+7BHze5RIWVWMJWRUKhbq8C0HpLUJ0SdS7pNoO1emEPe8S8HmXS1gsCVOe33HIuF6ihlzB4+iAWVlNaox4KEeHPe8S8HmXS1jM2MVbHOAVV3YJCrlngzRmakkzR8dDb1JT2PMuAZ93uYVFp2FZBbzHtOoXERyxApXVMyLWlPqpdXHPuwR83uUSFk0GYcYCdcQ192p5Fx4OXapqqCmbnXnvksKedwn4vMslLNaB1aMMMJyJhRML5JgQsGDqAaOYnFoXN71LeN7lEhZbCtFLjlA/94tqAcypQDeaoSYSt3AoR9OmdwnPu1zCYmwNRyKFIDOxcGwIJQ8ECWlYzVxKP/TehTa9S3je5RYWeaQuySGwzxwthcEyjzX3ylE0rVrWQyxuepfwvMslLHq23OtPjWjnebHOQ2P2Otb76BFdMTU5M1Mj0aZ3Cc+7XMJizjF7SxUUw2QRI4GtCu8SW2IsVdspH02b3iU873IJi9JNKvmak7pqxtAnixwSEC8XrU4rY5xhcdO7hOddLmExWBNqq5D70/MuhQ5OXiCojNgrpoFn+tIm2vQu4XmXS1isbjTmsRAohzbPi5NKp6jQegjFSMsM2YdY3PQu4XmXS1jkgoMqOhhxWnXdCiVPIEethYOXkE7VddOmdwnPu1zCYugaqUiFUGMGbmu+S0gRkHqh4Ohop+66N70LPe9yCYtofdSRM4zRCnAca0rlKmKs1SKyNBmHcnTc9C70vMslLEaikqUMaKRrXewChjVClcISDS2PM/26U9z0LvS8yyUsYoghIUfgvGZqEJe5R+fVFXTYYEnG8dB5MW56F3re5RIWS6LWR+hAPbXVrztALtQhzcUyKsYZXw7l6LjpXeh5l0tYxEIx6VBQVZurYSIw0wBYe9K5WVO1Q3fdcdO70PMul7DYQxIXLJNAmuti5gxWeQaYjhU7zSXSDr2PjpvehZ53uYTFTIUpZgW3zMBJZoTG1GFIWbfg1aOeOi9uehd63uUSFtuILTUSEP3Mj9ZJZa28Do3YHTXQqfrFuOld6HmXS1ik0iRWZKhpnRdNGCzE+bdJnLj1HGo/1As0bnoXet7lEhZ7oFhzI8jVMzDR8i55Hh/nirhue5DKoTepcdO7xOddLmFRnbJYk5mjuwOvpy4+2KE1DFLQSuBDezRvepf4vMslLNLINa1pV4Vkrosp9vUmtc4PgZOWLuHUusib3iU+73IJi5LJWpS0Hv6V1WesQY5NAXMpNedeJRx6Y8Cb3iU+73IJiyFJnUfCPBfCrsBDHEoqDoplWMxZjQ69j+ZN7xKfd7mERW8jMM3g3Jr6WhcRZpJBaNGRhKsOPHS/yJveJT7vcguLqfWmlGE0Xz4a5x7tOUCW1LsXFbRDNWO86V3i8y6XsIjdPAZlSK2sOanJ53lxPcCyz4hSjYanssumd4nPu1zCoq8LRKwGfbQKLEnBtTYoA9PoceboU3OveNO7xOddLmExjELENFlEmSzGOpfEFtbr1DgKSkMMp/boTe8Sn3e5hcU8vzk1FlBffcYQCVZNxATyM5pNHfVUjt70Lvy8yyUsti59dJkYNkvAaYZpY2lzy+ZOaNh5HKqllU3vws+73MJi6PO7PVfD2Gtf2UUgJ7d5cgzBS9WMfuiuWza9Cz/vcgmLmkbAdV4spc4cPVPz/K+e5pbNtcYRVvPuQyxuehd+3uUSFtdg3pKaQebY1huDAtnm4ii9FZpxJhseyi6y6V34eZdLWMxFOQ6qkCiv2ZRWwaklKMQ82gg6YT3E4qZ34eddLmGxtsZIocDkbvXrLgoFswB1KTXlUMap+dGy6V34eZdLWOyhiDoWiKnP8yJaBLcZpmNNitzUO59icdO78PMul7CYde7Ceb3VJ1znxUHgXgKotVpwaRc51DdCNr0LP+9yCYs643JfYYXb+hA9QskVQUVHooIx2SEfLZvehZ93uYTFRjnmPmPL3IwrsAYGx96gc+mt1d41ncrRm95Fnne5hEWrsdQoBsOwz8Ux8ozQq4SsNEuqEvmUA0yb3kWed7mERY5rAGULEMLqvzjWxNTmDCFzKyPSaPVQnU7a9C7yvMslLDaJxVsmoNRt7tEJITN16NKiqhdDPjTfJW16F3ne5RIWZeRcfO7RoXx6gWaHHLjMdTFT6xQT9UMOMG16F3ne5RIWc00Bszew0nDu0bVCtsqANPfobqNjPTTHIG16F3ne5RIWvWOk2hVCX/NdPv0XMYR104g9uVsLp9bFTe8iz7tcwuIISVpf7Uv6mB/UCVxCnlGmWq+khOlQz7u06V3keZdLWAyjci9IgDGN1Tu+QuGAkAoNHyu5nOozlja9izzvcgmLPYomF4FIcdXSZoYihhAl+2p6Fxod8i5p07vI8y6XsMiEFm0IhBTnuuhzt86YKljkiHOZbLGc2qM3vUt63uUSFi1w8YirsZjMxNKbQ06VQLAOJlWWcShH66Z3Sc+7XMIiunhSRRCbGzUHS2BpJuo0hrSsPRsdmnulm94lPe9yCYuiVd1Cg1grAltwKNE62JjRpWOsoxy609FN75Ked7mEReQZlZMzSJGy6nQClJDW1CEdLSdxlUMzNXTTu6TnXS5hMXfpFNiByiqo1dWXNkqHFoQFW4khHKrr1k3vkp53uYTF0cVCTQqZ2+p5NwNMmT8C1UptDUsN5dD7aN30Lul5l0tYDKN6IQzrjcFnvksAL1FBVCPP/RsxnWJx07uk510uYXEufJGNIkilmV26zhxdRoYYyUvKKYgeqhnTTe+Snne5hMWeI/Y6T4ltDdbgNeTFelsbdeDUNA09tkdvepf0vMslLKLFkDkikKwGT2PNMi/cwTtmH1FTD4d6O+mmd9HnXW5hsfZETg4BV/1iGggmkefiiKLOOCaSZ1i0Te+iz7tcwqLWuQ2brVGANIBnaoYcE0OoxebCuOaZH/Iutuld9HmXS1i0aFiDE9QcfK6LbuBt5ugyNChjaIiHasZs07vo8y6XsKihxTI3Y5hBZRXUzgDjuRdANC15rpoeDvWNsE3vos+7XMJiJVYfKEB1dQBto0Hpa6C5hVAMhUc8tUdvehd93uUSFq3VWrN0qI3XTA1HyHmeHKkl1eY2I82hvhG26V30eZdLWMySyIgdIpXVGXmtiyQR0kRxpNCztkN1OrbpXfR5l0tYdGotFF3mTwW4hAgWR4Bm4qnUMHfqQ3Xdtuld9HmXS1isMfRkiPOAGGeOphRWjl7DrwZhwbwaJR9icdO76PMul7Do2FJiXg0Xbe7RJc49OuGa76LaQ6bQ/dR5cdO72PMul7CIPRHWMSDIZ5LGatU9KkKP5KKUscZD50Xf9C72vMstLFJ1jjYPiKPM8yJWBhtzcRwhlSLcifzQedE3vYs973IJi0XSCAMrIM3Ewj4Y3Htfs4ZKCERx3QOeYXHTu9jzLpew2EvyJJIBK00Cw6CZo9d7l2icLBYJeui86JvexZ53uYTFLOZjlA72ee9iUqB0TyC9VsvCqn7qvLjpXex5l1tYtJJkBmmoqJNFrzO79MRQ2kR0TUyVcGqP3vQu9rzLJSymECQndOiyeseX1U+niUJlIjKbGZsO1dL6pnex510uYVGd1gDzCiJprouMCHmGZ9ARGrqP+alDNWO+6V3seZdLWFxFYcNag5jVZmJZT1101dI2IeEYeOChmjHf9C72vMslLJZBpXUXYPLVLSIiOCND5zw/YaXlU+9dfNO7+PMul7BIyZoEbdB71DUPkMBSSkAtVKUxU6yfYVFx07v48y6XsJgCjchFQUJZdd3cIM+dGYi5pdBaK+nMeVFx07v48y6XsFi5Va6TxVo7ruwS5x6dOuB6biAsPtKZ+0XFTe/iz7tcwmJEVLZGMFPK3KO9K+RSHFJQipY9rzksZ1jc9C7+vMslLIZaw6i9AnbtwAtDrzbPi1xxxhpSK6dY3PQu/rzLJSw29FRLq3N7XuuiUQHzPIDQapYJDNYzPe8UN72LP+9yCYvUq3hbjwrQ53mx8brTaat6zL1RG0nx1Hlx07v48y6XsMilxVRHmmGFJ4EaBTLbAJdJgbdcXM/M1FDc9C7+vMslLIY+sJBFKMNosTggj2GgFUMgzc0O9dNZ6+0ei8+7XMKieS+9tQKV1/xoDQ0KawPOc3kMkanlM2+vFPe8C+HzLpewGHFNC88Co4e6+ukwOIXV8y6haIru5VB2CXvehfB5l0tYNCGKih00VQeOEsFWgBloVGPvpONMX1oNe96F8HmXS1hMMcY2qIHMrXn163YojSOg+jypzVydT3mXsOddCJ93uYTFKDW3yhmakAFzz+Acy+rXbcG4ds1nasY07HkXwuddLmFxRIxJ2UFC/fS8W7MpKYF7zokTRsuH7nTCnnchfN7lFhY9zi1ZyipYZOCBbWI4l8nVs73F0czlUM1Y2PMuhM+7XMJio4qWSSGONLOLzkNjsVwARcRraJnbqRy9510In3e5hEVMWUN3BMGRgKUMcDVbx8dcQk89x3KIxT3vQvi8yyUsVpeRzSJUT2uOQYqQQ41g1noJsddKp3L0nnchfN7lEhY7RiqMHapJnzm6CuR5hlwzNUaMfaRyaNaQhk3vEp53uYTFuUMzGleQONMzs6VVFmFQdNTO6jkc6nmntOldwvMul7C45kfXMhdCHBImi6lC1vX8pcl6qkot9zPzo5U2vUt43uUSFm2mZRtEEAoScJxU5lTt0757lfCMY96FNr1LeN7lGhYncDYXwl6xArce1ijABqXOPTpzX73GDrG46V3C8y6XsDjPg5pbGzDPhm05wNULdObo0iKKc9BCh96k0qZ3Cc+7XMLijNHZuAv03GaObjWv/osCqTpqK6PmfGpd3PQu4XmXS1hMvaOH1YgW0/xQg61ZQx1GGtWrxBQO9etW2vQu4XmXS1jU9eg0GoFMJNd5sUPmEoDcQ5r7s3g4dL9Im94lPO9yCYsulTgNAdTCwDNVg6UWIUXJTVNikUM+mja9S3je5RIWUyNLEjMkXvNdzMZksSOkQY16k57CqbvuTe9Cz7tcwiLzZ/Bfgxg5zfOiZyjBEXTu0H24dzzUO17jpneh510uYVGLhxZ5PbbCyWJRA7ehUFstgWOrKKdY3PQu9LzLJSyazOMiugPmpMBxfiiZBDpTtVwTp1O1tHHTu9DzLpewOIbUGstMLJ1XzZg1MMsZ2CkIauvIh3x03PQu9LzLJSwGDbX01mFEnjkaZ5i2Ga1BfYTYraPboTepcdO70PMul7AoIq3mVGEY1dXRiaBIFIg959JxiORDDjBuehd63uUSFkutxnUuhJITATcRyDbRVGoUYjBt4dQeveld6HmXS1iMAVmVBzD1CBySg6clpVvRPlMM8Tgz90rjpneh510uYbEyZelI0BuG1U9nphhpDNFdJNbg1U/t0ZvehZ53uYTF1NU9YZzZZfnoz03jIAEu0ZMVZqmn7hc3vUt83uUWFr03jpkgtrVRB+mQ43pj4ElRKCe0Q3U6vOld4vMul7DYqY7hSaCpNGAVAq9ry6ZqEtxSs0N33bzpXeLzLpewaL1ToZJA85h7dB4CHrWA5aGotMrGDp0XedO7xOddLmExhWbuFqCI5xmmsYHVYUBzp67EiKEd6kvLm94lPu9yCYs+MGYrFUJd711CmOti1gbomTM1Gl0OeRfe9C7xeZdLWKxLAQoiBMfV8871JzMdyig5zTDd8qFaWt70LvF5l0tY5NC5R0wQxWSeFz8ze3OGRsmoUkc6VTPGm94lPu9yCYul5+KeDEqwuS4OjuBthukwuImpRKyHHCBvepf4vMslLPZYSHPK0AcN4JJnhE4zxaB6yhkDRjzUI5k3vUt83uUSFln6ahjfoKRYVp+xAkUlgYfWczLNoZ1icdO78PMul7CYAlFZbUBj9skiMoN7G1CTS7PagudDOVo2vQs/73IJi5RTjBjmahjXHIOABbJEApMSpOdOUQ7N7JVN78LPu1zCIpt2yrVDHCVNFlcrndpmjnYMTDwit0NzDGTTu/DzLpew2GS0knIAH5+3V3NJLGH0dfVN7CtKp0MOUDa9Cz/vcguLbWTzNam3tLTmuwTIuRjIuukhjTmPU+vipnfh510uYZGjpDG8g4rN7FLKZLG1CqX7GDlgzn6KxU3vws+7XMLiKMW1jwZCMlkMZWJIqOC9KledMbucyi6b3oWfd7mExUAoGgLNsNIbMM6jogWJkL2iexUJ8dSdzqZ34eddLmGRAkVBH3NdTPO8mDiBF/9UeEdr6jS36UMsbnoXft7lEhYHVx7UCggaz/Niy+AtNcjMTfPq2S3tEIub3kWed7mExeSeTY1gjRWaORoZDLNCjAXXhU6ueKhHctr0LvK8yyUsepYYFAWsZFp13WUuiYlhSJmxhQObHqrTSZveRZ53uYTFULB0jglaiDO7jDzAl3xJEjEIr1FDfojFTe8iz7tcwmL2Tr1FhxCSAevIUPL63+yOHUdK9VCOTpveRZ53uYTFIrXmUBkK1TUPUBKYjfUUC7vHOHPMqTudtOld5HmXS1isPjoqV7AWFLi2VaKTBURkRmiMGvOh+sW06V3keZdLWMSZT8IYA9RXbURodaWYCAWd50Ey9TAOvXdJm95Fnne5hEUXpU663l5NArm3Bt57BQmpR2o64qm77rTpXeR5l0tYjCV20TojdF/zXeZKCKUEh+asIsQa+NBdd9r0LvK8yyUs5tRbJV0lOkHWe5cBmXICjaGmVhpRP3Wns+ld0vMul7AobjwEDdJ6aMDZEXJVBW2hShP0KofuunXTu6TnXS5hMeZKQygC5rZm9laasWUukyUTuioT0aE9Wje9S3re5RIW3STF2vvclFd1TrZ5Xpw/Bj20MqKOEujUurjpXdLzLpewmGysfKJQUl8971oHl+qgXN0p1hpPvTHQTe+Snne5hEWPNpdFUZDPXbemCIV6AxPDHLIMTodm9uqmd0nPu1zCIkZBboQg3tOadhWX/nOw1hFdSul46K5bN71Let7lEhabeGkxNRjcKnCa66JlJDDzMbwg8qm3V7rpXdLzLpewiCM2GmaAY7E4WoY8LEK0WrzbEEyH+i/qpndJz7tcwmLqMy+vLjp9HhjneTF2KGMUkK65x9KLjEN1OrrpXdLzLpewyJZyaTJgVGvAxg08iEFaHeSjSWzt0BwD3fQu+rzLJSxasTHPiwZzL5x79EoxRnFu1KVIZ25xnHrvYpveRZ93uYTF2pFjGA59vXLhYAGc5gciFGqlptgPzQO0Te+iz7vcwmIrnVotQEPnusjYwercstsoyqvWW8shB2ib3kWfd7mERVwN4vvcmVuOcWaXYuCOA8IYhO6x1HzoTsc2vYs+73IJi0G5lTwitF5mjuZhYGgFYuTog4N6P7UubnoXfd7lEhYrlZEsIUTPbfWNiPO82BxqkD7TS7Z+amavbXoXfd7lEhZDwuEtC1Sbh0Zuk0rDOtG0PKrPf6WdYnHTu+jzLpewWJUz55pnWFlTo+dOvd4Bzg+efUbYSiKHZvbapnfR510uYRFdS86dINPqBdr9U6Jj0BklY2Y6Vr9om95Fn3e5hMWsis511UYgrV6gCCWnCPOHe4tRguVDc1Jt07vY8y6XsDicm9bRoatUYBeBoqogI1ohSfPIeGiP9k3vYs+7XMJilNjYWwBj6XNdpAEzPlfoVorHwlj9UP2ib3oXe97lEhaNq9vHQndpwDGUddeNEOZ23VVLnJ8+xOKmd7HnXS5hMc/UPFwRmnAAHnGukK0mGOijzRgdsZ1aFze9iz3vcgmLc2euWRuDEk0WkxgU5gpOM0fHyKR8qJbWN72LPe9yCYuVc+2ONoPzGGvulUKpZOC2rrr7zDJ2qE7HN72LPe9yCYuNR2khIHCrDDyzM7hygporpeHdHA/Nd/FN72LPu1zCYpxhWXAUGO0zP7rR3KNVwSOlYA1b7qeyy6Z3seddLmHROYeWSwJvvvrSGi4D43NdLKZzgx5Ih3o7+aZ3seddLmFRqQy0QfO8SArcY4Us3EGESzbFUeOZt/qbKdr/AuvyfS79+5//Oj/2f//xm//A//z6q89//eyzn5/yt31898N369f7/R8A/+pPkf1ggL9A7vryX7df+vb+GQe/8Jey/iS/+Ct8/dXPfl8/++P//A+6u+606K0grr4MNnOqRzBpAhR66FizIJ7ZAzdv7/wvsBr/r7/X9n/9vf76q3+Z//vfC8bX3+Yvv/o2//BP/cs3P/7uX/vXX/2PH/jjF3335Ve/Xzf+7odcvu/tm5G//zK/+M8/8cef833+8uPf9zG/t9/+5rt/7t8QkgAGIPwN8t8g/k20vw4hJiL+x/Wb/9Ov/uMv8+Xb3/7br377w4/zb+3X8+PvvvS6/uxf/vA7+F8//9Ov8Ie/hH/4tvcff/ZXt37yn/zo+klff/X50m/+C+PLoqG+EncA</AdaptiveCompressed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441C17B6C006147B9AF9AD50D625621" ma:contentTypeVersion="13" ma:contentTypeDescription="Create a new document." ma:contentTypeScope="" ma:versionID="b749f095ec6c1130b4dff2afd90042d8">
  <xsd:schema xmlns:xsd="http://www.w3.org/2001/XMLSchema" xmlns:xs="http://www.w3.org/2001/XMLSchema" xmlns:p="http://schemas.microsoft.com/office/2006/metadata/properties" xmlns:ns1="http://schemas.microsoft.com/sharepoint/v3" xmlns:ns2="704da589-9a5f-45d1-b9c9-18eae98c3af3" xmlns:ns3="68339cd5-4ed0-4715-a10c-fb6cfca0aa9a" targetNamespace="http://schemas.microsoft.com/office/2006/metadata/properties" ma:root="true" ma:fieldsID="0cbdaff6d6ee3764630b5f6ade14c026" ns1:_="" ns2:_="" ns3:_="">
    <xsd:import namespace="http://schemas.microsoft.com/sharepoint/v3"/>
    <xsd:import namespace="704da589-9a5f-45d1-b9c9-18eae98c3af3"/>
    <xsd:import namespace="68339cd5-4ed0-4715-a10c-fb6cfca0aa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4da589-9a5f-45d1-b9c9-18eae98c3a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3e7742f-285e-485e-85d6-cdf9f73a73c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339cd5-4ed0-4715-a10c-fb6cfca0aa9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41d24e2-75bd-489b-80c8-6337db1f4585}" ma:internalName="TaxCatchAll" ma:showField="CatchAllData" ma:web="68339cd5-4ed0-4715-a10c-fb6cfca0aa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AdaptiveCompressedXml id="a75b27de3cbb45749781cd0ba0527c5c">H4sIAAAAAAAEAOy93a4guI2gdx8g79Do6+GORFEUObBnkV9ggSAIMHuTK4P623TW3W109ySZvFou8kh5hUhlj9c+LW9rk6PFWFAZLp/6cfWp6q8oUh9F/j//1//9q3/9f3z726/+t/bDj998/92vv/b/yn39VfuufF+/+e7f/frrf/ypg3z9r//+v/wvfvUP/0trP331b+qvv7YUM6baIJScgWIi0CQeSnXZXMRUYvn6q//Rvm2//vq/+Vf+q3/7wzf226/+a/utfVfaV/DVf/8/I389fsmvvvrVj/MX/W9b/+a7b34a//wfv3zv+P4f2u++/+Gnf/jzH/3DD44f/p398NOPf/zmH3/+/zS++8tnqLGkFHqHFrMBGer4DKMDZ91y8KWqxq//5P8/foX/4ftif/YP+cP3f1O/+umffjd+J/z1V3/78QdL++1v/6taf2g//vjVD9//77/+On79Vfn+t//47fiTdIuf/+/bP/29/9Xfzv/5s3/43y7/6b8qP3zzUxt/eB9/mfbb9m377qd/GP8+rNrvxs+Zv+nw9YefNz/77378af6p/+xH/uTHxmdcx+/v+29//Lvf/zGOf/O/qfaT/ebb8QO/hQD+57+V+Un/xV/8nz/BH1f/2D/82FffjE95/v+r/VD/xgfnfv7pf/n5809/EPnTNz/907/98i9i+dnMz+cPv/LiM/0Ln88ff2D8SX74F7L4o//V3/4Hyv4j7DE5HzkX6A49UE8MWSJDcNKp+Uit9CPs8S+zh4+9BXvuGvayd4pdBnEUAxAWAumuQKixG/ZesJyJe+mX2QuPvSV7/hL2YqvYnW9AzcaZS+PgFWoC3nmPxUlITEfYk19mjx57S/bwEvZSNR6ZXQZjJ0DFEmTfPEiy3jFYcliPsKe/zF587C3ZW3z6X37+Xxt7lqqQ9+OQbUZA3MqIe0Wh95HqKROKxyPseffL8PGDbwkf3QJfDMLiI/TcHFAo49ANlEeha0UzOc05n4HP/zJ86cG3gg/1EvgaY644UjwiViBPYdQdpmAFib12zDGcgQ9/GT558K3gC7eUum2EuUpRQW0eu1EdSB4sNvZkOXHN9cw1iw+/DJ8++Jbw3VLrJiELqXWIPadRb1SEHFMF0xyrM+eDHcr5aOOC2T36VvTxNaEvtl5Li6A+jsNXE4O50iBSjdZLHfylM/Tt6I3nN9b03RL7RtyT3DWBNT9iX0UHmiVAzeZH5td7wkMH74bg8M9wLOmL18S+EpCEG4wztgBx6SAYGiBKSyn6wNnO0LehOPxzHGv6bol9PjsXS1AIvg76Bm9goScIKMZi1PRU3rchOfyzHOvOAr6EvqTsgiUB19IoeYu0Eftchc7Zs4skzpUz9G1oDv88x4o+pFtO3kJppH4YIbXi58k7yt3eGJqLYRDIJYczfhc3PId/omNJ3zWdLci1OK0GadoOQmTQ4j1UTy44i9X6mZMXN0SHf6ZjTd8teZ+rKk4qgwQMI+9DAXFM4M1Hn0pxqZ7pL8AN0+Gf6ljTd0t3iyXXSxu4NUcj9uXBYU7joyph1FY1DzTPSF7cUB3+uY41fbf0t3TyuY3fDxRUBArOgzZOIwBqDzUkLuHMjQtuuA58rmNN3y0NLpw4aM4V2jhmx8krCNIcg6/iQ0a2gofyvg3Xgc91rOmLl9BXYm0q1gGbG7GPAoO1efJasBC7ktCZDhfceczxXMeavmvu+zIG1szQYqtAMwPM1RhilRJwhEK0Q/RtuA58rmNJn9xy4xJcykFNIbMKkLQ06OsFpmPrmnqp/VDet+E68LmONX233LhQdqVaTsCcEpCPBbKLMvK+ziP3K8zlEH0brgOf61jTd8uNizajbh3BjBtQFwLtbhy/jpHLfNTxsbz/JPrChuvA5zrW9N1y40K+6sjwZpnBPKqOHiCnYFCjhJabi/lQl0HYcB34XMeavltuXFpHn3MaNa8f2R6JFhBuCk5qa0rEvhyib8N14HMda/puuXHJbT4N5QjBVfznV+TjK2dsqWJhSYdO3g3Xgc91rOm75cYl1l7FcwLXJIzYJwhqJQJjD318K4WPV5ufRd+G6wjPdazpS5fQlwmTWRq4UY2j6lCFXH0AR0lzylpLONNlEDZcR3iuY02f3EJfIWmaM3QvHaiEDDnkAF3a+CuWsu+Zz9C34TrCcx1L+q551xGouOLEQeY+Yp+vBpbJvrQaNDUf3KGpaWFndNVzHWv6brltrjH1PJnzPOdFaiCw3hOot+i1+djamReVYcN1hOc61vTdctuc2EmuMmre4HjO0WhgwUbsk5yQyQurnKFvw3WE5zrW9N1y28zdiCpXkE5zbl/NYNE5SC4QFqsDwjM1L224jvBcx5q+W26bqZg6owDEeeZ9fXDYYoCYUyXHrXg6U/PShusIz3Ws6bvltrkXaqE3B2Iz9hXOIIkj2JzvYgGLa2dcB224jvBcx4o+f82LSjMOnKdfK26+KvIBRixk0CCNuPWc8pmqgzZcR3iuY0lfuoa+cbKaxA6x9QYkqJBdUvC+jvSva3P5zGty2nAd9FzHmr5bbly01qbYELykPGIfK4jYXJUQ0vjSi35sZfws+jZcBz3XsaTvmt7mkl3sqQp0TB4oTPBQCDyVgG5ExXAq79twHfRcx5q+W2Jfa65QphnxOs75fXOIqc+QKGOVUiLndoa+DddBz3Us6bvGtNWsMbrUoTSb+4kKguZm0J33btTBah+HhnwWfTuLOp7rWNN3S+xzvXghjBCit/mmrY/YN9JAyl0sxCz5UH8fbbgOeq5jTd8tpq0Xc1VrAK1zjovVDrnJHGkVK43i11w7tBdww3XQcx1L+q6ZYWUSagrYITgqQI4GfVYRGokaikVLZzqs4obroOc61vTdcvL21PIoLgQw86DPXAIhigNBdfP+he1Qb3PccB30XMeavltO3kSe1bkAzvGoOlxkEN8qlJ4KjS8ih3pc4obroOc61vTd0uNSWk/EJmB1BECKg0MxRRi5IDfizNrOVB1xw3XE5zrW9N3S4xLneNw4Ip6LA0FCl0GDNeAu3AQjjoP5DH0briM+17Gm75YeF/Yu5Z76iHhzkoZVBYmexkepm08O2Z2ZHhk3XEd8rmNN3y0vKjnmYPJlKWAbVQd5D8boATEW5YEf65n+vrjhOuJzHWv6bnlRqamNqEceeptTw9M4eS1LhtxjQ2e5Oz3T4xI3XEd8rmNN3zUvKoPzvaOBq2nS18cZXNtIA/04j8VXiXZmhlXcWUv+XMeavlu28yZXmYQRnOsj2wupgencmFBL9i0XdIc2JvCG64jPdSzp87e4Dh7n7ihtaS4m70CtOdCCBN43ZAq9UjtTdfCG64jPdazpu8V1WOMZ5SqojLBHwSnkuTRQHHMm3wrymaqDN1xHfK5jSV+45eTNij6XbOBJ5qYsSpAxJ7AgzGY+n1pNzhuuIz7XsaJPrtkOHX3mKshQPOKoOlKYNW8BbMUF6ljzoW0xvOE6+LmONX23nLwx1Fo1zDHhOmfWBwbluaPSaqCcsaZTed+G6+DnOpb0XdPbjC3F0Cr94U1bqhXky9KOVHRkhKPo6Gd6m3nDdfBzHWv6bol9zXworRu0EMLc09bBIhNUh8FaMMp4iL4N18HPdazo42tuXHxP1FQiZEICwu5AkQV6l8ydQ05yqOrYcB38XMeavltiXzBXuu8ygl1zQHFO0pC5NDAbqklR0jNv2njDdfBzHWv6bukuFeHocvTjvI06Tt5R+Br5BiP+FRyFL/1sSPAn0Zc2XAc/17Gm75bu0u59aF0QqmgC0nHoijeBkQ/GoCgj/TvTWZ82XAc/17Gm75bu0qaEraYyDt0S58nrR80b5xhno8odmy9nukvThuvg5zrW9F3TXSqpOXF5BDs3qg7VDNopQmzofUy5MZ3psEobroOf61jTd0t3afVBKZKDLCP5o1QEcugGiKiuKyviodi34TrScx0r+uI173nHWRt6bnNHDDUg8wTiKIzYp7X30lwNdIa+DdeRnutY0hduoQ9bdoFdg5p/P0mjgVmab9qIxsmbsMYzpi1tuI70XMeavlvu+7JSEusOXNVReuQgoKkrpEBlZLe5x49LwT6Lvg3XkZ7rWNN3y30fiznsLYOvPo2aN7j5qmgUIcnFAWWqJR3K+zZcR3quY03fPfd96IvXkfJV3+e1S4esMQG74Iq5JFXPeN604TrScx1r+m657xPSPsBDCCPUAbEXMNEOTEzNO1XXzty4yIbrSM91LOn72Pjxx5//10afp5JKogrJwgiAsSewGQpD6ETCmcqh3eSy4TrScx1r+m6pOqJ5ro0Zmpe5q2gUvllSnffOZOO7vC9nTJtsuI70XMeavluqDh0xroU6qg7HAtQxgnbxUB2JBosW0pkuA9lwHem5jmV36TXbYqj3xhoRtLm5KUsLWKwKLgWNpVZJ6VDet+E65LmONX23nLzMLBWLzMm5I+9rJYJUjuDRqcs6Sg884zpkw3XIcx0r+tI1+zrQJQykI+9TN/v7wnzPa3NJr9WUrPYYz7znlQ3XIc91rOm7JfallDkpEmjRQZ9vATKRAiM3Q++xy6GqY8N1yHMda/puqToKB9e7DyB53jb3MCf5uZH8YcfCnkTimSlCsuE65LmONX23uA5BSgnnQ3L8MrM+ZVCiBJHRkSYXjA7Fvg3XIc91rOm7xXV4qamOEh5c5jo3JswFgeIBfSFkLD3EM10GuuE65LmONX239DaH5lUDI3R1g77a0zh5zaBU57wf366iZ+jbcB3yXMeavlt6m33Drj138L7r3E1eQGJyUDs6V3prUs7UvLrhOuS5jjV9t0zO9d1QskPQWEbyF9BAWA18cuKsNk16ZmOCbrgOea5jedt8TW9zbU5jGxGv+jBO3oQKllMYaSCG4jD70M7UvLrhOvS5jjV9t9z3jcyumWMC30oGys5BjhiglyxErpdYDtG34Tr0uY4lfde8Kmqj4ui9InDwBchjnJ63Q503Mck1Sadq3g3Xoc91rOm7JfYZJmYcJ+/cUD6qjm5gHAhCiFUo9yZ6iL4N16HPdazpu8Z1uMbqq4HmkICYJ32xgNOaW8i+UzlUdWy4Dn2uY03fLa6j1VAwx7klsDGQjKpDvhQh3Atj6LUfmuOiG65Dn+tY0vfxqc0ff/5fG31z0XVFa+DdnN/nc4aMnqEETm42Nmc8c983F2z/Mn5Pdizxu6bFKrlkUl2E3tvArwuDUVdoWrTGyDX0M4nf3LD9y/g927HEL92CH0vA3K1M8uZ+aGygcdQdradYXC6xH8r85ortX8bv6Y4Vfqq36A6xynEOr+rm8fejm9UHhjQ+xEy+tnrmQfncsf3L+D3fscbvlk2BNRkLSQKvfYTA1hHMFwOujozQYtYzs1zmku1fxG8kiI+/JX+3bCySUmLVVgd/mEbl2zJI8mlUvk28JSWOZ153zDXbG/w957HO/m7pdbFagkkbwBXH832HQXbRgeq8dR5FfkpnZtfPRdsb/D3rseIv3rM3Jhq7Pk7dlLKf78odSB2RMGuPhOQ92yn+NrTHyBEff0v+brFuPFI8zqZQZM41QOfBMCC00gd+ki2EM9sT5rLtDf6e+Vjzd413Q++rcxUkljnNjxR0MAexmcvUc6SPa7E/jb8N9TGSxMffkr9bzBtSteQlQm06zl9FA3U5QhdqLc9Egw/VH37DfYwk8fG35O+Wd0aiVHr1DUp2bdS/HEDm1kr1GnKiIsHOzNaYK7c3+Hv2Y83fLS+NvJlrvgmEOvdWlkiQ/dwhWEYUjKnGXE7xt2E/RpL4+Fvyd8v9Sw1Yu476I7s6qaMEc68C5M7Y59LU7A/pD7+hP0aS+Phb8neLfktZk2vYoOXSgbzNyWo0+GtSa0Nr/aPq+TT+dvyHf/5jzd8t/i3E7Fhbh8J9Nr+0EQlTQigVMVenkuhQ75Xf8R/++Y81f7f4NyciaS6RcY0TkPUIYlXAY25Js9V0yv/6Hf/hn/9Y8se3+I8WKTC3BjFxBMLUwHqfD484RYsUuZ2ZaO/9jv/wz3+s+bvFf4RGtVAo4Ijn/bProNgRuhc0ztYUD3X/+R3/4Z//WPJ3TfMz55H3ZaeA1TJQUBvxjxygSIiV2adwZrKz9zv+wz//sebvlvjnSvcWogCHeetHNv1vy3O3TEYpwvTxt/pZ/OGO//DPf6z5u8X/dg2WvVaIVkf+lxJDxtl9X4tLwTNrPXT/jDv+wz//seKPr5l54MoATYRH/dEqENcA4izOCbtUqjbEQ7PtPe74D//8x4q/dA1/2motOs7f4ud88fEXCyRSBnTjLxlxT66eOn93/Id//mPN3y35HxdvmiOOozfM50dc52aZUX9k57qQD0kP3T/jjv/A5z/W/N2S/xE5a+oCVGQPVKSDZczQiZpzJfv2cY3Op/G34z/w+Y81f7f0X7laupvD1rqb/S8+DP5ECjjsVor3qB8X6Xwafzv+A5//WPN3S/8VOZcrzfuX1g3IFQFTrxByoC6FsdGh+2fc8R/4/Meav1v6r7B3S94n0NIjUPMEGjNCCaJJZhPWx1Lr0/jb8R/4/Meav1v6r6qzYurm/XMc8S96gTynIVivlCK5ZMfqjx3/gc9/LPnDW/pfKHBN1AI0NZrbfDMItXH+SgjYPVNph95/hB3/gc9/LPm7pv/Fty7sXQGMMvhzKvP9+ZzChqF78WSn/G/Y8R/4/Meav1vu/1xIo8gQBUSdm6XDXO8W+6g/4qAyKYsd6v8LO/4Dn/9Y83fL/V9JRjnP+S9llL6kqUFuheYQhFYaE/7sqcGn8bfjP/D5jzV/t7z/9VaZMis4mnOfcSSB2lwYEFp0mAr1j61mn8bfjv8Iz3+s+bvl/nmUFyPI9QBY0c+uqw4jIHbIpeWu7HxPh+6fw47/CM9/LPn7KKX++PP/2vjzLiM2KhCdptl/6gd63YGvOI7ggIFP3T+HHf8Rnv9Y83dL/eGts+vWgZ06oJozKJODUnpoWbk2f2byvQ87/iM8/7Hm75b6I5VmvX1pPa0IZDP+meocAT0KEI6Kp4aPhx3/EZ7/WPN3S/1R1GK1kfUV833wlxtYigZIZD24LPXjqK9P42/Hf4TnP9b83VJ/9FZQjAOo93Pf5Rx9ym5KuJH/NeGSy6H6l3b8R3j+Y8nfNftWvRevVjNwmePvozXQHjywedNeKHk5NH+DdvxHeP5jzd8t9Udw3CqHAt07A+KWwApnECmtqjQhf6j/gHb8R3j+Y8Ef+mviX6OSpY3Q5wMyUBknseUcpgQ2YapeP44a/jT+dvxHeP5jzd8t8Y9HmTGnXAEmbEAt5FH69g6xOKuMLcR2ir8d/0HPf6z5u+X+xTBTxlpgRLs03x85kJYzINbBHoaO/RR/O/6Dnv9Y8YfXvL/M2lJNc98qjaqX8qw/hMdH1dcaJJbqD73/pR3/Qc9/rPm75fz1IfsopoO6yR9HBaspQyZPFQtW/7HV9tP42/Ef9PzHmr9bzl/Pc/yB77PrZeR/3AtIdx2q97XngogfW30+jb8d/0HPf6z5u8V/xC6+6Bx9ypO/2giMRABzRpcpssuH/C/t+A96/mPN3y3+Qxipz65nbcxAAzjIySE432Ir4r23Q/d/ccd/0PMfa/5uef+brFH0GEE9zfgXHCilCCFZDG4OQaVD/iPu+A96/mPN3y3vf1NpjZoqeLEElFwclTB6aBVbGoWwCp6Kfzv+g57/WPN3y/tf6gGZw3z6O+OfKw5sJH4gCUNVDM3lQ/Vv3PEf9PzHmr9b9i9giUExG4RKCKTWwXoZf4ijLM6jNuH4cdXxp/G34z/i8x9L/q7Z/5u9jjO2J+CSB3/z6iVLLqP+le6zp1zxUP9V3PEf8fmPpX+7hj+SMgB0FWqqHYhpVMKz/yCWXlskU+RT+d+O/4jPf6z5u8V/RBdrTy1Bld/3vyhYqBliit0XjKTRDvG34z/i8x9r/m7xH4JuXvF5IPvSf0oCitrmJIQREDWn+vGq89P42/Ef8fmPNX+3+A90LXCODnqb/afU5yZMRXBSnJdck9dD/i3u+I/4/MeSv2v2z6iU6FyQ2f9cgCo2kMQGIzyFHot5L4fyP97xH/H5jyV/6Rb+EpaeKhOEiiP+CQqIcARpxTuSlDse6r/iHf8Rn/9Y3r9c03/fuQTVnqHFeQntkEb9YQbOzJx3tXk71H/KO/4jPv+xjH/+Gv6aL6MCbjAfGwGxFlBNcxyRS65a1VYOvf/lHf8Rn/9Y83fL/QtVZupiML52I/4xQh41B5SaFTllj/lQ/cs7/oOf/1jyd03/vdNIxWUPXef+rUgMhlKBrWjq0QzxUP8f7/gPfv5jxZ+7Jv+ThiPeUQeeq1eppAI5hjL4M3ZZrJd26P6Fd/wHP/+x5u+W83eccBZjdpBsLuESrqP+IIRauGdmS+IO9b/wjv/g5z/W/N3iP2qQkLDMV29f5u/yiH8jNAEqt9IyJa6nzt8d/8HPf6z5u8V/xOJVs2ZQLzLnvyQQGcdxylTaqH+blUP9V7zjP/j5jzV/t7z/0FQseE8Q65x/RbWB9dDB5eR8KJK5tTP8pR3/wc9/rPm75f2HU6c8WIOCc/+gDghz6gLss4gFR4qH+l/Sjv/g5z/W/F3z/sNpDSQRus35u0kFhMdHoyyRRs0VqofeH6Ud/8HPf6z5u+X9R0GyOKsOQ4tz/kaGnA2hlcLRozM9tf8t7fgPfv5jzd8t7z9cbCMSxQwddd4/m5vznyPkYBi6kYv50P6ZtOM/0vMfa/5u2T+YchuUjarX+1pG/VEINPM4jov3wRP54k7lfzv+Iz3/seTvmv0fmsw30QCR8zh/e09gNpLAKNnX1GcDzKn8b8d/pOc/1vzd4j+wp5pGxQHJz/3nvUVQDAaaKNSAqft+yH+kHf+Rnv9Y83eL/zBLZVo2YF8zUHEz/xMP1nIkP4cTlVP3fzv+Iz3/sebvFv9RzJfktUBNiEChGUjrCIKW/MgB53aGQ/zt+I/0/Meav1v8B4tLFurI+rQLkB9FsHIP0EOm7HLL5dT8P9nxH+n5jzV/t/iPZLFXnFN3rbg5f7yDkDlwpaUoLjr9WGp9Gn87/iM9/7Hm7xb/IcQaS2PIaH7Ev+5AJDUoXorNFSDWTvG34z/S8x9r/m7xH02dcZz9pwVpxD+PoCFV4Nqleo58bP6u7PiP9PzHmr9b/EdoLVRnBTJxHfVHjSBp1L8hWsjN2vj40PsP2fEf8vzHmr9b/EdwodbkMnSSuf+SbMS/PocQdW5NRj3ST8W/Hf8hz38s+btm/lXIvueIBqxzCbDNp+d1VCLBqsTqElZ/6P5ZdvyHPP+x5u8W/5FNtMUsIDHrOH955H/KCVrKkZziPIcP8bfjP+T5jzV/t/iPUDOLwwxCbfYfdA+5mECg7gQlW0in4t+O/5DnP9b83eI/WCm21hRyHUkgJRawWhJETeh8SIPDfIi/Hf8hz3+s+bvFf4gFqhwq9MrTv81NXEkYvMNYtVuzU/Ofdcd/yPMfa/5u8R/CmZwEBmeDOtJkI/65uX+1YOCCGuKh/ivd8R/y/Meav1v8RzafNCcEFJfm/sFRieCoRDy3liK1VtOh+Ve64z/k+Y81f7f4D6zeOjPNW+c+zl8fIfMIgsVakE7YlA/1X+mO/5DnP9b83eI/eg4ZadQfUgrPrb8OhDFBnleBOaPRx1Lr0/jb8R/6/Meav1v8R3OFWx1H78j3Rv3b0qiEVTt07iYSqNnHp1afxt+O/9DnP5b88S3+I7KG5pv7fdcVZWSwXjukrlpjiiG4foi/Hf+hz3+s+bvl/rly5KRz9ZYv46vxBbR3mvN3myek0Nuh95e64z/0+Y81f7fc/5n67MqsejWUcf5GhFw4QgvkWBta9Kfyvx3/oc9/rPm75f5PUy8d2UP4EgSl0uBPEqSUs/ZQpH8M9Z/G347/0Oc/1vzdcv/nRdX3NErf5joQ5jrOXxeA68hxQ+7U7Uz/H7od/6HPf6z5u+X+z1Ie9UeYt37cBoToYa5dnU0ImtmR5Xrm/EW34z/0+Y81f7fc/40Yh4yKUC0HoDA+kp49MGZqUnHkhmfmD6Hb8R/6/Meav1vu/3IvXIQUPEoc+Z+N+reSg8jie+glSzjjP9Dt+A99/mPJ3zX7t5SCcxQdGLEDqjrqjzTKEdPSWkvcC57ib8N/jCTx8bfk75b+Z8QeaioCyTcCsjn/gFqG7riiV/QkZ+aPo9vwHyNJfPwt+bvl/tlZcm1OHSKa88c55VF/lAQc516G2KTjqfp3w3+MJPHxt+JPb8n/apVxxEaGkmMaEPpR+hpmCNI816opplPxb8N/jCTx8bfi75r9W10rNiOB3sKc/+cMlBjH+SspYfPVlTPzD9Bt+I+RJD7+lvzdkv+RhFJdNUDyo/4oWeckGAXH2bkR+6IrZ/pPxxmyw9/zH2v+bsn/cuOQ2jh6yzh7R/1RM0jvAsGHYpjIUj7Tf4V+w3+MJPHxt+TvlvdvEdlbcDxOXWtANXXIMocgZClRsCRxh/I/v+E/RpL4+Fvyd03/S4qFPRfoae7/yOMj8XEcx7VmMwrB86Hz12/4j5EkPv4W/EW5pf7IvkQUZuAiedQf1YN5TiCqgbOSUDvTf4p+w3+MJPHxt+CPrpn/ggVjCrWAciQgjXP+2qx/u5j5NA7gduj+z+/4D//8x5q/W+rfgKkhS4BoiqP+LQ4stDTqX0vzCUjmj60+n8bfjv/wz3+s+bul/h2cqQUr4HOY/i3IKD2IIJQa0Yon1kP+1+/4D//8xzL/u+b8nbN3Y6x17l+Q6T8SWDIET21UJbUa4an8b8d/+Oc/1vzdcv6Ko5J7j1BdqkA8ihBBme+Popv7j6iFM/sX0O/4D//8x5K/cEv8Y99LLS0Dp3n/HLVCVjSIPozkvziiVA7xt+M//PMfa/5uiX/FRgUs6qGwTv7YQCwmYCvFVLJYOxT/cMd/+Oc/1vxdU38QSmTpo+Cd/achRTBXA5hRrF6q2an7Z9zxH/75j2X9q/ecv4SIDSEkz3P+fQdNoxxG7y3nYKm1M+8vxz91h7/nP9b83XL+jgo381z44bKf9UcQyMFnqIa5thKSnXr/hjv+wz//sebvlvNXsEkMLUKPuQHp+EpaEbCiVLM5yvXQ+zfc8R/4/Mcy//O3nL+uYeuYHHS0POeP49y/NeJfIVHl5jseqn9xx3/g8x9r/m45fwt7zLkV8HWcuiRIkDUoMM2+wBKY6ZD/wB3/gc9/rPm75fx1WSz0QV3qiUb8m+/PsYxD2CRGy1rwlP/AHf+Bz3+s+bum/9T3XtF3iKnP/ee9ghapgNytpKClpkP9z7jjP/D5jyV/17w/yt3Et8gQfA1z/2UBCeP8jdIqU8rZ06n7lx3/gc9/LOvfa+YfxOAilxghUixz/2ABHX+7gLiSVGPKdOj+Jez4D3z+Y83fNfVHiprn1R/HOf8lZwOZTfjIufZa1Dk5dP6GHf+Bz3+s+bul/qCY0yh0PRSZ+xcwJtBmCVJxVKJUh3hm/xaGHf+Bz3+s+bul/jDOLDRSv+zKvH/2DcwlhFR9NGc908dRD5/G347/wOc/1vzd8v6tiatYgoOgs/+AtUA26oDkxLXExeUz+98w7PiP8PzHmr9b5j/37HLpZeR/o9oY568QiJs41lZ8dmkcwKfi347/CM9/rPm7Zf6z9IaqmCEK6qh/YwMJPkFNFQW7tf5x1Oan8bfjP8LzH2v+bpn/zNpHMU8Rcp39py6M/G++v/RdhDr3hPVQ/2nY8R/h+Y/l/fM1+49q8EWt5HnhMvjrhjDCYYCio/5ALqqn5l+FHf8Rnv9Y8ad6y/zx6MkqZwI/v/py/2LF99mONX6XZY7hPeR/w47/CM9/rPm7Zf5kYd+NXQJ2I/UjN05i7T0AYw1Ckn3ph+7/aMd/hOc/lvnfNe/fQkk8vwB2P/jrvYCK51H/Rq4+jYQwH8r/aMd/hOc/1vzd4t8kWKiUMrTYHZDM+Rs1IpgbOW73SJwO9f/Rjv8Iz3+s+bvFvzUWpVwz5Dj7X/IoQtSwglP22VlNvR7K/2jHf4TnP9b83eLfMPVs1isEm0PwLTFY9HGkg9w1+u7w1P432vEf9PzHmr9b/Bv6XiRjg9ArA1VUyF4J2kgAR2Hiw+TkDH87/oOe/1jzd4t/m5SVkhQiz/q3OAeaqofgCuG8GOztkP+gHf9Bz3+s+bvFv/XSLFZL4HDGP8QIOsvhlGoPTlIIdur+Zcd/0PMfa/5u8W+pJ/az/o1F5/5VHfmfVwcxW4lJXaJ8qv7Y8R/0/Meav1v8B7LV6FKEUWrwfH+JkIkypFwC+hyk5kPz72nHf9DzH2v+bvEfNFKJ5r0BZnJAyQVQ1xNgIiyi3qQd4i/u+A96/mPJH93iP8T3jjkliDXM+c/jKy3cIFF1dYQ/r6fmP8cd/0HPf6z5u8V/VF9q7dpn/6kC9XH+2twE4nprqDU1qYf6n+OO/6DnP5b8XfP+1yK7XERG/kcy4t/4KruSoeWumnwSTIfq37jjP+j5jzV/t8Q/Ni1Y2EA9lpH/tTn/oIY5jhLJi3D9uGrs0/jb8R/x+Y81f9f4XyVKeS48wtiBfBrnb01z/kZzjdW3VA/NP4g7/iM+/7HgL4Rrzl/urmByCNhR5vsPAxON4BvWRpZS7Ifm/8Ud/xGf/1jzd8v5S5FbddpAUxjnr2sdrAWa6xh6Zguu2Knzd8d/xOc/1vxdc/46V6Kwh4g0zl/GCnPqM0TO0lKvQfKp83fHf8TnP9b83dJ/VauYc0RgU8JRd3P/QnHAUlrwIwQ6PsXfjv+Iz3+s+bul/6oWzQ7rqDqa11H/cgTTyNDEQtNYLbtD98+84z/i8x9L/vCW+mNQ5qvHDs3P+ae9FLD0ZRzH+HaNpOlU/z3v+I/4/Meav1vqjz4A5OZGwHPz/bkGGZEwNsjNrLbasdmh/j/e8R/x+Y81f7fUH+YHZzl2CJHn/NOAIFlG/eELtTgOYRcPzf/jHf8Rn/9Y8eeuuf/zffw7cTWDq3P/QqYy6g9WcNGiJaw+h0P+jXf8Bz//sebvlvMXY21h7n/DL/u36iBRkRicdAyuldr9of4D3vEf/PzHmr9bzt/URILFAgO3UX/oQE9MECqVMA9msVP997zjP/j5jzV/t9z/BS7RxZqgchnxL6eR/xGlUQ6HkQeWXvrHp1afxt+O/+DnP9b83XL/F1LAUeWmcfTqyP98D5CDzudwjVxxZaB5ir8d/8HPf6z5u+b9JSG6GDNkU57+Awd/adQfmJy3Imrt0P433vEf/PzHmr9b3l9qsiZKHZqb8w/UDLLO/VveFe9dij0fuv9LO/6Dn/9Y83fL+8tRYFCKOYPk+f4yJwMJ3aCpJVeoiuCh/pe04z/4+Y81f7e8v2QJTMkP4FwMQHEcwuqbg4baLMRWgjsV/3b8Bz//sebvmveXWrNoqqA6Sg8i/2X+UIVUWs/Faju2/zft+A9+/mPJ3zX7p1GwVk/hy4PfUQRTHCdxGF8xueCbd7Ec8m9px3+k5z/W/N3iP1w3X6kT9EgZqEUDtY4QpERXmUs5tX8r7fiP9PzHmr9b/Iel7izlBL3P928yMkHrfeR/WkdZHKtr5dD9X9rxH+n5jxV//p7+g4iMHGjuXzWg2fqnmhB8kea69OT7oflDacd/pOc/1vzdcv5mZfGeHfTspgShCmJ5pIMeSxCNOZ7a/5F2/Ed6/mPJ3zX7pwt1H1QCSGwCFDhD1pEOai+9mLTAH0fNfRp/O/4jPf+xjn+3+Ddzo8xoI/WrSrP/ZZ6/UgNUjDa+FcTnQ/Wv7PiP9PzHmr9b/FsY2V9GiZBqH+dvH/WHlJSgOZSUSL2c6r+SHf+Rnv9Y83eLf6utibkegdkYiHKHnKpAjw0JS1OSU/zt+I/0/Meav1v8m1Ekqa1DmakfZR9BnOvQK7fmkoz645D/kB3/kZ7/WPN3i3/z5ph8TnPhavrD/ukeCig6l4ubuzAP3f/Jjv+Q5z+W/F3j35RKyNm1AZzO+2fpIDyvY9AyEUYK/dD7X9nxH/L8x5q/W+7/5irtUDWCS2hAcxODzkeYcfyAmii7cmj/jOz4D3n+Y83fNf4tWA0sHrTmUX80jqDBOlSP1VUN3ezQ+zfZ8R/y/Meav1veH6l3QUQUWuttxL8SIbcsEEcULGQBnZyKfzv+Q57/WPN3y/ujUXu40L2M1I8i0PiNgVX0ULuF2nKLqqfuX3b8hzz/sebvFv8hJUfNI/6FygQUC4OZK9ALclenbB+fOn8Wf7rjP+T5jzV/t/gPS2YpmELOzQHNS2ibm0BSbFSaS9W7Q/d/uuM/5PmPJX/xlvuXRjk16QVK/OJ/MY741zv4HFtT51vFQ/cvuuM/5PmPNX+33L+EUjKVkfX5MKijlOOchNogJkQufVQn8VD+pzv+Q57/WPN3y/2LG3Wuj01Bm9Dcf95AUiRoPaPURq6d2n+kO/5Dn/9Y8nfN/jdkKtGjgMdRdVATBi2+w0hxW5aaYtVD/X+64z/0+Y81f7ecv9G5mBUZyMU5f600sBQDIFoouY7k8NT7N93xH/r8x4o/vOb9h6I3CVP4+prG+Ts+EisRuDUcJ7LlfMr/6o7/0Oc/1vzdEv9GfMulKELq1IBCSqAy0kEb57K0SEyn5r/ojv/Q5z/W/N1SfzBxGNCN0sMlBxQFwbIf6eD4dvKRszu1/1d3/Ic+/7Hm7xb/y6PsyH5EPYcyk0CMkGsziBZVuWTnPo76/yT+5gq9Df6e/1jzd4v/HVEu+RIYQh3oESWGHHBuos4Sok+50Jn9g3OF3gZ/z3+s+bvG/7pWzCtBnE2AlJ2AkH45f2uTJhrSmf6XuUJvg7/nP9b83eJ/i5dSnSRAlsEftwrjOwRij5KYkdOh9+dzhd4Gf89/rPm75f2bJ3PBxww19cFfdBVym/WvK2ZBWrZyZv7GXKH3i/yNJPHxt+TvlvdvjYNHGuj5pBUoFBn1xxwC3ZlbQawpnul/CW7Df4wk8fG35O+W928lU4p+UOfIPFCb+z9KMdDivCQrDeOp+mPDf4wk8fH3c/4oXOM/Yovd2DoEGVkfIbZRf5QG1ecWS2gpZDvE34b/GEni42/Bn9Nb+BupX9TI8+pl9v/ZqH9zSQohYyqSMzGdef8b3Ib/GEni42/J3y3+jTBzDT1AiS0AOa9zEn6EGEOJvZrSofeXc675Bn/Pf6z5u8W/ZXKSJPLgD0f90WMCcVwhsis9aGr941P7z+LPb/iPkSQ+/lb8XZP/JSWN3hKYrw4otQx5bqLuoy7pJTHVfKj+8Bv+YySJj78lf7ecv3UEO5xbP8YHDFRyG6VvR6ilkyvVGx6Lfxv+YySJj78lf7ecv5Qbt+IRLKCf868ULJHAfBfns6NmfIq/Df8xksTH35K/W/pfRvnrUiYd9a/Or1wA1TziH0vu3tOojw/5D7/jP/zzH2v+bul/6aRWiTo4zgLkTSCnQlBEg1ax1OqZ92/B7/gP//zHmr9b+l8YNVlKDuIc/UKaMihXDyIj86NiqOXM/sHgd/yHf/5jzd8t/S/OuGS2UfX23Ef90TpIyBl6kaIkVjueqn93/Id//mPN3y39LzX5asXNqVd+8NesjPjXELBhYrSCOZ+qP3b8h3/+Y83fLf0vkt0ofHsGDohAjjtYDxFCCia+sZ9zIs/wt+M//PMfa/5u6X/xvYU8D1zG6d9UPGRKBYr5EQFd53Kq/wp3/Id//mPJ3z3zn31XykTgovoR/6pCRqzARWMoyWn6OGrp0/jb8R/++Y8Vf/fsH+y1J/VqEH0Z8S+PSsRcNHBZJAUOzZVD9Qfu+A///MeKv3vmH9QiualmkOLDnH8vkJUdJE3FV8+a06H+P9zxH/75jzV/t/hf8VrbyPiAlfrcv6UgHgM0LF5zDCHJmffnAXf8Bz7/sebvFv/rQu81FYHg8ty/yg2yjCTQkzAq2c+v2j+Nvx3/gc9/rPm7xf9SVCyDBfDR2+x/NhiJn0ANRaU3ackO+V/c8R/4/Meav1v8b0w1apMOFuf8jWAFcuIyX8KR71IQ6cz8oYA7/gOf/1jzd4v/lVQ95XHqmgUCSmFUIiGFuQQ4YUKfpZ/K/3b8Bz7/seAv3nP/UgLF3IiglzLqj9DG+ZuKG0EwaR8ftdRO3f/t+A98/mPN3y31b9agufQA6Ob526WB9qhgPgiqw17LoflXYcd/4PMfa/5uqX97IWeOEKILfr7/qJALjq8clVbNYcND/jfs+A98/mPN3y31r6mKm8LX24h6FFwFnZ3QaVS+48s4fw/Nfw5hx3/g8x9r/m6pfwmrM+8zUCuj/ujIo/RQgZC0xIo1Zn+o/yDs+A98/mPN3y31bxlZnnkLwK7O/hf2oL51MG3ZNed6cYf8b9jxH+H5jzV/t/Q/Z2+1OmVwNboR/zSAuXH+juOxVp6LJk75j7DjP8LzH2v+bul/TixSyxx96q2Mr3KALDHMcajoSvcly6nzd8d/hOc/1vzd0v/cBUm71bl1sM33R3HuPzJItXMto86vH1cdfxp/O/4jPP+x5u+W/mdzPuDcOkja6h/en/tUITOXKqFJ0FPn747/CM9/LPm7pv+5cpHQewfn5yHMZfaftgjWGUcKGCr5Q/4t7PiP8PzHmr9b/AfVPBhLBlhTBqpVQaLL4NlHSzkUPVV/0I7/CM9/rPm7xX9U14snNQjeRv7nQ4aMXEBzjjVzwXlOnuFvx3+E5z/W/N3iP0qhuWY6QDdzI/6NSGi9Nph1h1ObK1gP+Tfa8R/h+Y81f9f4j2y+WSUoXacEoTl6owg0cT1GptL50PwN2vEf4fmPNX+3+I8YanRSM0hOZb4/d5DFOxDtQXScyVwP3b/Qjv+g5z/W/N3iP4qmUnvEcf7K7H8hBvVJoQhmF5Vryaf42/Ef9PzHmr9b/EdJMXYawCnHUX+0GkCrVhCqrDW75N2h+Wu04z/o+Y81f7f4D2Gm2KRCajL9h2MY/5IMujJ6La53PJX/7fgPev5jzd8t/qN70zytb/SDOvJxxr9WgdFZLsliL6fi347/oOc/lvzhLf7DaUi+OwWL4yuqKqCEDAVbHl8oZDvUf0U7/oOe/1jzd4v/6Nk6R0YgmvsX2HUQ8Q3GdwlFNid2yH/EHf9Bz3+s+bvFf5RU5/y/COr8fH+U06w/4pyEUCI5L10Oxb+44z/o+Y81f9f4D0wRsx+nbkvz/gXziH8S5v7VOjJAsZwO9R/EHf9Bz3+s+bvFf8SGjbwkSNzTiH+tg8bYwWVvMbSWYjs0/yru+A96/mPN3zX+I1tkHqVHNRrnbxz1r833H7HUcSwr59LbIf52/Ed8/mPN3y3+I/eSrDmGrnUUIdorZCSEQCgxutRyPTR/KO74j/j8x5q/W/yHD0gOg0DL1GBAx5CjCIRq3tTz+LFT9ceO/4jPf6z5u8V/OMraeytgwRFQYAUV5yE3nJvhJCc7NP8l7viP+PzHmr9b/IcU8s1ihJjEAZV5/9fIQEqIOjeAuHiq/tjxH/H5jyV/4Rb/QUi+OO+AJZfBn+Kof+f8XTNBaa1qwkP87fiP+PzHmr9b/EfKVkV8hMKV5vuP+RLTAmCSWENgjh9V92fxxzv+Iz7/seLvZ0uZ//jz/9r4a55jqH38qWn8cv/nwDTwXIIurvkePR+6f+Ed/xGf/1jzd0v8Yx0JoNMR/1LsQF4MMiMDEvvYos8pHao/eMd/xOc/1vzd4n+DWazJMzQJdZy/IxPMWUc6yLHnNH6f6eOoh0/jb+v++fmPNX+3+LfCoVrMBL4RAgmP+Kej/g09eevjdP5Zq8+n8bdz/8zPfyz5u6b/T1wouUqFuW0BiEoCDTFDY0wFFXuLh/wH79w/8/Mfa/5uyf+Cj0I+xBn6dHxlDII6SDSfmiVViof673nn/pmf/1jzd0v+J1wsNGHQmfVRcGlugovQxgHckpi1cqr+2Ll/5uc/lvzRNedvzr41bBC9jvwv0+z/iww1Ztbgcg4fS/1P42/n/pmf/1jzd8v5a9mPciMXGOGuAPU5/yAGhdS0s/mWyqn5z2nn/pmf/1jzd8v561tPMaOBUR7xz7kKxmmWww055i9jyA/xt3P/zM9/rPm7pf+eUiPMFoGrzvn3fdS/BSeJqVBKhbUe8r9p5/6Zn/9Y83fL/Z+TbtFRA4dhUNfrHH0/22HKCH+tF5Z8aP5V2um/5+c/lvzFW+oPlS+T1gwwz0eYkhC0Gc35k6lXVyUfi387/oOf/1jzd0v9geJzK1QgyOQv2Kg/vCmwCodGrUs81P+cdvxHev5jzd8t9UctVLsfp65Xmfu3spvvzxOUaMn7kIOmU/Xvjv9Iz3+s+bul/ohWzFka8a9hHudvsBH/VMdxrMlq8hJO7T9KO/4jPf+x5u+W+iNK6p2jQMDp3+YQBE3jm9V8LsRZqB3q/0s7/iM9/7Hm75b3v6zoWuI454/rtL4erHGHwpnVYm/0cdTrp/G34z/S8x9r/m55/1u7a1hMQF0ioNIyjJKYoXjfvYsdWzl0/sqO/0jPf6z5u+b9bywUmsuQLIz8L5UIQmYQo1SLWMeJfMj/yo7/SM9/rPm75v1v95hCQOAepv91CbJHnOOwBGXUn/xx1fan8bfjP9LzH2v+bnn/G9Fn14qC4Zepa5LBfGkg0sc3as3h2Pm74z/S8x9L/vgW/xHi3DAT2zhwZ9fpbL0Xqgit1vkuybsmp87fHf+Rnv9Y83eL/6CSai5ZQRrO/mcc8S9GBDPlxo1+Pur/0/jb8R/y/Meav1v8h2Af1S8ztDz3v3VyICwdYogxpsi9nZp/IDv+Q57/WPN3i/+ouUrByMAO5/yXkQQqjiQwtF5qiZbNneJvx3/I8x9r/m7xH6aZW8U6gPPz/FUBC2wwL2VqGPSpHZq/ITv+Q57/WPN3i/+optpyjdBSZaARDUHGqQetmTlHQeXjqvdP42/Hf8jzH2v+bvEfNPevlqLgggmQhQ5z6TTkXnosiSh/VN2fxZ/u+A95/mPN3y3+w3oIKWSBkHTEv5YaZNIM6qhxyYXSx6v2T+Nvx3/I8x9r/m7xH76Rdz4IYEkJiDNBVgzAuadqNczZWIf42/Ef8vzHmr9b/AeHHJJhBt98BKI5ei2FCJUdJ06U8senzp/G347/kOc/lvx9HEr2x5//18YfNfNpzp/sbca/wm3UHxYBE9bSiqUYDt0/647/kOc/1vzd4j9Sr4zkEzCiH/Gvz/kHvYLPLmDw2Pjjb/XT+NvxH/r8x5q/W/yHL7XmufpIuy9Ao/ad88fHH6KIOukh1Xbo/Yfu+A99/mPN3y3+I7faQvANONLI/zy5uQnOwMXiUgks6Vj+t+M/9PmPNX+3+A8UJVUc6PEogsmzjEhYA9RYOWAeVYk7NP9Pd/yHPv+x5u8a/9EiWc8G0c39v5oqCDmE3lF5/KD3eGj/ue74D33+Y83fLf7DW/URAwP7OPI/jhUGjg0c9VJT4W6H6g9yO/5Dn/9Y83eL/2AmHaVAB3Xz/YfO/gNxBXIOVkPmlNwp/nb8hz7/sebvFv9RnceQ40CvlZEEYkUQTQVamFbEzWuYM/53HPI7/D3/sebvFv+RZeR9BRlUGw3+okD2cwhvltaiKjs98/6D3I7/0Oc/lvzJLf6DK2evmgZ/kef+GRz8qYFVVedLjnpo/j25Hf+hz3+s+bvFf6BjrdO/RW6z/8oqKMUOPVqObD44OuPfyG34j1GkPP6W/N3iP0z6HAHtxtE7339UG0fvHMcRCUPpiK59fGr/afxt+I9RpDz+lvxd4z+k1WAdIWisQHGUHlJUIeWQYrMuhc7MfyG34T9GkfL4W/J3i/9gR+y6r9AT+5H/tQC5jkwwcNTipHrnz8y/IrfhP0aR8vhb8neL/8DaqkMLYDnM+ZPYQHv2IJyseQ3J5zP7z8lt+I9RpDz+lvzd4j9Ym2lt+If54xYGeiE04IyIVTi3Q/1/5Df8xyhSHn9L/m7xHw5THPGvQyt1XkJrnFd/eXzTWXWi2ezQ/bPf8B+jSHn8/Zw/9u6W+79UQqrdcBQcbS4hVA/ZDRJRSoy+SPlZq8Wn8bfhP0aR8vhb8nfN/Z/Poc7VCw5bB3JFwHojMAkolVLBesh/+A3/MYqUx9+Sv1vu/8r4whzztB48+augWnkkgU16lTAywFPn74b/GEXK42/J3y33fxJjG+ctg5cy+ENHkK0idCcJXerefxw18mn87fgP//zHqv5w1+R/WZphVoFoc/8l9gI51tn/h5GlKtOh+ZPkd/yHf/5jzd8t+V+O0tuoM6CRH/WvYQINNUGhwV6grjEc6j/wO/7DP/+x5u+W/K87qqw9joA3imDSksBqxBkJGXPIGcOZ+Wvkd/yHf/5jyZ9e0//nuOXWIvSU5iMk65CxNcAe2yAwYTk0/4/8jv/wz3+s6o978r+UcOR/lsB/mf/cZ/+BLwNHbjXSSP9+tmrss/jDHf/hn/9Y83dL/td6z80nAnVxvv+dL0G8RdDIrL7JOIAP1R+44z/88x9r/m7J/1xi110K0LTN+felgg3kIKJXEu9V7BR/O/7DP/+x5u+W+z8NHZ0rBr3il/p3rv5IDN2rV87Jp37o/g93/Id//mPN3y39fyn5WLM5qJbn/KvuwSQ1KMhIObpqyof42/Ef/vmPNX+39P9l47nnrUDszYBIxvkb2UDyCIAh+oan+v9wx3/g8x9r/m7p/6MeSvI25+9iB0o5gFSc14G+Jw6JfD0zf4hwx3/g8x9r/m7p/9PaNIkZmDcG4pTn/l+BKhqwOsz146qdT+Nvx3/g8x9r/m6Zf+BaSZ19hoxpxD9WBZk6RFOXLEXkZ6NGPo2/Hf+Bz3+s+bvFf4wCA1P2DFa/zN+QDlLmOFQfgpYkrvdT9ceO/8DnP5b8+Vv8R1XXfRAZ6JU69/8qqKF9WcIaFYOjduj+Jez4D3z+Y83fLf4jNTYXp/r9kv85GeiN2gMoVmsxJien6t+w4z/w+Y81f7f4jzyOWeM+9x/N95eZyuy/H3+INuLiKIApfQz1n8bfjv/A5z/W/N3iP6IGHzIhlKzj/A2Dv+ysg2su5trTKIEPvT8KO/4Dn/9Y83eL/8h1tviVBD6HNs7fuX9Vq4NQ1ah2rv3Q/q2B+g5/z3+s+bvFfzQkLt0MauyjCMlewUoe39Ruyr1bx1Pn747/CM9/rPm7xX/UaMZO+zh6nc35zwKWcoWCTgv28d9D+38p7PiP8PzHmr9b/Iej6kqMBlps1B9RHeQmCjG17FKLRcKp83fHf4TnP9b83eI/JDaZaxYAdUBIXtLvSeTOBZNKT+7Q/Kuw4z/C8x+r9x/hmv57tTbinxMQLl/mnzLkoHP/Wwo5tTAC4pn9WxR2/Ed4/mPN3y33z0iOrQcETXP/oMYC2kqFxOSjUKZeDvUf0I7/CM9/rPm75f65NHJNR+jDRjTqX5zvP1wC35oJxug6ndl/RLTjP8LzH2v+brl/ztFxEkFI1uuIf35EwlJ4QBitcG8uxUP5H+34j/D8x5q/W+6fJfdsPiaIdc4/mEuAc+oCuSblUMOA8JD/oB3/EZ7/WPEXr6k/wqgvGMep2/LcvxVrBUVugKUyJWq14KH+K9rxH+H5jzV/t9QfVUrvRQR893H6Nx38OQJnpY3vn1HxFH87/oOe/1jzd0v90U2osSGYl7n/IwlYnO0Igi5XSa2e6j+gHf9Bz3+s+ONrzl811kqlgsd5/zwvoS00BlZsJXbOUg/tv6Qd/0HPf6z8hw+38OdD7GnkgNC8m/1/OupfoVGOmJSaXBfWQ+8/aMd/0PMfa/5uyf+4Y27dIhTHo/7gOf8lBAcYqFJImCge6r+nHf9Bz3+s+bsl/3NZUiEd8a/KiH/jY5DkCXoSik5T537o/i/u+A96/mPN3y33z3Pic8I4ql4uDkYiGCC3ViEWEu2Sa3SH3n/EHf9Bz38s+Yu35H9dswbnC/j4Zf9WH5WwkQPruZbxHz41fzzwzv0zqb4WwGUJjNc8AUFqjpk6NOo6FRyBli6gcTZmVStVz7Qg/MkBHP8igE/A/Qf6zDv6zfc//Dv77pv/88vv/zc/tN5+aOMX/c03dRdH+voP3/xy//vNt39X/vHHn77/9s9/YfefDO2HzzV///2//7v+zXe/mR/8pnz/7bfff/f/+TP88muM3+F/+qdU7Ldt/o397/7kU+u/+7t/ar/5X//xu79Bh/w3v//4N7/zOP/3L3yO//zr/Jv6997NrdR/8h17vyn5S5/9h0/xl/5gi99v/lz8NfyP/4n9Z5ZfLiTutUNMeSRfljzkIja+6am17NXkTPPdn0Se1c//Enniu/r4F/e3+c+CIXv/LzkYvsjzLzjyUDZjyXG+cx2RZ+Q/kHOt4HoQb76V5M+Mnf2TyJP+YuR5l17/4iLP+9v8/y9W47/cWP2fWfjU7KLG/5e9d9v5M7n19K6IGLJIVpHAIEc5zUXUFhhgAQmCCRAgyL2HpfaB4/FarkbeWvnUqLat/iTZcku/P3dPcUOwUh4gJAOqr73/1SY3y2WNOwv//87z/JOP0N88z8Odz/P8u7+p39Pz8PM8f1v10TPVnGeUV51Als7wPOGDtDUbrH21cafV/+88j/9HoPGlPc/5/Lu/qd/R+cQH/3//X//t3/6P/+1/+fU5Ou4Z+Gu4m+Sp8exQR+ogFu6mTcywzLLW0otfetn4O3dD/+TP6A9/k19j6XM2/+5v6rdwNv/ZjZINZeUCedAC0VWg9lHAreeBmcfyO+acDl6J8p94o/y32ua//eOv8t/n//nf/6f/C//v//pffn31Dz/763/yP8+wkP+2f72//dOHn/l/mf3fXP7/qNP+r//Tj97hBy/+of7Zr/Bf/8s//HP9w2//H3+jp2jMJFuXCjPyQRAcDPFdBierdXTKqd/piE0HUD7/iefAJ/S/CNAoLZSeUMwrSMkIVtYC1c55ehFtd959+cSi/8Tg248W+v9DLvef+3HA0XqyYaBp4h+bgKqv+K4unHP2tuqdTUB8YPflT9SG7+PwxcehJKwy6oBZV3wcZPw6zDzAlDQhYa1y5202HbyQlD/BKX/0x+EHhIFI3wZx7lDEIrFrLUMTd1hsebGrcL0DpNMBkC5/ov/xCf0vVl1WoYLagVsbf4zaudYMyUrR8Pz91qkbPrBo+6tk8L+Ng1dUNaIGvNfvyiwCre0dMK6ju0Vdx3cmL/nA7u1PzL29j8MXHwdfLQ2ue/xil33GGmWfFaAkhOEfcul3OiL+bgxc/t2Pw1+l7PsJQpNTd4ooX8uvjZ8TGrIBj5LIB/dV7zwD5ROh/ypl3w8QmqmbLURAHhOkt76PvGdQypXLSivNOw6+nAj9JxaLPKH/hdAmU3pFYNk79JsrVJ0Gc0WZVqgvsTto1g6E9j/x0PKE/hfLqnKuuZQCSUe4bmprL6t3qNyJZx0jt3VFaD8R+q+Swf8Aoau0ObElsGYKUjmEFhwwk6e12nLGOzGa8ETpv0py/gOUZszDI+sCQfXdiNzA62SYuNqYmXRe2j9MdKL0n5iBeEr/i0nPko1UwohbTxGlI167pV83N+usqm50Sel0ovRfBbD/AKX76k1WZmDXfVMm5I5SWoFoCbkqt388n/2V0nyi9F+Fnf8ApU25dvEaJRbyRqoIUXFVsDxrYyxS5p3rLSQnSv9V4PkPUDpctaQWKVhKUVnJr9yMwoVjL4jGHknRna4IOuFj/vjYd7l3rWkObsBJ8t4IMsAcM3CtYc8SztvvbKShE0DmD5B9mHtXmbw6FN27J7k1aMMnpFE7zpQ5srI7Sp8QMn+E7LunT9ybHIki2d5X1irr7m2ZQFZcO1KmSyiUDhCZ4kNkH3YzzGQaGZku3/ucImI3SRWG6JisheatjOyAkSk+RvadTXfPs80MZri9dzfwmRG6J6QxSdulB8t0wMgUHyP7TukooTmvfRl97RtJkYwZFoII0lNzFx7pTmdiOmBkio+RfdeDWniMxQVS2xmZk0JbWaBxy01HyRnveO90wMgUHyP70HsvjJicIjpTAdmGbdYm9NnC2nGtmi+1lx4wMsXHyD5TurWik4tAlTRAIjCDLXPg0ZNM514vtR2mA0am+BjZZ0pnG9arE6A1ASlVwcPGwQpHUi41tVtx+oCRKT5G9t1wgCOTRkZGGdNWuoCN2cBqEtyjgO3S1cp0wMgUHyP7jpGV1KllAi8acbrZAo9fCZA3M9nBW+7sR04HjEzxMbLPlB7VfXtpUGkccXpkcHSGSm3OxrXmS5dQ0gkjo8fIPlM6JcMwXIfmM+J06A3WKMJ2m1FjLZXcLsXpE0ZGj5F9prRU1WpegOdaIHu3quUU3ltqM/MaHvwOI+MTRkaPkX3XiSAt0us5Iw/bHYMoDDZXg2ZozrSvPN+548cnjIweI/uuE2GmGX+gCVr87iL3nvt2fHyl2GqWjitfuljLJ4yMHiP7znt7H9NzOO5Ueihtm5GZQ6KqphJGXu7QUD5hZPQY2Xe9oYmHVRowZv11haZCRVTQMnrUWV2ZL8XpE0ZGj5F9V0/zPio+OpTaKOrp7GAyC2iObyfnWelOlcUnjIweI/tMafVZ99gspLyrLEwLXBeBeoi+tEtOd4Z1+ISR0WNk32Vko+Goc4TP3mNZsxnUFQk4FbT4CSy9XFL6hJHRY2QfDuBRqxI+W/NIO04ruHgDH1VSHppmurRC44SRpcfIvrPpvKKcogZYl+51CBlaD+EJJRmW4aXf2YrDJ4wsPUb23VuWRMHsyaB0D+9dVcCYHWbRJlyUBt0hJ3LCyNJjZB/2kXmarfa9zWwPXOK++pkU8pgW7ntiuvSWJSeMLD1G9p33dh15jainaeaospJAc2QYjmHpY2S+tMNUThhZeozswyqrjozhuLXvNYUtqiwLQ4YZyXdZtXKbdybl5YSRpcfIvsu9a2jtbcGYvMKFdwJLXWH21BpbmWXcYWRywsjSY2Tf2XSUWOjFosqakXtnraF0rcDea5OKa1zaiSAnjCw9RvZdnK5j9rktOTuFTdMCn7NAJc0ikX07XcrIThhZeozsu9y7rKnkC8jr3DS0hE2H5px1zjplslyqsk4YWXqM7Ls+srai0FKFoiuUznsdAveop7uXRSSplUve+4SR8WNk381a1ojK+/GKZ/W950TAF3bIjUbrIz4D/U4ngpwwMn6M7DtGltk56tawaTKQvs/l9p5hZrJiZd+KuLQc9oSR8WNkH/acDJmjEFAeobRi2SfZFVDDeaMsLfWOTesJI+PHyL6b1mm1dTUDz8wgS/aOwcLQtOwnzDTJ7zAyPWFkf+YY5FP6X/R7RwUtfeC+8bMzMhKoSAquRDX3Obzfyb31hJHxY2Tf2bSONm1UoH3IScKeoU5WmD6pYVNd+U5nv54wMn6M7LuOQfSsVGuUVVojTg+Cyvvpsnb6dahvXKKhesLI+DGy72zalS2nDEj+6+myQcsyYKRpzc33k9YdpU8YGT9G9p1NDx+80vbZPWyapIKXbrBQ0+pOnC5NyusJI+PHyL57yyqVcESyTdV2x6BQOG4T6EVlruy5pzvcW08YmTxG9l09nThXNIK89vw0pr0L2AtMjqQ8a9FS7vSR6Qkjk8fIvnu1lOqpDoNa0u45KQucqcEqfTeVSWl6pws4nzAyeYzsu3p6VNG8nyl7sojTLuDdJqSWCpVSJl3a751PGJk8RvbdtE5Gj3i8osrar5Y9DNt4dqipRZQeq/C8ZNMnjEweI/tM6UpGPPIEdau7jyzq6Twr8IpyulftU+/cUMonjEweI/uuE8EplRw+u5EoiO6zaNMXIKqX1in3W/fvThiZPEb2nU2XLDlFsp14k5M0MlRZDZRx7T101OzOW1Y+YWTyGNl3cbpXqnvCckbevad1EOro+4xpx9qWr5Evee8TRiaPkX3HyNxaz5F2j7SPWP86S79GlFor9C8jY7I71xnyCSOTx8i+s2mk1AslmCVElpEHtFkr9LzJd9dw3nfIST5hZPoY2XeMDNdgbQraN/e2VqG6NiidM2tE6nbp1TKfMDJ9jOw77r3X2XRlsLX7valMqDMStNrSxC67mfBO7l1OGJk+RvZhd5GNMOcCg2hfUcoLrHg4c5lt0WpzjDuMrJwwMn2M7DulqWOu1kH3clhhicq6WJh46X1lmXOmSzZ9wsj0MbLvyMkYMtpQ4KipQum9092pgNaSiHbTf7+zj6ycMDJ9jOw7pc1TNZ7gGnLL6gg2WwZvqWLta2W/k5GVE0amj5F9OFVLRFwQVts7BlNqe4Noi4ysk6M6l3lJ6RNGpo+RfaY0Va3OMwpodP1bH1nYMvhYdUYxjU3vzGWVE0amj5F92F2UukmuMDqH0r2H0ksSJEr7I9BXKncYWTlhZPoY2XezliTOPBZ03pfkR1GoNPf75ShuNKjxpdz7hJHlx8g+U9ojKi8Uh5UQQ2keEMoreOE1Roqc7NKsZTlhZPkxsu9mLa0PbnnAPrgRSkdG5rttME+VNDjNfGkfmZ0wsvwY2Yd9ZEJUatj0LB5xekW9lZEhtbwGEy5ed+K0nTCy/BjZd29ZUUKzjAp7QT9IDnN2zwSd+swJORW5M61jJ4wsP0b2mdK9rOlMAuhjXyWmCs1pQq5p5TKxlXGnyrITRpYfI/suI3Mf3UuGPKyD4ECwthA4wnexJLsX/I7SJ4wsP0b2XT2tNaXuDNz2W1bGSLsJCRb2GgbNqZU7c1l2wsjyY2Tfee/erGIkY5P2jkFLJeL0ImhzrdzEnPxSRnbCyPJjZJ8p3SaWFHkX6OoDpJYENhrtB4+oqHX2Vu90DNoJI8uPkX1XZVHqrH2Bed02bQtq019Pl9NLsxHB+o7SJ4ysPEb2HTlJtfa9DmGilX2dwSCcd4Uuicccvcx2h4baCSMrj5F9572V+hAnMCIGaTMyslo6UG9tzrFK5Tu9oX7CyMpjZN/l3imSMCtRRaeGIElHZGSUYK2Zc8JmdImR+QkjK4+RfddzknoffXWwiNYgZUmk3RNBexa0yQMT3lH6hJGVx8i+m8vyJmuMHgX0vqKkYd21kEF3lNpT2Pu6Q078hJGVx8i+m9bhKpF9dag61+73Vmg5t92Y4GO07L3fqbL8hJGVx8g+U1opY6EqYLb3kc19n7gVAjRUS2k0vLQ31E8YWXmM7EOlR8G2DMZeGbqX9IPNuU80oBNXtS6XbPqEkZXHyD6cy5KZMaroyLqjnvZsYd2rQsFOZe3par9TT/sJIyuPkX1HTtrok6Os0l/nxluLeppTBtJas6zd5X9nH5mfMDJ7jOy7eppKToMW8F4ZKi55z08TDB62xrQqfilOnzAye4zsu97QtHpNvqCwjN1dtLdf5N0gSr7IWvJL+8gITyCZPUj2HTopPEYVA94kVNIMqdtwoFrNpRu2ecd9E55QMnuU7MP+omlecoaOyGHV3qHRbGC8yMfElcqd7lDCE0xmD5N958BlJmlzwIhvd0ntYIMqjDoIS2q69E76TXjCyexxsu9ms2ZNlSaC9YQgVPddeU6QUWeZK3663XLgJ6DMHij7Dn73Ev7bFRCN90UOj7QsSq1GJezcuZLcGaImPCFl9kjZd7XWWh33/TseuUesFoW2H7gW7mhtzremswhPUJk9VPZdkxHnXNgStKii97KqBBWT7wlbrnkma3TnmNJeNXwg9WNl36Vl1aOMbg2QaL90dItYTQS5JF5zcRj2Las+gWX+YNlnUmOYraaw6iihw6pTnuDFCpBwxWr70OmtYuuElvmjZd9Nc0zKUfcI+ODIwFdlsByu3KYJ8+75v/R+SXRCy/zRsu8QikXhLDOqaRzhwEVaxOpMUVyv0RBbo3WneZDohJb5o2Xf9Yn2RoIaVm29bKlD9NYs6uq6qopRvfSuRXRCy/zRsg9pWa09DYO2QZnM0cF9Vmh1tjGzKY47jaJEJ7TMHy37Li0rW2MtMLrsy7VqUClcufoglY6ULnWgEJ3QMn+07DuEMoZ1zQhr7gw8Ctm9MLaD1Jz7dGPhO62iRCe0zB8t+66vzAtK7gKl1LFnOhqYFoXZUHCU0ajckvqElvmjZd81lrU867DIw4QJBJdFWjYIGrOVpjnppQZwohNa5o+WfefAEYXXmKBjS11938eb8V3NnCd3nOlSFwod0LKMj5Z9l5Zpr5y6Ae4ForJbhFtWgjl1jhVS53Zn5TfRAS3L+GjZd+/VuG/UrgbDZ1h1sQ5NeEQGvhcdUc6SL9GydEDLMj5a9h1CqbSK7c39edOy3Z/guQ1IA0k7eUh+qa5OB7Qs46Nl31n1qJVHCFx03zUVmlDZo+LyVWWIjZrvTGBSOqBlGR8t+0xqbramVoHc06ZlLNDMC2DB0UQGRfl1SeoDWpbx0bLPpM5aw0njgrbG3l7V875W7NCrLOdW69RbsfqAlmV8tOw7q04YXtIqjEIlrHovkRXfm4KT/zFA3y6B0XRAyzI+Wvbde7WmmsOwYSDua/PbgTs1mFFQYwu187r0spUOaFnGR8s+HLj1MWZBmI7+R1rWZkXIMvsyqYr1Vlp2QMsyPlr2XWtCX8WVBEh5P3J0AqvZgK1Rpi6z9FvF1gkto0fLPmw40vGLka0wY5CVOzhF1C7Kpk4o2O+spaN0Qsvo0bIvZ7YSylywvO2ZLW2w109GcR05Waaa2rxk1XxCy+jRsu+mO5gS2urAPeosMeRQuQ5IklOTmtfQSwycT2gZPVr23XPHKphLpNy8fNfVjtB6N0ilWUbNda5LxRaf0DJ6tOzD9+oxXVqD3PbM1ix7PYYSsAzl+KJhu9QHzie0jB4t+0zqOYbbSBM6132/Yc9kTkzAjKRKs856S+oTWkaPln0HRl336pMEfcy0T18W8J4yJJLC1GrE7EszW3xCy+jRsu8QSs8pV6lAe+1kpOICvivsPAbvK0xF8qWGIz6hZfRo2Xfv1aF1bWsB5q57PC8ycCoN1lhrtRxunW8VWye0jB4t+5CWNSnxFyBjxOpePdIyr1D3dI9Z7Yku9ZbxCS1Lj5Z997JVedDeIVt7G1Fs1QS78wSW7d3QQ7KuS1sT+ISWpUfLvutCWT3tiAxj9gqiDcEpyi6qtRVMg6ZcGs+TE1qWHi37Li1TZJu5Rwa+D1WnEL0mZBirmyXx7HIpLZMTWpYeLfuOlmEY9UgDdnUdsZoRWtmXtfaB2946Vb9zF5HkhJalR8s+k3qNWmlMAWuKICgtpC4GRi31WcYKq78k9QktS4+WfZeBO/no2kHntmoekYGnMnftRcVVW7VLDFxOaFl6tOw7WmYFMyUBLLSLrb6X1Y0C1OdMwgvt0gF6khNalh4t+y4DJ8WSZt/jHAbi4cVbQ4KUjWoelvq41FsmJ7QsPVr2XVrG1Hq1BJM2QpGpEbWlQCNumLSN3G+lZSe0LD1a9mFaViZzZ0CP3EwS5b3haII3QRZfuuql5w45oWX8aNl3Ujebaj6h/rJq5wp15r3/HUWGqvgcl6Q+oWX8aNlnUqe10iytQWmVQIgWWGUFLSvq6+GT66XnDj2hZfxo2YdDt21X0BWyD9xgtEFVamArHDtS3dfoL0l9Qsv40bLvpO5rrtwbdArfLZZ4r71Z0KSvlVFa8ktthHpCy/jRsu+k9jWEU98LE8KBa/c/+sDb0JKrtpLpEi3TE1rGj5Z9JnWZSUzS3iS7oq6ek6B1M1iJRVNeaOVSy7+e0DJ+tOy7tGzStBlhOrHyRigLfNLuVEjLS8oj3crA9YSW8aNl37X873SspgqUbc9sRUlt0hPYYJfVWvznUheKntAyfrTsM6lDZyxjFDDFcOBIA7xv0y69Rl5WtJdLCEVPaBk/WvYdGM3qbXUFKh5S95LA8yx7/7tirdyvrZPVE1omj5Z9N4nJ1mzs5UbaZxRbkYG31RDGnOI1XHmzW1Kf0DJ5tOy7WF2tlz25M5vs5mCSyMDZoUspq8vsWi6tvckntEweLfvOqiXSr3Dh0HGfabGq0DYnHSFF5Zmn8qVBnnxCy+TRsu+eO6op1yxQ275eXSaDMwrkJo5CIytdesTMJ7RMHi37bjwv6WQfBrOYgzStYLuXkHAJ5ZnWuLV4Mp/QMnm07DOpraKu6hlaizpLamew5LqbUrL3SJPTuFRX5xNaJo+WfcfAVaiUFHV12Q1HWhjaWA5YlnCE7hKGfknqE1omj5Z9Z9WSLfUqQJ7b31oTSjXQisnMiiW79LKVT2iZPFr2IRgdSJwjOEcBvdOyvs+fFmiIRXGtpnJL6hNaJo+WfVds5ebuUyHjXmaFaNCoLjBJYl7XQrmVgZ/QMn207DOpBZOSGUPBiNDSZUFLTcGQdKbw7ei36uoTWqaPln333BHVVJ77lHHeCzL2kmirKYFaRsp9LsZLfeDlhJbpo2XfSV2UR88LeO0zLUIJGrf4ypZ195StXxrkKSe0TB8t+64LZS3CpR1m2g681gGtDgLS3PLKg1e6NEpfTmiZPlr2oQOfy0uLCM0aDryMBfHbjIScZWLlwWNeitXlhJbpo2XfjedxL7q4gS/aM1t76DbyMsjFFo6Ul99a/V5OaJk+WvadVRu6JVRg4wyy14ua9gbqzfMYZahcaiMsJ7RMHy37TOrWK1JLDku1bAeeos7SCux17wUXtlvrZMsJLdNHyz6TWjlitWOB9MculGZ7G+GIgN1T1aVE9ZYDP6Fl+mjZh10ofVrSBlSph1XTXjw5BzBzz/FjzOWW1Ce0LD9a9t3L1uqLEROsZQOk5z1fTQyDedRJs6RyqQ+8nNCy/GjZd3X1kNz3Tjr9RcsYw3ebIEhU26Ny7S6Xii07oWX50bLvGLjqsNwUOg6KYqt1aLWvMG1Moyhp1UtthHZCy/KjZd+lZdgp3HSBhbsPnGoHMw/lp26pF6Zb0x12Qsvyo2XfIRRyGyuHA3eLunoMgYq/rtJTp32pRealLhQ7oWX50bLv0jJKWEci2KtGIy0bCDZkV9gz3Ppszv0SA7cTWpYfLfsuLcPko4XKmSismiTCNGYEJcdRa818ax+4ndCy/GjZd33g0+PPs6awag5bZu97G+GCvPqQFL9mGbes+oSW5UfLPpOae0md5j5d/as5OIoty0pQl2Pfu+vs1pkWO6Fl+dGyz6ROTtQGJ1jdVujdeF+y3lKbJF0tU7mVgZ/QsvJo2XcOXLkyIsEc27SlKNRZHEpvfZmWRXiJltkJLSuPln1n1bq4trQAZ0sgvh8x0xgw3Cyxauu3Go78hJaVR8u+m9myMdLUCZh+SZ0GtCkVmrU6Wrbqfqmu9hNaVh4t+64PHH1UXgieRzjwXWd5jjJ7TOky8lydb0l9QsvKo2XfIRQXaZQH0K/WhBmu3BEnZC8Tc9GkemkboZ/QsvJo2YfNwTxWjZIaKTWQ0gf46iE1LdHkFsZ3abrDT2hZebTsu+eOuULUXKEgh9SVDVpJBj7G0FLmVvuS1Ce0rDxa9l2sXq1XKQkwp0jLJEVGlluGYrXmqVkSXjq+5Ce0rDxa9t3QLWcpNXw32sx7lN6hVVug4bpnzovKrYYjP6Fl5dGy7547woQt7Y03gyeI1gaGI0eZvZKNWiIHvgRG/YSW2aNl39GybEYzVB77JVPQJzSnHKbNIhlFtd2K1Se0zB4t+0zqzrXVFlY9825NaCVUHi3BaqX1tibzpS6UhCe0zB4t+86qt6K+BnBvAuKe93rRDsu5xh+0Z7zUhZLwhJbZo2XfNRytTjjDY3dN+2VLGfZQx16iQL2nZbLuZOAJT2iZPVr2XV2tlSzt3rKa9+2OqLBt6U7DvabVkArdsuoTWmaPln3XHJw5DYxiq659qlyYwFf4c/M2fy2KLvkOGE14Qsvs0bLvEAqVtEbpkBOO3TG6W8DZICXpxmMm5lsO/ISW2aNl3yEUZFplKZRV/I9HTE81Q+2T9qHbUdKdlv+EJ7TMHi37rthKkQpr9b3CKoFQ13Dl3aBKS5ZGzetaWnZCy+zRsu9omWjxvBDSXhostBy8R0K+0FRU5xjzDhjdbP1fS+2Pln0Xqx2bKC+YqZTdcGS7YzQBt5lz49bDkV+S+oSW+aNl3yGU4WI5FYg0fN/E5AmNHSNW80qiqc58yYHTCS3zR8u+k3qpCUce1ttu+R8o0DIqkHiRSNms5TutCYlOaJk/Wvad1KGljORRbK3dmoAIe9wW+ihFpLvRpZNqiU5omT9a9pnUda7uKfdw20lBepvgtRZgLCl1nPGvOzcxE53QMn+07Ls+cNtHHBZFrPaoq0dZm4lGlrbm8MLLfN7ZcJTohJb5o2WfSY1tDF0rQW37EdOmgUf4jrp6Jq/Ll/idvWWJTmiZP1r23cuWIBI2hLL2XbXdRljXEugzgnhJPLXfysBPaJk/WvbdcwdGVbV2sbVwgaAMaKs3qMVnJV4z8y0HfkLL/NGy7xj4yFaMZO81CgeeUyRoUX1BsTVr6t0iPb8k9QEtK/ho2Ye9ZexapgMvnSBuDjXvUfoidUbGlmjcqqsPaFnBR8u+a00ojXPZzaJ7qlpKr1D51/bJmpJhptovOfB0QMsKPlr23SRmEcx7nWwoG1K3HsWWTAXFpLkMYhp3moPj/+5E6kfLvqurs8zSI0Lj8gYSyRJUnQvK7J4ad0vtkgNPB7Ss4KNln0ndEGtfpBGrd8PRdNx3tnbUztL3QsJ2aRIzpQNaVvDRsu+s2tFkhcdeNhjEEkcGHvbtZdQxhreldy7ypHRAywo+WvZdsZUblkkU1ZVqxOo1oErfg5nhx7MxWbkVqw9oWcFHy7577hhjEZW2LyPujlFnqFj22a2mlrRb6bcc+AEtK/ho2XdglKUnrWHVsi/yrElh1WHfc/ROUXtF4XVpkCcd0LKCj5Z9F6uVwlM3iljdwoGLZKhLF6SsSqmi5HTLqk9oGT1a9pnUPNtMNQn4iuRbrFPU1TWsOu05Hi7YLp1US+mEltGjZd9Z9RS3UgRm3/erRyRoTp4hfiwXsoFJLrUm8Akto0fLPpOaaDiHpwZ27lFNL446i2mPWycRsiZ0KVbzCS2jR8u+6wNPtqRNh1p3XT33TUwvDiuLziU1CutLsZpPaBk9WvaZ1FFqsSl2UJRIywwNjCNgW+6Epduq/ZZVn9AyerTsu5ctQZqFG2SnveEoii1D2SM9YxYptm8bX5L6hJbRo2XfWbXiyHMY0LCw6lIbtOwCeVlR3HM869IjJp/QMnq07LtYbXWsnhS6YwVZvFsTagfmHn581LDsS6P0fELL6NGy71629hU1rAuI9km1USdUZYGkWnWa13HrvZpPaBk9WvZdc3BqYns3RjbdVx26QNsXt3rJvbSMXPOl3jI+oWXp0bLvpKY5kuYGo80FknoGz3XrXdLIqxFeS8tOaFl6tOy7R8yUtLZw22LMe2sCQR2EMMOxl+3bx6U7W0lOaFl6tOy73jJtRCVHRoZrn1SbCvu4FuCq05o6261HTDmhZenRsu/eq2tYjuwSq+Mez+sMHm4ckijqis9A8UvTHXJCy9KjZd/FakPtLe3bHVn+2By8uxXAo/hS4xTl9qWhWzmhZenRsu9oWTW3nCItqzO8eK/hwF2i4sJZh6bZuN6y6hNalh4t++4Rk4aKeHjsuSItSy1cueKMNNyL4z53S7es+oSWpUfLPpO6W2UtfUFR3EuiI2B7IYY2tJNV610urb2RE1qWHi37joF3Gc45rDrRPlW+FJpLg30VdaZaOT4Il6Q+oWXp0bLvhm6TdWqlQi17vto1rHpx2ZxU0kAfBS9tI5QTWsaPln0nddba9qTWMIsMXKWD9Z2lTfOGtSW/1VsmJ7SMHy37LlZnSbMX3kN5+84W7braG2BbcybHmfDOqfKkJ7SMHy377mXLVil73WROOwOv2MCaChi2IboiZ/NLXSh6Qsv40bIPwSim0spuFo2ALdn23rKQWn0OJKcu89Jzh57QMn607DtatnTSol/MZO8YbQI7RgOPOac2ntUuPWLqCS3jR8u+K7ZK5zxqh9pXSG2rQkvosDylOqhywUtpmZ7QMn607LtHzME0qZd9GVH2ln+Cmmjvy3Bh6z0r3UrLTmgZP1r2ZcNRomwVqNSxr+dV8KingVduMwsm6bekPqFl/GjZd2lZsrqWLeg13LYUWVCNDQS1Ypi2db8l9Qkt40fLvnvZSqmlKRMYee8YlUjLRAi6UWtrEKZxqWNUT2iZPFr23ctW6Nw6IlS1SMtWU/C572wx1sGSS8dLL1t6Qsvk0bLPpM62Wvd939YKgsy1oGnU1TT2+v/hlW8ddMgntEweLfsOjK6q2aZC2ecRhXOCRvFNT45RX+fex6XWhHxCy+TRss+k5uVYWRUy715CGxJWXfb+9yk808rKl9oI8wktk0fLvnvZqnOUqKFBSDpIa2HVo/c91zPGskFNLx1fyie0TB4t+/C9uo+SxgK1XnbLf4PWpMHSsceuc2K8JfUJLZNHy74Do0RaVmXwqLr2qXIGG2nP9STFxD7kVhdKPqFl8mjZd8VWm6G2ddgHtUB0ORh7gtJ671ixNb8l9Qktk0fLvkMoKNNoz+O5LJAqabcmTCg4Cnr2XtolhJJPaJk8WvYdA480m9LsMHG3/LNEBr4sAvZgzmHu+4z1JalPaJk+Wvbde3WepbEZaOm4pW5QieO7NqlSJ53zUhthPqFl+mjZd3X1xDVrK0C/1t6sfWfL1oDCfQyvewr30nNHOaFl+mjZdy9bHj5bdmuCeBRbewl8BO0FJaT3PnJXvsTAywkt00fLvsvAK+cmmaFNG3udrIBZXzAtsehQ03lpQUY5oWX6aNmHdXWUVrvtxPZBelGqYCUpYMfRq3Dq5VJaVk5omT5a9pnUNMb6NXSbi+0t/+jQ1BDGypN1onC/1EZYTmiZPlr2mdQ1Y52tGqxBv86fZvASrrw2z5p4rXVrkKec0DJ9tOw7qy67s8x62LLYPn+6uxKcQXuZi8kiK7v0slVOaJk+WvYdLRsiNHiBppRC6jKhLe1RYfeVR8ap6xItKye0TB8t+86BNxy2q6tsbe7zpxoJ2lJIWkbrFHk5X2pNKCe0LD9a9pnUEaIXJo+UG3fDUdK9t4z3rRYuY4ywcLz03FFOaFl+tOzDPvA+TKuDU4RpWbKfMxWBOFktZMXzpbTMTmhZfrTsw9aEhBkTQsc9dFvTLrakA80U6dnYt6wvpWV2Qsvyo2UfvmzZyqQVGD2sGr1GWtYQtFBC65nnraPGdkLL8qNl381sSR2+CCEXjAwcZwLTQTDCqbeRieqtzcF2Qsvyo2WfSe2pJqwhtVnevWW2oKrs1gT03BtJ/OwlqU9oWX607EMGPrWsvGDKfu5IQ6HuYmvM2pJg5ZUuFVt2Qsvyo2UfjuehJhWEwbvhqIV9N+8DuNTasU5s6RIDtxNalh8t+07qMlGLVFDLUVf3/caVEgM3aivN1Netm5h2Qsvyo2XfNRyp2aIukHmD0ZEztJoKLG7chpW67FZdfULLyqNl39Ey11zyElAKlcWirt4D1zBnTwu99MjQL0l9QsvKo2XfvWzp1P20AWW3jYq1vSSaGMKex6pzTcuX0jI/oWXl0bLvpJbZnUaH2VbE6koFvIfe5DVXx47z1suWn9Cy8mjZd3V1zpTXcMCukYGTRwY+vEbF5TP7XihbLl269RNaVh4t+46WefJJScA4TFtoGZhkB5b4EKScq5ZLo/R+QsvKo2XfvVenPpRbg/RrRR3WDu5Y9iDPKrTib7fOn/oJLSuPln333DG5coo8bKlPEI8K26j4Dtg4xmyMcgmM+gktK4+WfZeWJUZNrNAa5X0oEaHyDC9uFTNiyN1uxeoTWlYeLfuOgc+GPPaFFtor6nLZR8vDgdfw3YuJneqlUXo/oWXl0bIP56urD2kEEmEZpHE4cLbw5xYhvPP0WS89YvoJLbNHy76z6uIra3js1XUvROkOLemM2otddW8K11tp2Qkts0fLviu2dJAqduDsHKY9E/heSThaXqima126dMt4Qsvs0bLviq3w0ig6IEorj1hNa09vCXj1Lmk21XUnA2c8oWX2aNl3j5iMycOwoZPubYRzgMt0QHUp2bLUeme+Ov5/T6R+tOy7YssiHg8qQGlFsaVtQS370dpzWbVTp0vv1YwntMweLftOaqSwryIQrruAcCnQuhdIlSw3YVW/A0b3PrQDqR8t+y5WU9M1+4AmKzJwwQnN1WCWZqnPnYLfecRkPKFl9mjZd+N5TGPMkWBx6rtjlMGzFqi991oiLYovLkl9Qsvs0bLvEApyyxkdbOS1F2TszeCYoUeZ7W6zZ74l9Qkts0fLPpOahze1vQ9cE/0x3WFeEEi9cB6EJncajhhPaJk/WvYdQrGyEtaI1b3tzcF7Ox1OAyVW6xbflDszW4wntMwfLfuuC4VXU2oM+dfq97wiLcs8YMpqTr7j9aVii05omT9a9t0kpiYOA2NIThGrZ2KwRhJpWc24pnYplzJwOqFl/mjZd1ZtNDHh3hxcLOrq0bbKHTLbbMubUL8ERumElvmjZd9l4D2PMhBBR+eoq1uGmqWDtrCosSj3S4+YTCe0zB8t++4RsxIiUYIypYLU/bI1KUL3alTWyCi3aBmd0DJ/tOzD8TxyabRneEaJWO0h9RKByYU0OSa6dLuD6YSW+aNlH3ah0BiKDjj2lv8RDrzthUfJ1qTWNO8pjDtSn9Ayf7TsM6kz1cYtC6Qx9zrZStBSKZB9NnIytEvbCJlOaJk/WvZdsSU6B5cEq/KvdbIZTAtCWcVG72x1XqJldEDLDB8t+86Bj7pv3GYYZvu+7Y7Vugw8tMY2k411y4Ef0DLDR8u+a/lvnVPVBiq+oq7efeApM5RIzacK5nbrZSsd0DLDR8s+k7pIL5Otw6Sdgdd9catMgiqoqNRTVNqXpD6gZYaPln2XluU1K+UKtSmH1G1CxZqBSEde6iutS7E6HdAyw0fLPpO6V6uUnCBV170v2EN0YzBxGpN8E5ZLUh/QMsNHy75DKJ6qJDVI2CNWi3ewSIZgCmJkbLLGNas+oGWGj5Z9B0bFJRV26Fh419V7ugMFFmvhqlVGvmXVB7TM8NGy72K1WlFZBI1sguzdGBV1Qlp9r67r2dqll610QMsMHy37TOrVTHOtobJYxGoiC6mpA9buE40UL93Z4nRAywwfLfuuY1RW63MZEDYLB74Y6tAKc0RN3aeEA7+z+p3TCS2jR8s+TMtwYJSv0D1FrE44oLJMGPHDvXtU13bLgZ/QMnq07Ls2wqFTSldYhdvecKTgXfK+7+CrJJlzXUIofELL6NGyDzPwLokLQfhKj4CdVmTgrWyrroVSLc0uZeB8Qsvo0bLvHLiqlxLa9ioUDnzmqKv3iIfXgr73gfdbVn1Cy+jRsu8ycOGSrE/QtWO1SAfHqRDyD8uJls5LsZpPaBk9WvZdrMYyJnWDnCb/sQuljqiwvWnaHSjh3C/NV/MJLaNHy757r+bay75NTqUtEHUHm7SvOqy2z+pFvL5z6Zb5hJbRo2XfpWUtYvTeYzWTtx2rIy2Lkhp6z8Vy6dlu1dV8Qsvo0bLvHHjX3sYS8Pg7iC8E89GhcOkcpt350vEl5hNaRo+WfSY1tp5ynw1Yy15Rh3tBxppRV1ed2YfYvFVsndCy9GjZd10oVUqlOULgLXUID26lA3qdvdYxOt5ZPMl8QsvSo2XfWTVpLzJ+HT0NB27cIyMLVz6ytYjj4cLnpbRMTmhZerTsy9aEXlJyUCmRgbsbtLRCbwmzi6orpXYpVssJLUuPln0mNdXpaPtmXhIJqYnAV5g29VUds03VOwcdWE5oWXq07LveMuMdjxWaY/vjztavtGxYyV6KsMxLsVpOaFl6tOy76Q4zqx4lNS11kFEUvFiDReHYo9yarV3amiAntCw9WvaZ1NVbGqMlSFL6HwiljvDnjNJk4MiSL3WhyAktS4+WfdeFwpQ4kcPQriG17l1HeQ/djrF0rdrqJVomJ7QsPVr23SDPKp5t4b6MuDNwy5GBd4HIxubIq+Z66XYHywktS4+WfSa1YzLRqKtbuOo/2ggtfDf0HoVOCG/j1jpZOaFl/GjZZ1LzqhRV1YLB3UBs7AUZkYFz4Z4Hr0nlVl19Qsv40bLvnjumGpp0GJMQBCNM+1j72NYa3QvXdOu5Q09oGT9a9h0DH2G7QwXY2wSp4cVbqRWsFRJEa86XdqHoCS3jR8u+i9VTyUtV0EUhtUUa3qZWWKVjHckbl0tpmZ7QMn607LsMPOuSiQKWttQ6BZqtCNgNtY2mzuPSmRY9oWX8aNl3DUeWuaIq1Ml7wxEi2OgV2Hh4nTpGvhWrT2gZP1r2nVXX2VLEa9CeQmqfDWz3JwinhUYNi156xNQTWsaPln0HRmdD3HUWSS7hwG2C9V1c5zknpcjAbw3d6gkt40fLvgOjpElnLdCz037EzGBFHHKLNK0vJOuXNgfrCS3jR8u+QyhSy7A9RS+RhkvDto8vKRTKGh+C1MulQ4msJ7RMHi37cDwvzVCzwb5VHRG6GTjzvkqfwptnWbuJ947UJ7RMHi37TmqvLbeI0DVLAuk97zBNv7bLWs3LyC91oeQTWiaPln3nwKsUs8i7S91HrH04tKUdaipkyeJLvCX1CS2TR8u+S8tweFFhGG3gHs+b+/xpByoU2kdORnRpZiuf0DJ5tOy7jtHItN14gKd9Z6v0BZt7g9SVSjNtfGuUPp8gFHm07DuEkqKw3h1lVC3q6qYDLIqvUN4T0W5DKZe6UPIJQpFHy75rDpbV64xiS2sLBz54Qiu5Ql+VWivGRS4ddMgnCEUeLfuuYzQlMmUKW94bjmyvqJtFgFPWOXNb3G5Z9QlCkUfLPuwtW5hbzn8cZ5GqDFYoQbhOHywjNb1Ey/IRQnm07LuXrVVVKay6JPe/HUocPcHwjCZRd818S+oThKKPln1o1aO1vgZI54jVpQk4d4TultAiVqd86XZHOUEo+mjZh0O3NCn7HuQJgcXmvomp26r3krqUOSz+ktQnCEUfLfuu4WgvsSrJYPMSEJl7Rd2evEWSjDiX9VtSnyAUfbTsOwbeXBjXglKmgKS6/ugYjeLaI1TnUcqlNsJy0nCkj5Z9B0ZbccVQudcdq6VXcFWHRLPYMmbCS10o5YSW6aNl3znwxuSMBXRtq257fwJyg7zXzDYJC+dL79XlhJbpo2UfOvBGjL0BRXCONNwiLWNnyJhLql5qusXAywkt00fLPpO6a+RHQxEwcu4otnICq11gRkGtCeeY+VasPqFl+mjZd1InoizWoA4iEC1h1UoIEcFL7mUQ3xrPKye0TB8t+65jtLU6eIXKWMKBV2QwrhkiKfe24gdHujTdUU5oWX607LtYLXXWfbqadR+x1v1yXaSBjbEKKRGvSy3/dkLL8qNln0k9JC3MpuC2W/43Qql17qPluc68itGto8Z2Qsvyo2XfxWqfnM3LHr0MgantS7fUgTtb9v38MS7FajuhZfnRss+kzh0bKe4hLcOw5T7AzA1yceq+kq1yqY3QTmhZfrTsO4RScx8jMbRV+94xauCpLbDcVm7JhvdLbYR2Qsvyo2XfNQcrljYHQa5rv2xFXb13wUOa3Guu7v3WI6ad0LL8aNl3sVqQKLUKBdeexKTdAj47YHeynljzuuXAT2hZfrTsw7SM1UoNt0056upSCNreKYuUXKOmHtUvLZ60E1qWHy37TmrW5bL3BaMvkMUKFmYO0xfXXASHXHrZshNalh8t+y4Dn1k9p7Hd9q+bmJGROS0YJtgHhlndWmZlJ7SsPFr23XRH6gtl7UOJc28jDJUt8YJClKslTHpr7Y2f0LLyaNl3rQmdU3GZO++OYstF9iRmAXVebqljokuPmH5Cy8qjZd+1EZZGaZnDSLoPJRJGWlYHZO99tkEt90sLMvyElpVHy76z6pq7NzYYJTMIhRf3ljLk6ZJTwdzoUlrmJ7SsPFr23SCPsfDIGaRFmBZxh6qpQHyvShTcJd2a2fITWlYeLfuyjVAcZwK0vSBjn0xsfdH2515kMLpdqqv9hJaVR8u+i9Wp8EAWYNrz1TNys4YS3yQ34Wna6ZbUJ7SsPFr2XbGVrQ9JCmmOtdOyAb5yBV5zeavmuV/qLfMTWlYeLftMauQ+emaGibonMatA4xYOXIyqW2RttzpG/YSWlUfLvqNlpVDIijtWp5B6ItRlAiFz1FotjXVr8aSf0DJ7tOwzqSn1ZOQTMieJtCxceZO2+4+w5Kao0+9c5BE8oWX2aNl3GXh259wX5JT3TUzap8qLAVGfuhb3cumkmuAJLbNHyz4cuq1peF1Asgd5jARCe4RmvNcm6Cx4p7dM8ISW2aNl30nttWohhjX21oScCSyNCa1GXp7zKjJvSX1Cy+zRsu+ag+vS3KxCmSnv9+pw4MkZauKpxWz0S7tQBE9omT1a9h0YRcstYQUhDAcu3MF4DgiFsa9man6nrhY8oWX2aNl3Dpw5pd48Cund8p/Dlbe0BNZCpDySdL2Vlp3QMnu07DuEYitjGDM0J420rDjUPa2X6hppNs94aWuC4Akts0fLvpvZMrYmuULLUVzLCtErjx2rM7cuq2e8ZdUntMweLfsuLaOaG/fIyCLb3QhFwr5nglxkkNfU0rzTHCx4Qsv80bLvYjUJDdcB5DmF1FLBilaIUrsQ9a7J7tzZijTwROpHyz6c7kipFeyQd5gWmwbeBoUrb5IG5ZXHnTZCoRNa5o+WfffcgZrK4ASkurtQ2jbosc/y5Mzacq/zzsyW0Akt80fLPpM6aSnDcXcY8dxb/jUyMifwNNNoqZqvO5uDhU5omT9a9pnUFZXWCG3baANkDoxcvCrgNLRO3indafkXOqFl/mjZdy9bpXShjuGxf51xmOG7LRdIEbDN9r/HpbqaTmiZP1r2ndST+qi0IMu+dLtwQMXVYRpJiJ+r06X3ajqhZf5o2YddKKk4lbBl3QsyJiLUzBVa7UOlR3Z+6aix0Akt80fLviu2ejNdo0LOUU3LtBQOPBK0MpeOboVbuzNKL3RCy/zRsu86RseqmiJWU9+xOvSFKr3tyXqa4tqY7wzyCB3QMsdHy74Do63t08UDVtur371FgrYHM3FOXmg+KV16r04HtMzx0bLvYnXbr1eh8hj70u0+y+O198jAvdGsycKxX5L6gJY5Plr2Xcco5Vq8OiTukYHbPqm2m1KGSERr6SzrUlqWDmiZ46Nln0m9d0RL26dt14pYXfY2wvg+tNkl82CKeuuS1Ae0zPHRsu9i9egzo4fAHTPsMx4Qv02COYcoEdZ0TeoDWub4aNl3GXhrMhoa5KkppN4LcHL4c3OWmnxyzZeeO9IBLXN8tOy7546KUWyJ7u1VLbx4OHDrVCB3o1HS3O/Wl6Q+oGWOj5Z9Z9VzN4BjBW+y20apg61VoQh7qi3jLHdmtiQd0DLHR8u+e9nauyZXESi2HThH1HaMtKxGndOW2/J5y6oPaJnjo2Uf9paNRWG7kEouID1Muw4tsLwV0omEl3ahSDqhZfRo2Xct/+Thr2dYNbbdRhhpmdXdUNilp1RwRSJ+R2o+oWX0aNl3j5hr1uVrQkl7nWwTArOFMHMXlOx9rjtrb4RPaBk9Wvad1KheWlTT7mUvnvxVbI0COsmrRH4+Lu0tEz6hZfRo2XePmCW57SOYq2TcbnuE1Nlg+CpRaQvmWw1HfELL6NGy7xh409TNeE9VO0jZVr0QQUWrZi26Lq2TFT6hZfRo2XcvW3NZWXsez+t24OG7bU0CXWpZV2qeLxVbfELL6NGy72hZx8nOFeYo+0xLneBhzCA4l6M2HH7pZYtPaBk9WvadAx97s39zUPq1eLJ0qFbju1YjCdfkZd7KwE9oGT1a9t3MlmNJtiqsud+r6275t4FQIw+vxlknX3rZ4hNaRo+WfUfLWExbHbDrqrBqs23VBDQHFVo4Rr3UB84ntCw9WvaZ1KtxVaZNyzYjq76gTuF9ZyvPahjO/FJaJie0LD1a9pnUvZeOigbI6dftjhJWHcV1wtpnnq3keum9Wk5oWXq07DsG3oviygu8783BoxhYkQzTR/OorFvul9IyOaFl6dGyz6T2SrWtWYFrShuhhAPHhjALZat7HNduSX1Cy9KjZd+1EYqadWZYZZ8qL0pghAprpYF1YFK5lIHLCS1Lj5Z9l5ZFkUUzrHoNjQzcQ++w8wlN4ifMIjMrt9KyE1qWHi37sGO0pU7sMLOH1LSPL9Uwcuta29aa8ZbUJ7QsPVr2mdTGKH3aAHRsILkuaJgN+ixtKE3jSyfVRE5oWXq07LsMPGcsWQgK74ajtBhcVWCmNnomaf3S+VORE1qWHi37zqoXh5f2tDdieMTqNcAJd9dRT2V2Cbu+9IgpJ7SMHy37LlbnOUeP6sqdZY/nIVSfDJ0dS6sZeV5y4HpCy/jRsu+kLlZ4N/qL5fhmu3LDvXiyrMGWpYx5iYHrCS3jR8u+A6Mtp8y4YLQttUqDNqxA0VTUEs1Ed+ar/46V0T/5c/ib0n8VWGb//yvNjXgNizSsrfDfnkaUWSPDWjRz0y52yX/zkdJ/FVb2T/5I/rOVzmHLue1pW/MMUilBmzmUTmWMGsl31zv9on+HT/jfEZp+0El6+u29N6XRJPGvidsFQqNDYx/hzNWmtZH40nqjfKL0z7lI//srXca+X1wI9oT13vC/wHZLeKk+GJuMme+kZOVI6R+TfP/+SkfinVdtDuz7/bLZgLY8crNUyCipz0ttZXak9I/JvX9/pVMvltEaREi2yL2TQdNZwoVPqa1WnHYn9/YjpX9M7v37K02ysnh472xN9/pv2xnZ/qpYX1RLb3fm8v5+5ft/IPWPSb5/f6m71ZxUeDcMRpk1tYCzWlRdlOtCXPnSO8ffr3z/D6T+MQ/Vv7/Uebd7F/MorFD3gS0Fo72qTnCWolN93amz/n7l+38g9Y95qP79pTbWsGqdoBGVw23vQ8YVW+i9vWfiPbl1R2o+kvrHPFT//lKTNVdvA7zO3So6Q+UqUXi58piU6rg0gvn3K9//A6l/zEP17y/1iFhdV+WorbhEqZUEvO1dhJWXNxpL+52HajoiZT/nHP1fQOq5muhwaBIVlkSRDT7zhJnGCO9tuPhOpxEdobKfc47+95d65W6j5QZTbQ9edt7nOwTmbPEjXEZJ+Y7UR6zs55yj//2l1jqUMKROto9hYsa98z2D8py2sE8pd1gZHcGyn3OO/veXmlFT5n1759d2aKQFvse2Sp3YsKbV9M4EDx3Rsp9zjv73l7qUJLxPIrZcO0jGBLWktb+L4pw94aWehCNa9nPO0f/+UifdTjoy8Ei5MdLwCNg1HDrkjmbWqITgd6Q+omU/5xz97y81zpmaVQsHzgukhGnXJbI3Y0yZ5l7HnWIrHdGyn3OO/veX2qN4ruhh1ap7tVF8U3+dxZzFcuK10qVWo3REy37OOfrfX+rMqbWODRravl5NDq5RV3OXNHyRiF6y6iNa9nPO0f/+UmManMpIsF+yQuqxoA4PqWvYNPeRFt4pttIRLfs55+h/f6k1l259OtBeNikjd2hlWuRmk9GIB146XJ2OaNnPOUf/+0stsmZtC/epjojQNXy3WUfIVfvQujqVO8cw0xEt+znn6P8CUq+BjF6h007G3Ac4skNfUlNf5L1dqquPaNnPOUf/+0tdFmkvfUKr1kBaFzCPBG1JYzcsyvVOY3A6omU/5xz97y81RjWVSwuV014ZrCNycdlRWyaVrDmh37l7yke07Oeco//9pXah4YgOrW2BNxO1Xg1ysiqZrfG4JPURLfs55+h/f6mNxtDsBfpsPaQmgqoSafjSVX2EVV9Ky/iIlv2cc/S/v9QTG9daM2A47HDgkYE3Kwvmig8ADzNcd9IyPqJlP+cc/e8vdTHqs5cJyTCsmtN+7kj7rvFYs4yRRrvTW8ZHtOznnKP//aVOgtVzY6jTBWT0XWzJHtiiwn15l3nnvZqPaNnPOUf/+0vd80xRV09YM7edgedw4HnBrwhOgvtsxx2pT2jZDzpH//tLvbAiku75eSx7fKeCp+3A5zLtUVo7XrLqE1r2g87R//5Ss0mZJgpZiUHyKmBOfV/Ry9U71dEvxeoTWvaDztH//lKvhBzSLoh8e/1xIbHtJUeE1pCnXusY5RNa9oPO0f/+UtehfZXOsOo+m5dagTb2VwVbd3du7dIxzBNa9oPO0f/+UmuVUUvrEGXWjAjtG6HkX5O327NrNbpDy+SElv2gc/S/v9RTJinu96ye+r7k0MFafJUWS9dRU740iSkntOwHnaP//aXONObUrtByBGzZB5eqlQxFbRma9NnXpfssR1I/WvbheF78pR3B2CJCZ8vgtaSoqxt1t27abm2HPpL60bIPpzvKwOGRd//aWxZOGyxF6PaqqbM0bHxpj+wJLftB5+h/f6kNZ6OVCuS6G46GN/BZBlROnJ0yKl66UX5Ey37OOfrfX+qViXAVhV5yDqvG3Y8SemfzHLrvfYSXrPqIlv2cc/S/v9Q2KhZjhim72KopDJr63htcafFKqd1aGXxEy37OOfrfX+pBTW0zslR/FVvLoe2rasV7m5ZMhlw6cXtEy37OOfrfX+q8dGV3gsStgrR9Nm+uAcVcKc02ZN2hZXpEy37OOfrfX+qVRivF53bbYdX/D3tvt6t7jqP33cscmwApkhJpYA59BbmAgT6DCeyJYTsHuftQu2clZbunoAL+MqoCdXetXqXdtXuvl5T08Cd+JFHwvAh6y2MkXqWVO7taj2jZn2cc/V/f1Iy6m74X8C5pj+JxqL0nUB+bi3qrl0bc6hEt+/OMo//rmzotNGy+YI7d4ShzmLqxAEplyy2NrHcKefSIlv15xtH/9U0t4quMCKS7591Ntu+xeYlgYURZNFbu+dJdfUTL/jzj6P/6pqayJzZk3uUcdacRNnAKe6+2Ou7kslLuZKHoES3784yj/+ubelan4b1Aa9b3fBYGaz2+TKomvEfn3UkO1iNa9ucZR//XN3XutGZJFeZMm4EvATMRSIM9p9V1zTtZKHpEy/484+j/+qZe3tB1FGDZsmzsWWqzLlhzrV6NaeZLB/gRLfvzjKP/65taR3MX831iLxAsAo2KQS8aQi12tlxi4HpEy/484+j/+qYuSxktFDitQiBrDbA8HVx2emFpVtqdXZ2PaNmfZxz9X9/U7tR6jmu6rY1Q+mxQBxbQ0lLRWZnWHYSSj2jZn2cc/V/f1N0se9MCM8Q2SM4ZbI9U6zR1rtaXyZ00wnxEy/484+j/+qaWuTuCx109Zw1ZVnqG5rLiwqaIqrtNv9QkOh/Rsj/POPq/vqlbUrTke3wx856y1eKa9gI5ryk4c6/1Tt+yfETL/jzj6P/6pt4zG3x3kl2+C7dmLtDy7luW4leyeON2Jzk4H9GyP884+r++qc2XYAtZlk02A58RbFnS0Gade21ume88d+QjWvbnGUf/1zd1H0MSRpw15n7uSHmBpdJCgRM6zuGW7oDRfETL/jzj6P/6ps5cxhyisGZBEGs9ZBlNwJRt8iLheiflPx/Rsj/POPq/vqkX0ShxgkPru7oja0TYs01IVGZKiapcqq/OR7TszzOP/v8HptY05ygCNvZMzNl+HeAVyuiz5Kljzju7uhzRsj/PQPq/vqkxFSmZEPLaXf5HWLmNirCbhNPyiindSfkvR7SMHy37ToFXZkURqL8m3TYl8NQq8BqjrTWx9Tu0rBzRMn607DsFrslltFDgpcWuJvK4q5cD5xFX9uJmfgehlCNaxo+WfffckYYl5D27A1MEW4kgAmwDF5tVpJQ07nQjLEe0jB8t+zA1YaZFrcHIK/2tzVHtTtBznpR6a3Pc6fJfjmgZP1r2XR4455xGrpB73z0I6x5VnhRSS3VgxtT0Tsp/OaJl8mjZdzVbfSUUy4C7sEPi3I4D3Ce0NQ2TFuzt0gF+RMvk0bLv7uoacqyPBL9aEorGF4v9DKhkJNqS0aW4+oiWyaNlH6b8k+Sx9rzTZiCcE1SPYCsnHRiWL4kuKfAjWiaPln33Xj1c415GGL233Q88gdUUAm15SrWYKd9BKHZEy+TRsu/u6mRDV1vA3T12dUGoRTqs1nEnlqHNO3e1HdEyebTsOwU+2yhIDUzn3suGYDk36Ih5UdJc6U4aoR3RMnm07LtHTM0NpXQY3jII7h6jbA4rlZUn55YvFfLYES2TR8u+ywPvtXqqbSeLCoixgZdSQWcPW2fr9dJQYzuiZfJo2WemrpbDqLTpie7xp3FhWycCRSud+zDJd5477IiWyaNl38XVvHZvghBjtAt5NjIzkwa4pq8sgknvgFE7omX6aNl3u3pRlRwGDn22e/uXnZogBIsjru65hLEvHeBHtEwfLfsuNYGaDakdytwK3CZBEyqg2at0ztPTJVMf0TJ9tOy71ISx6mhVIZfCsatxgVsd0KYTrtzj+0sH+BEt00fLvgOjVYn2lPI8M4GkGVbW0OKVRxsrpSSXaJkf0TJ9tOwzU6c1eifMwIJh6owN3JfuMUxcDYencoeB+xEt00fLvmPgO9qaWoAKjr+lEdaEFVbPbZa8czbvvFf7ES3TR8u+o2W51TRiG/dZ465GreArZFnu3mpotm5+ydRHtEwfLfvuuYNW8xWBdMpddos6AuPFwGiccuupXury70e0TB8t+8zUikx1Iu+5LD0OcOtgoyRYI25xDn1eLtEyP6Jl+mjZd8nBJlOkEVRbu2arhiwb7kBLqo/EyHYnrvYjWpYfLfsOoQiNVCjDoE3LduWtpzoBd9yFqju2vmPqI1qWHy37TpYtmYw7pKade0ISd3W2uLqHTRXNmi7RMj+iZfnRsu8eMQflJrIb0+2hxkPKnom5Gx7l2RHFES/F1Ue0LD9a9mXG6MwZHXC3LBPsO42wI6hLxwjCMq07XRMIj3BZfrjsu2jLMT5QWzDEyn7vcDBvHbA7end2vTSWnvCIl+XHy76j4Ly0yJ685El3gR6HMCOLv6XEZb9jtlv7+giY5QfMvou3Qn8tn7YzT0KelbZtPXeTI+1UJXHFO5mEhEfELD9i9t19vdP9d3vorlXivk4ObajCrGn1MXtbl+q2CI+QWX7I7LtUFC999rpnOYRAC23WwXV3yUBblIcS853mZYRHzCw/ZvbdGV6QLaHAqqWHNguB5oIK1CKsrkOLXXrfIjyCZuVBs+/eMvcbVi4ZWuU9wiMC7aazwyKq1RXTyneq9AiPqFl51OxDapbMKWTZwF2mtzMJW4r7epRSWStRvsTCCY+wWXnY7Lv7uqS6b2ZQ3ff1qHFfl4i+1u6gEQGXLbmTZBby4MjWj5t9t68x4uiFE2oaYWtaDYzmgFIlXCB1qfXOwBaiI25WHjf77uk6JNjok6GUsnap9W4inDN4NVLMlZZd2td0xM3K42af2XolD/0jAjp0gPhudIRYYRf6kKmWke9kpBAdcbPyuNl3ZzhzEh8EVhFBsk0wY4ScxbUNUbw0nofoiJuVx82+KwDQQtal7Hkte+6txH3dTYDXqqS5+rhUl0l0xM3K42bf2dpqKa1n6GnsIfUaKm2pgDe1Vlac4HJrXx9xs/K42We25mzShycwzLuGa8+zbpqgJEm+ueniWzr8iJvZ42af2ZrqnNmGwSikEV+PAhVpgXpPBUtaa906w4+4mT1u9t07lyztjgtGThbxdV9Qc2uQNKfJtJblS+/XdMTN7HGz73h4pp2CkmI3C+8OswiNhwLtXhqs3jrfaXpEdMTN7HGz7/JS5prkdQITEwhGzFXD9rGvGUduTnhLm6UjbmaPm31Xnqmjx78NStnthCsZtEoFimbkmlfI80vaLB1xM3vc7Lu3DyniEluaE+1mOFbBnePSNq1pTNfZ76QMUzriZva42XdneKuInBkyrh1fi4OtXn8NZnIcvVW7lKuQjriZPW72YdleQ7RWYGAfIC1PcNQOPLh7GWuiXsoZTkfczB43+y4/HG2UYrtNoUvYenro8DjDUdognWy+7pRoUjriZva42Xf5ZtyXpEWQuoU2G7sf/JwDdI2W0pzW8VJ8nY64mT9u9t0ZPpatFaE1t72vfSxoZgq857jsCYql39LhR9zMHzf7MGd4euzdEsYdW4fvMeY292Q9XcSYpJU7rWYpHXEzf9zsu3eulEN9LYXCe4bL3I1Senfo1FYdZl3kljY74mb+uNmHeSk5L1febcwKiHic4TVnmBMral0d+6WYi4+4mT9u9mHOMBuPhYDuCpLXzhmO6KsOmiHS4ttLk8yJj7iZP2723ft1ESq6pwCQVJBVBrjNBpSS8nBSv8XN+Iib+eNm38VcocbK7n6UW9p5pLPEaW4FurZCdTaRdSmPlI+4mT9u9pmt0UJx14QQoVfE19gIbJHCcl5N2ZfOO11IiY+4mT9u9t2+HiTLpsahbR2khNV9YZiesa+qO8v0lq2PuJk/bvZdXkounComyGXP4hL6NeO6A2ov0yx59Uv54XzAzRLi42bf7eu8KmLaNbmr7nnmE+IG3zW5iL7cNNul+ms+4GZh68fNvuNmhrKzC0Hrjq8Nx84PT1B2e+HGhKVdYil8wM3C1o+bffd+7SG2yxTgpqHDacYZToJQNNYbj+L91r4+4GZh68fNPrN1UexDR4OQ3BN2UilUGRan+ViYVi+FL/FwOeBmYevHzb7TZl7m4JFhzf32UUOR2xwOPMRHfNKKdim3UA64Wdj6cbPv3jTLqmPElp5aQ5tFRA0uHDrcuPBsua55iZvJATcLWz9u9t07V4iwSisDjrT7pezS6yQG1ch1keFct87wA24Wtn7c7DsdHtuXVXfzuhLxdWsRczXnEGjLbElP7VLrWZIDbha2ftzsu3eupKRYDRbt3rP7S63oMFvKnXngqpfqueSAm4WtHzf77r5OyBaSDBpjqO++37k4TvPBcYHPyih8a18fcTN63Oy7XIXBXhAbYOkaOrw2aGk5kFbryIu6XXq/liNuRo+bfcdSFmc0LVDyHtbEScBKc6gZx+yqy+etM/yIm9HjZt/p8Dpc2uqQeokzfLUWZ7h1aCWXHCJc+rrESOWIm9HjZt9pszi7t7EB1x75IRWhrdQhflaWNszbLW2mR9yMHjf7rv5aapo7NTzbRBCsDjbS3L1na7eWSPolbqZH3IweN/tOh2vOcTdz3NLe9yif+rcan7wLfOIENZdLveL1iJvR42bf1V9TkaLDoNOvkXsRaXvE1sCd41CX3Na81FdBj7gZPW72ma0nYfxnF2aWPUmT9tuHewGsdfegnalfmqRJesTN6HGz72zNIcWmM/SOGUJ1D2hGBlpa0liydqvnlR5xM3rc7Lv361IGN1swI5yOmAsj3EqOoJibksfVfavGR4+4WXrc7Lv4GrF4S79omYYOH7vko5Uwffx+vcy1xq37+oibpcfNPrP14G5oIlAtRXw9mKFqQqAho2DS2N+37usjbpYeN/vO1nVKtwi3MA7r3fOqgP36TrFkpsaVL8370CNulh43+y7mMms+w8JV1EDmELCdPbwSV1nUpN5658pH3Cw9bvZhvllP2PsAQt+TFTPvvgoE6HFTp1yMb+Wb5SNulh43+06HL7a1Jz94IQbJ3sBwNkDGxmu1Qn6Jm+UjbpYeN/uOkZrmInVBTbwHqDYD4+wwhON07z50XsoPz0fcLD1u9p02U8SMw6DtaXsykoM1nNAyc66Nch6XdHg+4mbpcbPvuFk1lp46zLIHQdRF4DIJeCU098VJL+Wl5CNulh43+y4HqWiWHFd1dQxbD1zQQpKBzpl7T6W2dKlfSj7iZvy42Xd1mnvCYl0NVrFd2bNsx1wZqKZlfbTdGemSrY+4GT9u9pmtmXC/VEvc1+QgWhOYsAKV0OeNSTNe6qGRj7gZP2723X2d0yo9trQOW3Ff71nnTBGC4SgVCRPOWzHXETfjx82+yyON7cyjVcBiv/qH55DgvUMbg4ZK75Iv9Z4tR9yMHzf7MLfQlbiFcdeOuczjvjYxKNWzWtlTFi9ps3LEzfhxs89sTRFa2ZwI1XaNz8QGXuPmxjGQ18I00qVchXLEzfhxs+8YqXhKhRbExbz7KlCc4TO02Yw1HKSGcqlOsxxxM37c7LucYVquhUZE1SP2dS0J6vR9pFvPKWOd9VJeSjniZvy42Xcx12yhxJPtir0C4jUkuNdfzRVmHp6q9Uvv1+WIm/HjZt+d4W13VXAB5giyZcWl7coNNBHTLIjcL+UglSNuJo+bffh+nQytT+hrMkjZc3Lj6gai2lf3aTwuvXOVI24mj5t9d19XL+rskGfqO772CK2NgXSEaovYu5dLLKUccTN53OwzWyOGAquVYDOynWUWtsYyIGlxZiKd6VIOUjniZvK42Xc5wyXXVHEBItY9YzFirrYbaWArXBJXmpfePuyIm8njZp/ZunobbfQEa8rON6sGRnlAzt465T5wXnr7sCNuJo+bfcfNqjVZw/dEF9t5KbGv0Vvc12vkOctqt2rt7YibyeNm3+Wb1djA3gimagbhwrDHr8HC0Zcz9jIuvX3YETeTx82+u697UdsTzmveveITJTBlBFxoEXBNm7fqr+2Im8njZt/FXI0lmQ7opQ6Q3U7alxGk1AQX1QivL7EUO+Jm8rjZdywlTu04rQXUfO5+KTtNoRM0LmaKrWa6pcOPuJk+bvYdI60LfbUJK5W4ryPygmq/MlS6Jx6Nml+a92FH3EwfN/suV8F0VpIMqYQEl8I7P7xMIDSz4m2mdmtfH3EzfdzsO222PPcQYmHr8a/xdaWIuRL3LcTdc7rEw+2Im+njZt/VaY6ehprCXNvWqS1oY/l+9mJZOl3p0pumH3EzfdzsO1v/qsfsDOwjgczY0p5UIFeeiyO63vvvjq2PuJk+bvYdSynK1NShkYatK1eoPb6znpGNqtRxa18fcTN93Oy7fb1Ws5IGzAiwdh8kAScaYNpGSa468VL9tR9xM33c7DuWgtRqy3s37/t6ZgSPcAu8RGxdHNOgS9zMj7iZPm72nQ5HH5z3fK615+Tu/HBPI0NprYmpK9/qoeFH3EwfN/uu/prX6KVUKD4cBGX3qFwrpJqZSskh0C69afoRN8uPm31n67iWbTGCue4+SIV3fD2B0uSsWFIE25dsfcTN8uNm3+UqDA2b9g6+FP9Wu+eNJjTPbVGEPHyLm/kRN8uPm31o686qY25QxiBqYWsLHU4phRKvvnjd0mZH3Cw/bvZdXspEz/sMZ9tz99rusICcIKe0YoMPnO3O20fCI26WHzf7zNY9lBjt6T3Ku8aHjCCkeQLKnPoaanXeyUFKeMTN8uNm3+3rJnXWwbth+J7ZtBo0Sh1K0vhxrarInbePhEfcLD9u9h03ozgmu2UYznGGr5mgrb6goaQxRanxLVsfcbP8uNl3uQqhvfqMW3plps1SGtQsZQ8H0LUrsNO6098s4RE3y4+bfVf3sfas8zaAPUvYenertLnjaxsUO7wMvGXrI26WHzf7TpvRWCHIKoyVQpvZ7JubEbQsxoS7FuDOO1eY8cTW5XGz77RZZs1VOmTzXZPbOtQVMReZpsY5+7hU9xFmPLL142bf3de5muxGhTU2MYiOunMV1m4snbrM6bneiq+PuFl53Oy7MzxRBNK2oOcdc6GsPUrTQRvvok2s2G7p8CNuVh43+y7mmuS1rAxd567nClnmXQYs7nP1PL3XS7amI25WHjf7zNbsaTBHVJ2cFkjfPSpLiy+ZWy2jGqU7PDzRETcrj5t9d4ZzpVpkN83YPaWbE9jKHcpQwlR6z+2SDqcjblYeN/vu/RqHFw7h7VYRJEfgVT1nQPaIuWSw5Dv1XKETjmz9uNlntl6MIlQrpJn3O1dIcEuYgIfWlnnQ1Es6nI64WXnc7Dtu1sqYmHLYuocOnztDpTaG2bmVtMX4pTm5iY64WXnc7MMcpDTSIoJUbDNScmizZVBP1Kes5O1OP9JER9zMHjf7zNa7yHoNVegT99tH6lBb3ZVdc83dLGXYLR1+xM3scbPPbD3HGG5oMKTtmlzRUGnJAGm6LNk9DW+d4UfczB43+7DGxxNL6YDVtw7XCq3ukRCtyLLezdudPsOJjriZPW72Xf01tlR7LTDSftMsYXVrs0BoNmq+dt7wpfs6HXEze9zsO1uPutTYQOvuWyjxnWNc35mKZeMZMfalmCsdcTN73Ow7HR4hdeso0HWFIpOIr+su1ixIOWfz0fOdmtyUjriZPW72XXxtSVIJRWa9xhmefIHnsDWX3FmxCpVL2iwdcTN73Ow7HR5a2+McB9rdj371D7faEGbBqVa0iF/i4emIm9njZt/V5JYlMtuAPlbd+9qg4txdaG03at+tz27t6yNuZo+bfajDi2Z2Bl00dsxVwEbo8FKm1+SFF96pyU3piJv542bfvWla6atqAyoU2qzmBFVahZxlzrk72dmd+VwpHXEzf9zswxqf4eYRVTdJE0RLAxeqkNZS9JIF+VKNTzriZv642XcxVx3YZS5oLmHrIQymFJE2e6puYe9L/c1SOuJm/rjZd9osDR59MqRq++1jKdSO8QWzNcw8eN2ptU98xM38cbPvcoZ1T7BPArmNUN/UQptlHRDB1hg2s69b+eF8xM38cbMP37m4S18NsqXY12nnDPOcMESU1Xsyv8TD+Yib+eNm371zNZVZcQAti33NfULbU1S1M+fSS2uXetklPuJm/rjZd/G1KsbWZahJFWQLNMOx4dlaFCGY13Kpdo+PuJk/bvbdfb1yab05kLYGItbBc5zmJb7ltDuLp0vxNR9xM3/c7Lt9nZe0LPt1a9d9ZE7QfqUk5Ua4xGfiS7kKfMLNCB83+y5nuCVchAQku2+hcIn7Gido7Wm0irrsVsx1ws3iT/Zs/ZWtfUzpvVaYcZj/bS5ALYQwazUdi1nmnd6z+7w4sfXjZt/Vc6U2jRJHpJV330JvYJMbVEmV43RPXi7lKvAJNyN83Oy7MxxXRxQEbivi694XWGsIa06eDQvbpflcSU64GeHjZt/ZeuQ0cHGEWxgx12gF6n7YzOZ9DJ1l9Uv7Wk64GeHjZt/pcI6LszCCrt1Dg2qGqlhAuWulSsP7pXcuOeFmhI+bffim2ZmrVcgU4ZZ472AyMS7tMmsqieatvoVyws0IHzf7jpHKiOs6JxhjlT3HByPSjnCbEo3MlEXbJR0uJ9yM8HGz7+7rzIbFDVglzvBMA1zj5h5rYZ5el/VLLEVOuBnh42bf5SoYhTyrC3g3oA1b57/lKqwQ4pWaNtNb2uyIm9HjZh/Wc6loQgSRFjHXGAx1Nocijb03r3yrp7QccTN63Ow7HV4xpV2iucpmKTodWnwLecyE3Ezsmg4/4mb0uNl39ddxStdmC3CXfEgKgdaUFLS1XtbaE9ku5ZvJETejx80+ZCmpzJQG5N7tb9ysNYkj3bR2dBl2qyZXj7gZPW72XT3X7M48yn7x2L1nfYCtWWDERT5sNrJ+KebSI25Gj5t9+M6VvXmYGYd3EOedKb40jnTD6Z1bt0tnuB5xM3rc7MOYa9LKc7fPaApSRtja14BWS7Ehq/Kt+FqPuBk9bvaZrVMbPNZk6G3nFsqenZpKbPOJItW0EV6KufSIm9HjZt/VAmAdtqhCHbs3DiUBY9adLr6UZ8bql2r39Iib0eNm38VcQlSTCywaEjpcY19nwzC9Neyl52s9r/SIm6XHzb47w0tWy3F8R8jVQFrZ6cLYoWJpI/eyuzpfsvURN0uPm333psnLcRdwiaiHNsMGbjYgjDxxeS7cLuWH6xE3S4+bfRdfK1ZLOqDuianCTaDmPsF66zpLXyi3dPgRN0uPm32Yb5Z3Ie6EbjPu690CqVEhoFEWt5lKuTQTOeUjbpYeN/tOm9XYyntEbuprB9k1tBl7g8lcZ1nODS+9aeYjbpYeN/uuTlO6MG0enrYOxzjILXUDSksGOuHm1ndsfcTN0uNmn9m69hFxVWaYVXauwur7TZPD1n2JpNZ53pl1nvIRN0uPm31ma9NWaouTe+72lJJ9QsuzwVDHHJu61nzp/TofcbP0uNl39/WsYVASWGPynn9doPkgmMXTGH15uzUDIh9xs/S42Xf39dCSyPZc+1271ylH9FUKcKorLmvXni/F1/mIm/HjZt9xMzbWGuGW5c3Dly2ofQ6YtNpaKjT00vt1PuJm/LjZh7mFocKsJhiN1y70cbCBDdJqoyNT5mv39RE348fNvmOkY0wkc0gp990rPkHTOM1HdRRs04bcYilH3IwfN/vuDB+l7RK9iK/d9/s1QqXZYc1VPU0aaJe0WTniZvy42XcxF9fKsptmrB1fy848q6HI16TSSx3cbs12KUfcjB83+46lYEVNFLamHtqMKc7wTdDGyDU3IeFb3KwccTN+3Oy7t48keeruKd2wgKgRxD7vYWttI35hjHaJm5UjbsaPm32XWzjjBK/DYGFGEMQKZlUhBHBtkmlqunWGH3EzftzsO262ppXJ29bJ9r4e0EpItcVcSumZ+FYtQDniZvy42Xf1XEXbRBmAPcd97QXBrcS+LmpesUinW/f1ETeTx82+y0sxF+5lv1973NczAq/W9yjVxSv3WdLKl/LNyhE3k8fNvqv7WD6dadf47Pg6y+55hRzabHqVSrjmpVyFcsTN5HGz7xip1JTJO3DdtvbdKsVxAVL1Wdyy1kuMtBxxM3nc7LuYq+7mOFyBbM9YtNjSVoYCrlJ9SdMyLt3XdsTN5HGzL22da44z3CUxSMoNfJlBajW599xyvVT3YUfcTB43+8zWXKnKbAbuq0fM5WnXfTTo2LAQzaF66f3ajriZPG72na0jvGZuCybvuXtdQqUZxb5OSqq1sqZLcwHsiJvJ42bf6XAui9LMUHnXAiA2aFgd5h6gq24rr0u5CnbEzeRxs+9ykJh0pT2uadQ4w5sKmGoEXktyyDMkzJdmu9gRN5PHzb6zdQRYg3E3m50Rc1WPM3yQA3PE22WmQbdykOyIm+njZt/VX3NpqK3GRtbdEWc5xMHNQJjaMNQq41Kugh1xM33c7Lu8lISNphOk4RrarDG0gRmMMjZ2tZkvzWKzI26mj5t9p8NHtkyd4gxHAXHP0BpO6IpYLY/e+qX3azviZvq42Ydn+Fx91AZsEjFX3rX2PHc78V6XlzHSrbcPP+Jm+rjZh/nhONnCwgtTBkm9gxefQLS81Uph/Uvv137EzfRxs+90eMujDE4RaYVAk7VqnOGhw3FN9LEK460+SH7EzfRxs+/ywzE5l8qgmRmELYFTnYA5IZmW6esSI/UjbqaPm32YM9ysLptbh+85udQg4mqF+N1Gmp2L4iWW4kfcTB83+06HC9bZZgsxhrGvhQhcaofVykrFCwldmqfpR9xMHzf7zNa0tFQsCORLd/9wARsZ4Vd2eJ9L6i1G6kfcLD9u9p2te987eMAs81cOUgbb86+Ra1vWsrZ5K+Y64mb5cbPv8kjVeqqdIJW++yDt2r1mYetqiTz2tdRbMdcRN8uPm32Xl8JjNrEKy3MDsaFgtSOU3GiN6tr9lg4/4mb5cbPv6rma5VmkQLeBEXPV3dVuCCSdqWpFI7oTX0fgfmTrx82+O8N58uBQ3zXjAmljQcXhMNJymlnz4jtvH4xH3Cw/bvZdXkrtYc2cwHlY2LpNqJNjX6NSXOErl3on5mI84mb5cbPv6rloW1oivs6y97VUMGwDxix1p6ZQL7f29RE3y4+bfff2sYT67jjLmceu8WFwoQUrDI62R/LVO/E14xE3y4+bfVeTW8tqqAsizO4gadfk9l4hUdPRm5Bdmn/NeMTN8uNm3zHSNNdojrC6ltDhMsHnGJA8p06Sakp3anwYj7hZedzsu7ePlJaFVaGnhPvtI+LroROQJUk2Zlt3+iAxHnGz8rjZdzFX/AsnJqDYxTvfrO6X7AW6Fs9pueq8FV8fcbPyuNl3OUhDSd0HrGwJpEiC6nk3V/CZOVut7da+PuJm5XGz7+7rkkbnwcBrhK29hQ437cChnWqRVRfdeftgOuJm5XGz787wFfdyCVk2qYWtZ1ZoKaKv7iYraTWSW7Y+4mblcbMP4+vUTJGh7mbD8musS+xuSNa821yrl0tnOB1xs/K42Xf5Zk4jYXJgbf1f+yDRcPCSqixK2cal+JqOuFl53Oy7XAXSVk137d6e91HjDLeWCowmmHLlUtItWx9xs/K42Xfv1xN9cd3luGP3D18GxoUg4Sp9pdIS3rqvj7hZedzsQ26WZzWxCLeSgrQIvCqLALUlZHFlV7uTl8J0xM3scbPPbK1NS45bGXxIHORhYGgiDWYjKpSwT71Tz8V0xM3scbPv6j6ERQstKGz/mjNcWSfM5EvjL7d06Z2LjriZPW723RnuIc6GDuA69r62Cq1Xg/KruVlHx3rrvj7iZva42XcsxfcTdW2gmDYP33UfMww+MA7wPBWRL71zpSNuZo+bfVjPRb2W2QEtRXzdZ4Hd1gzYiw+32m71iud0xM3scbPv3j5ShNGLMiTd2kxSjZgLEwzXOStjbPJb+/qIm9njZh/mh5Nw1oiqkSLmKvlXb5yIuTwnH0MqzUuMNB1xM3vc7DtbV8wuk8BzfJHZ4r7OiSCuaZaaqPd8Kb5OR9zMHjf7jpEi6iCcIcZ2jc9+9qgzAq+ZW/YIyDrynZ5XnI64mT1u9l0OEo2c4+gG0T0nt9bQZuQFclNkj0vV1y1tdsTN/HGz787wtUbCHXNJrhBXdwKzuL7zEuZWS0nXtNkRN/PHzb6Lr9HrbowCWfcsNrMMG4FDkrCz1tX7tfj6iJv542Yf1vhIXiwKupsriLU9d88m+JgFi6/Srtn6iJv542af2RpX0zJHhVRXaLOkHSpqBNllFVqSsMklW/MRN/PHzb7TZk3lV/Yod+qhzVrdKSkGTXMbqayebuWl8BE388fNvruvqyYZK3bz6GPzcILqs0cI1lZ3dpJyKebiI27mj5t9d4YbJSHu0JbFGR7yO+7rNWGlaU1iX++z9o6tj7iZP272XR6pqXafFRBddl+FzUgnwx7uY1Jp9EtzAZiPuJk/bvZhfF11xo290492rf1gCDXWIM1k1qtp80u19nzEzfxxs+/eudborD5h+vDY17v+esR3U7X21LKWfikvhU+4WcLHzb47w1tNraNC0QitJcuedZ5jc5OP0pva7n9wx9Yn3Czh42af2bqummtHh1U8dPjuplHnZqTFdKbpqLcYKZ9ws4SPm32nw0c23ZlHfcncMVeE1nlnD5cIujjEGdmlPFI+4WYJHzf7jqVkk8m2IFXd+9oUqlKHiay6n7no0rwPlhNulvBxs+/2tWavezQXpv1+rZqgliLQs41ejOfUW7Y+4WYJHzf7zNYFRWbqOe7rnVs4V4ZfLSuJuMcGN0e+pMPlhJslfNzsQx2OlXYjBfOdM4wltFk2hz1yL7E0LOtSDw054WYJHzf7Lr5mpVBhtMtxW9h6lbD6UmjDKKt5y3wpt1BOuFnCx82+u6/7kDnXhNp01/js0Lpohey8CzVVdl7YHVufcLOEj5t9d19zT9XmgJp2pCXToPLsoCtnReu7CvuSrY+4GT1u9mGND2PnPZ+r6q77kAx19go6yh6Um2TYpbcPOeJm9LjZd9pstr6mJCDL+9KecYZ3kz1y0aXWGnf3rTP8iJvR42bf1V/3vJxZI8jKuzfOnnrexwQqc9qQxvnSPE2WI25Gj5t9ZuuxKufJHUYOC0vSPTt1RcxlXihRyHS99KapR9yMHjf7sO6DcjdyWHF0g/gIlbbJeHhAMp2ztXzp7UOPuBk9bvaZrcV78tEUhtraLCXOcMcVlzZ7r8w2bFyy9RE3o8fNvnv76DU2dNuPmBS2douYi1YBWU2VHEnSpfdrPeJm9LjZd/ual1PEWxCCfJ/huHtKc9zXaVRzV13jUsylR9yMHjf77r6mWpZ7h9zji2SXPf96QNM61Ft3pUs6XI+4GT1u9l2NT8PqeT9di8XJXSzua6SIuaq3EMEtcb5l6yNulh43+46H86DlU6HsKi4hlv3i1WAO1sItbN1v3ddH3Cw9bvadrUV677ud9K72kF3es+9pmNiS7vi69ku5CnrEzdLjZt+xFFmL0g6y3LatPWxdGGHMjHWPYLB2qb+ZHnGz9LjZd7autQ3LApTT2Dp8gKdVYfZkIcs6p1vzPvIRN0uPm32XM8yhv6wuwNx8Z49WqL0r0MxrtsWtXJp/zfmIm6XHzb6LuXrs7F4MllEFwR1u1TjDW3XjulLEX5d0eD7iZulxsw/P8DxMK8Ut3eO+5rFnsa0Om5EXnFZHv8TD8xFLSY+bfcdIibSW6eCse19PiS29W0x3ndSyFKJLtfb5iKWkx82+q9OcKcIqy8C4duC1dXjFAsNpz3hRynSp/jqfsZTHzT6Mr3X0zgR57jrNRQ1sSQ5bz4Hais1WLtn6iKXw42bf5QwPLotiXyvJ+FtNbtsF9zQl1LlSv9Z7Nh+xFH7c7LsznDTF3u2gefdL4Yi5XHuFMlps6rSQb/VVyEcshR83+8zWnLtZzh2SYgYZNqH13qByy6mzsa5LZ3g5Yin8uNl3MVdGpmQFEu259tQYIgQrcZDj6qulZvOSDi9HLIUfN/vwTZObqO4ZEDsvRXoGl6EwiVqy3GneykEqRyyFHzf7TpvNyV0zgVrL+/0aoQ5ugKOV1tCLz0tvmuUoB4kfN/uOpSgulM4wBCPmmiPFfb0i3B5DRi+z5X5Jm5UjbsaPm313hve5lHODlsuvxlcM3hSBFGdotiXz2r4+4mb8uNmH9VwegmwihAZLYeuUYRfigu7Qtqjbnrdzx9ZH3IwfN/vuDMdakonDSDu3MI0Ohr1Az61ziRBby6X363LEzeRxs+9qcmWZISp06qHDe9U9i63tSHsJe94phpdsfcTN5HGz72ydO7P1DquELJPZCarygh5xWEq1rVUv1V+XI24mj5t9l5fSuBM3h5Vxxn3NDlWW7G0+MecUMdelmU12xM3kcbPv7usyZe1+pHUJghB2aFpG7PC6ptbliS7d13bEzeRxs+9qfIoXkjUivq4RXzsJNJQMe1rSFE1j3qoFsCNuJo+bfWbrbmuRzQmxwRnE4qpuu90ZdhfFWlu7NZ/LjriZPG72ma2VOGdMCm2u2Nd912lK7eBOY+jsK+T5JVsfcTN53Oy7vBRMkzEPSBNjX5dVocmewLdybVbIEl5657IjbiaPm32XMxz3dI7tDHO10OGDZtzXcaSX0nPuHhtbbunwI24mj5t9l5diZahzBe2688162RNzHUiolNw0RPqlN0074mb6uNlntp4jVfKyoOjupkDYoLWmsBFpLbRfui69c9kRN9PHzb6ztSZlKR1SkZ0fvqv4TBd03Ka2/bR56Z3LjriZPm72HUsZ7COl3Su+Ypzhe8airwlebNZKbSca3rG1H3EzfdzsO0banWUoRZC1a+1rc3CxBrN7LixNarp0X/sRN9PHzb7LQbI18+55tbrO3d+MoNYS+5ryJDPVlS+d4X7EzfRxs+/2tRfSUGOQffdLmbtfyqgEk3tPNWLsipe4mR9xM33c7Lu8lKUrwqsJU7etPU5z0zYAdfU8pc1UL71f+xE308fNvjvDuxScznFV552hgBOsatzXiL2EH1Sel96v/Yib6eNm39k6WzL8VdmT169sFHB2A2RucV/3hrf6IPkRN9PHzT6zdQQ11EkZpqDuPsMKjtkgTR8a2mzIrdkufsTN8uNm37GU0rTF9g1b592jctadRzphUdlxdmXut7TZETfLj5t9p8PZK5cRxm0RbkXMVfZzZoeS8tr1IGWtS3N8/Iib5cfNvqvdK7Vkygp7niJI7/u+DjGeKJfOeYVku1N/LXjEzfLjZt/lkfaWpbFCwkJ7ZtPub9YzGGNtw1cjvBNzCR5xs/y42Xf3NVttSwfopAi8Vsm72qeBldxGtT3d5U7dh+ARN8uPm32Xl5JarlIYSqsDpMwBrXWG2nrKTrlHlH3J1kfcLD9u9t07V57Mu06z2K+5ACjQRutgNS0kWu7zjg4XPOJm+XGzD/NI+3DEAcn7zlXoAr7DbZNEuyltsnzL1kfcLD9u9t19TZQU04JSe+jwVhvsSXxAg3Xs7PCcbmmzI26WHzf7zNbcfa6dTKhpQ/HECHWNtYGKY0nNLd26r4+4WXnc7Lt3rh4fp0yEnBFBtCWwVRmGDp9WzQfeYSmCR9ysPG72XXyN1ltKE+Yy3DnDNe7rxSHGva7ejculPFLBI25WHjf7kJv5GjwYkGYObUa7tZkX6KtlXBEEV7p0X9MRNyuPm33Hw0fVQrPAqDnuay0e93UVUF5r2bCG+c47V7jVka0fN/su5qpNZxOPIGv3ni1eoSoqUJNeBxHTvHRf0xE3K4+bfWZrz2NqbGeoe8CLjJF2WqHBcC/VsgldmrsndMTNyuNm33EzmTPtCecRA8W+zoWgihGk1VYlbqmnW/v6iJuVx82+4+FjpTnyCm22qzOJGYyaQ/G4sZHy0HZJh9MRNyuPm32Xb9ZUSk0VSuZd4yMdPGmF5NUTiSyTSyyFjrhZedzsM1sLMvYqGfKcDSSE2q6/HrArqWikNue4M7NJ6Iib2eNm37EUalYq7vfrgiC7Orf1ONKnUU2MlZbfiq+PuJk9bvaZrcmHt04CadKIMzwjVLQCPSQ5sy7O407OsNARN7PHzT6z9aJWaisTch19z2zK4L8K7j3zyCPx4EtvmumIm9njZt/ta8ldeprgv940++6DNCaC91J6XOYF/dK+TkfczB43+06bVXdMKQH+yiMVX+C5KlCljLvNwvJLMVc64mb2uNl3jLQvorVft7ARSMkZat2BF43ScGXu4xIPT0fczB43+5ClYB2rMGjatQDNNI5vcrBakMh1znprXx9xM3vc7Lt6LjbpVtqu+8DdhbRD82bgk6t38YrXbH3Ezexxs+9s3bLZ1AzkcVULa2zpkN7QVyVvgpb9Tr8USUfczB43+9DWafcSbkAjZRDvKcKtMXcr2uFDcmizO7PYJB1xM3/c7DseTiUZpQULdz/SPApUnA5MqSLjzla5xEjTETfzx80+s7W6tTi4BWwmBqHVoCXOoMUUuZVcb+UWpiNu5o+bfcfNvCTNsse6YAttFmauySbMWtRYY4vfevvgI27mj5t9Vwtgbe7+VtArC8iYIcFTZsjT6kxVcxuXavf4iJv542bfcTMfa/RWIVPbc3w6RbjVFNSUvMxMKLdsfcTN/HGz7/LNiudVVoYxdy0ADwJbcZCPPqmVTjbmpZiLj7iZP272Xb5ZBFdYJUFZarvuQ6GNvtsYotScyapdeufiI27mj5t9V881qq1hBmRtxH0tCG5eY4dvQzduvVzqocFH3MwfN/uOh5cWV/OMmMt5s5ScwJgjvsaCFgJ9znRnLkA405GtHzf7MC+Fati6Q7fNSLOl0GY6I76eJhP7SuVO30LhE27G+LjZdzpcZZHSgLif056nKeDoEyTuU/TCxpdmNgmfcDPGx80+rL/mGR+ow/DWYFse6loMXDt6F0zlVs4wn3AzxsfNvnv76ETuMmC6tz0XoEFj3mkqrKUrFeuX3jTlhJsxPm72XV4KjaYdB4wqCmLrV7urAbnn0Um6MN2ZzyVyws0YHzf7zNZZIrqWOL7nTg0X7gQNf9UCWGqa69i9qe7Y+oSbMT5u9p02Mx9LUwbfRdi/+gy3IRMsou60W4i3ecvWJ9yM8XGz7940RdYqaYDRjH2d6ZcOj+9iv3tJxfRWLzs54WYR5j9bf8fDqS8ZDTSHGBfDGfE1EejKuSwapJfmc4mccDPGx82+i7lWW0y0SzRn2jORG/jKIcaphTjTmatf4mZyws0YHzf77u1jcs15EVAvHaTOMLMtBMUWCj25jXXpTVOOuBk9bvZdfF1dw6IZlu3eOCkJ1KGhzbSnxpKZ7FItgBxxM3rc7DNb18zc3C3CLVsgUxOYW4ISpl/qKM63tNkRN6PHzb7LI60Z20oTMufdj3S3ne2pwJqxxSubUL9Uf61H3IweN/uOm/EwtZpByq7ds93fDIuANSZX5ZBnl/a1HnEzetzsQ26WO3leYKUUkNFT3Neydlc7shUBmfodRvrb8mv9N0xN6P5HBmr2//LPYZ9/rv/j7zX/4/xP8bn/b/O//fc2/J8/+3/+l//63+q/9Pn3zPfza/HHHvFT/p//6b/++799mP/8L//7P4363+o//af4hf8IDP+GXf/N3/znD/hf/97/ba//cf7LqP/lP/ztf/PL79Z//vf/9/yn/+P/+pd/lzDlf/e37//pP1Pa//0//1j/3e8TnkW4n4p/s/B3/4H/yV3t7/1Y+wf7H/6If+dH/zd+wP/3F8I0/4OF/44tT0PLXAo7ESy3fVVZSNDSDLpqKmiefNx54vmtS/+9f+DHpf/IbKrn0s+lQ31JRM2lddCyKztqS+CrGsw5KvJEZ76TKfpbly6/59J/QGo/l34uHd4kM4KIjJBX7yDuITz20x2ZFEm7b8ClhNjfuvTf+az+P5f+AxHFc+nn0v/4DyPnOb0SKO9ewRl196MTSM0ajiodL83E/G17m9/T0n9kQMtz6efScUrnHGrDO2wmAOHMBG2VBCMhJ/Fpo915pvmtS/+elv4jvc6fSz+Xjg+nUV6MGEqjVpA5CjRHgqzZ3Vqr9X/BKf17WvqPtHR/Lv1cemvpNrBIgTEtwkNThUopQ+oqecy++qXB67916d/T0n+kc/1z6efS//gPtXdbrThk5p272we0ShVmmal67QnHJeGRzrT0H2n4+1z6ufSGeI4Nu8Ea7LvMZIBxqbBKI12kbeqdstDfuvTvaek/0jvvufRz6fAsn9N6UrAkc3cSC5de1iCP1IuMNWe504Xmty79e1r6j7QIfC79XDo+HBmIvYYZig+Q0M9QkyJkn6XUphXXnSZav3Xp39PSf6QT4nPp59L/+A+TJfGUDCiUd/+oDm2UBjPP1s2qFLyTz/Pb9sy/p6X/SAOp59LPpf/xH0hVeZUFg/ouyh8MTqUA1tnjJ18NL6Wo/dal/00tvT/7P5BT/lz6uXR4kw8ZgxQ6q4SW1gmeW4OVFefIObV0iUvzgZben/0jHs+lfxbPijeTl1pZocjuVEpm0NZoO5E4l9X31Kw7DXN+69L/ppben/1LW3ou/bN4dkrvhtpDGqStoH9xabNw6epSLOLEXugS8ZADLb0/+wfxnkv/LJ6Fhyln5jKh9LlHsHmDJjT2UZ1Gr9iyXHo9lDMt/Udqe55LP5fe4WE4sNYCZJhBFmWwLgg8mney3tDuTHL/rUv/npb+IyVMz6WfS4c3lT7qsgKp1QFSiMARNdQH92nUu9x6PZQzLU0vbem59M/i2VNLqs3mmsC+czySJaiTK/jg/SvEJd+ZQ/Tb8WK/p6XTg3jPpX8Wz1qTlc5lVYbd7mKP4EGofSo0VtzdRaXLpXJaPdPS6WXiPZf+WTzT0tyc6gjNkRaDaK9QVR2WhY72JUp8iXjomZZOj3g8l/5ZPDulRyUtNcPsTBEe9gQtTwIcreYy01C9xKX1TEunl7b0XPpn8Sw8nEodRwfse86jE4J5nTC67H6oTdutCvF8pqX5Qbzn0j+LZy6dZkHMAyImTCBccY+9K9CksafEVeelTLx8pqX5ZeI9l/5ZPJsWJKOIEME0L+HS3sH6nkOQhHHl0pJcqmrJZ1paHvF4Lv2zePYgztiJqgDNEad0cQbvGtI6QsZORf3W4PjfuvTvaWl5aUvPpX8Wz2oPlzq13KDL7kMuWqDaKKCFvUwsy/qlB/FypqXlQbzn0j+LZy5dS2o8MnReuEdm1N1tyXbDR+qtEQved+nf09L6MvGeS/8snk2L6HVqyQq8/Fd4OEJ45ARKMp3HJNRLWrqcaWl9xOO59M/iYdODHC49F/iYITxY14YdDWrLxC0Cxf8VwuP3tLS+tKXn0j+LZ00PuA0tdQHVtudBhIz2LuNX36VUtOY9A/OKS9uZltYH8Z5L/yyendKclMJ3wcsecRLRIrjvlxe3yVMGmlzqL21nWjq/TLzn0j+LZ5l4XE0kGZDaptEptHSeE1KWzKubcr6UL21nWjo/4vFc+mfxsCdemXteCeh+M4xTOkEb1IE8gsaFZfGtPh52pqXzS1t6Lv2zeCY8RDGbDVDbDcQaK9jABVI6dZ0FU79UAuBnWro8iPdc+mfxTHhgq4tbhyRtgnQXcBkDstiU5J3xViaen2np8jLxnkv/LJ7leGQqVtPcU4zjbOZVoWYm0NF9hkt7Tpcgnp9p6fKIx3Ppn8UzLY08WbNDazlOabTdE88SaO1xULdU0C+1pvEzLW0vbem59M/i4dxD3G/eBEuc45TmAb7GBEujDqxtNbwzk5pP5h5ul34Q77n0z+JZt6Xh6j4a4GoULp0VvKcEpIiVpqzW7hAPPpl7GJ+9v0y859I/i4evhxknDobCHsKDMYPX/T6+HHOVkuq8U3vIJ3MPt0s/4vFc+mfxsCeeDB+ToNnKIDoquHkFtfiwrFiZ4w7x4JO5h9ulX9rSc+mfxTPioYa5TINW+557mBDclaF11ZI5ldzuEA8+mXu4XfpBvOfSP4tnxMO9eiHfUwBCS2N1aLN30JGk1Yao485Ty29d+ne0NOHLxHsu/bN45NLdkFLWBOyVQdoSqD11aFpWqS0PvDRw+bcu/TtamvARj+fSP4tnnUsLCpqGjCYd8aVlaKlN6NyUWuoV5ZKWPpl7uF36pS09l/5ZPDulsa68pMAqNEFmXVCLT1A2l6pxbOudclo+mXsYLk0P4j2X/lk8Ix7OJGll8JHilM5UoflsUMxXHaVXbpe09Mncw+3SLxPvufTP4llPvCy11UVghRNIN9rdlhjYiuWQISnjfZf+PS1Nj3g8l/5ZPHLpQR1bDgVdvQoIm4Vzq0BfTH10z+N/gfD4PS1NL23pufTP4llyqeUUJyGHgrY4pWdK4C0CxfDtYbpqwn6JeJzMPQyXTg/iPZf+WTxLW9qP3o0UMloFsRGqemo499JZShzVVtN1l/49Lc0vE++59M/iGcQTbS2vBa0nDEduBNVWA6XmBVON1Uta+mzuIfEjHs+lfxbPWtPUmhalCSPNEeGhGDQ1hzUYnbwOljvTafls7iHxS1t6Lv2zeJiJRzRTCI81eVe1dNnZHgILq82R8tJyKbn0bO4h8YN4z6V/Fg+7LVW0yQJzxlEtigOqVvr1t0jYRdelEoCzuYckLxPvufTP4hnx6GZYWwbCEqe0hvAwrw6Zy8DqhNwvQbyzuYckj3g8l/5ZPDylBRd2h1q5gmxvtt3wsXZm6sUqlTttHvls7iHJS1t6Lv2zeEY8WrdRdIDhRJDSOnjSBnu+J+/h4hkvufTZ3EPSB/GeS/8snk3USlVojQ61pRLCY6UQHqMAuWRtbM0vTafls7mHpC8T77n0z+JZ2pKytjEH7K97sIVAzT2Br7lq+PPKfCm59GzuIekjHs+lfxbPcjzqIjQqgG2nLQkieGaDbjS69q6V7jTj5bO5h6Qvbem59M/i2Smdp1ZkBcY9JK7MHqraMjQKb2Zd49ZgCz6be0j5Qbzn0j+LZzkehUT8VybeHhKXsoGzTCilYhVH13LplD6be0j5ZeI9l/5ZPDulKcLAuRhSEd2ZeKGlB3eguUdspe4JL2nps7mHVB7xeC79s3jk0okHp8IZFpLBr6Gee8gWUJGaaxOOCPG6S/+eli4vbem59M/ikUuztyRUCiRVBhllQciQ8HCV3kpLzeolLn0295DKg3jPpX8Wz55a8hzatMO0Ead0bhUskwC1tYUHYmuXHsTP5h6SvUy859I/i2dPLRW9aUIw6SuEx3DwSRgu3QUHhSTxO7Na+GzuIdkjHs+lfxbPGoitGocxT8hr1QgPl4Nxr7AW1zxyljbuC4/f09L20paeS/8snmlpHaWUJVDQSmhp3Of1r5QPFsy179SPOy59NveQ7EG859I/i4f9pXtHXnuUZwrh4W7gOBlmt1HT5Ia3+kufzT0kf5l4z6V/Fs+6LZXQGeq7F81ce7DFFh65w3BjpTTWwkvltGdzD8kf8Xgu/bN4VnsoEiraBMwE45SmDkbJIDdvRXMqa92ZTvtbl/49Le0vbem59M/iWVVLGsUbOiwdcUpHQAiNagHtOaGb1ISXhMfZ3MMw2XPp59L/unjY9GAmbtXDm/sAqSE8asSHoGKJSldJfkl4nM09TPgy8Z5L/yweFmqt0mhPARi/Rnl2gtaWhgRJTdhK1nppVsvZ3MO4Kp5LP5f+18WzNo9DtNQ9a5k4XHqF5rCVFMpu8MGJmtClp5azuYeJXtrSc+mfxcNMvKFZVpzNK0d4iHlBm1kAJ+YkzKvyHeEhZ3MPEz2I91z6Z/GsqmWVWrYP57E6iOQOPmV/2ZVbcURzLtdd+ve0dHqZeM+lfxYPO5dixIBUYKyZd7cl3jkeHcpAyxO5lXKnnFbO5h6m9IjHc+mfxTMtncxoKoEkayC1EFiP8zpLndN7byXdqWqRs7mHKb20pefSP4uHLo2LJSfATqGlyRtUxg6/kqV7raXjnRwPOZt7mNKDeM+lfxYPJ2otZGwInDCER8UGTrNBLrTbIaQ++U5PvN+69O9paX6ZeM+lfxbPOpdqoryHDiHuKQClVWh7DGLyanOfkbeqWn7r0r+npfkRj+fSP4tn+dKykttumc51gIRPQwSMDAtVZrZcZr6kpc/mHiZ+aUvPpX8WD6fTjlGFdoU4d5C1nXu0cOmeepeSKfGdtCU5m3uY5EG859I/i2fhIda2Vs2QbXCc0hzhYUMFk9S6OOsYfN2lf09Ly8vEey79s3jm0t1YNojOQ9K/Cg8aE6bPZcWS0brTx0PO5h4mecTjufTP4umQOJ60EKhQC5e2AjZzOHcb4jOCszwuPYifzT1M8tKWnkv/LJ61pimFCy4F111OK4nAedDuuzQW4QpHv9P0QM7mHiZ9EO+59M/iWY5HWn2qNdDmIxy5KbSyR1z0xqpal9ul8PBs7mHKLxPvufTP4lmF+P/D3tnk4HXjzHpFBCSRFMnl6Hf/S7iSvwhwD+4LTo5HdAOGU+1BJ3laLvGUWPMQ3Y6XXn86xJknNMkZplk6B/XaeX4TLiVf72GpMfEIpJ/oW01zjHTdZUBJ4yBd0gZFW6CllTzEZKaPJh6+3sNSI7YUSD/R96mlFubeEgwbFWg2hJ6XAN4Oz7TXpK/y0r7ew1JjiBdIP9H3BACbzLIMykj3hXhT0KEZ+ppz7MIdv/og7us9LBJJvED6iS6kNa2ZbndnW/VcCldb53p4vDQl7WUtQ8wf5aV9vYdFYuIRSD/RN/GYVnvHDHr38JKlCR23QM3C95nUNPmm2IJ8vYdFIrYUSD/Rd0oXrcdiIHDG+wSgTNBaFxSqI63e6lofeWlf72HRGOIF0k90IS1Ylw5uYPinBeBcD1tJGazqOCd076V90wJAvt7D8/+4QDqQ/k90ntLJtuUJS8uf3kMEVd6QFwluzBu/GuL5eg+LxsQjkH6i71ULT6lTFVjlLvPoG3Q3gp2qLjTcaX4UW/L1HhaN2FIg/UTf9TDtiRMZZu8DaCpCL6vA3ltlJqsLP1p64Os9LBZDvED6iT7jMXvdg8a5FN61Ya0QdKwGXCdtLhX3+OhVi6/3sFgk8QLpJ/reHjbbW9ggVSlAS8/NUKkAYtI6E+Pgj57T+noPMcXEI5B+os9LLxu1zwIjlwm35hCaNYOdibSNOTt+FC719R5iithSIP1EX8aj1FVbRiAu+fy0CyhvBB6JsNiaqXyEtK/3EFMM8QLpJ/oyHtzKWHXASNKOl14CfeAx1JOxli4y8aOMh6/3EHMk8QLpJ/pOaZttTa5g6dYPzVagjd5BpEiTuaznb1oAyNd7iDkmHoH0E31eumG1JgQ26WY87kMtvSuXjri0Y+9fbS719R5ijthSIP1EZ7FFvVukJwzZCjSsg5a+Yad5dMQ+9KMknq/3EHMM8QLpJ7qQrmWp7cm3jpbvc1o7SNcCqCj9OA/K/aOHWr7eQyyRxAukn+j7eph3X3kMSDXXYzy0Qdsm91eLtqGV8tFc2td7iCUmHoH0E33Xw1wn42qwSjun9JYFfd8AE2Pj1nOuX+2X9vUeYonYUiD9RJ/xwDWIJYPQ7WpZ7c9cukDJeVUsWrF+ZDx8vYeIMcQLpJ/oeyG+U0t6HxvWREB5CzSeCpVHWm3uSV99avH1HiJGEi+QfqJvj0cxRssMPVcEkozQZGQY2nQuLh3b90j/8tIYE49A+om+IV6XNsdKMMudS+vtaslZwazbZuod5/dI//LSFLGlQPqJviSenruhFYbCd7/0ul0tswmMmmXI6hs/egLAvt5DpBjiBdJPdC49UG35LuPNqEAp73s9rNASVb7PpLZ88/aQfb2HyJHEC6Sf6LseTsrHQBOg7XKn0QhaaILgMSED69D0zZpH9vUeIsfEI5B+og/pZDJYCFhvkfgsE7rWDTnTKmyayv5mjwf7eg+RI7YUSD/Rh3TR2lPqkGsloJYTHCdSoCTtyotrs49OaV/vIXIM8QLpJ/rqh9K2P/GOzlqB+vHSjTTD7EVHua0X9Zu89N9I//LSNZJ4gfQTfatpVLW3VGFgOl56a4G+j6EeDeUc0qulf3BK//LSNSYegfQTfUO8XOa5Dm7Yuc7jpbkd45EMWi8mfd2Qx0de2td7iDViS4H0E31DPFznYnjsxlC7sSWSc0rPApjztNLHtvzNtiX29R6ixBAvkH6iC+lWzx/ttSVA6v146ZShDz63xfNfHHfNx5V8E1tiX+8hSiTxAukn+kri9qIunY/d6ApULUPbpUK2vGorubaP9niwr/cQJSYegfQTfXlpqqMpbliS+SbxyrHRlGEc26HVaMj66Hro6z1EidhSIP1E36sWUpR9bHRNRW4Sb4Pd5emD5l2Xd6DaHyHt6z1EjSFeIP1E36eWVnSlPiHLnkDKE/oUhiGIVmmk0r5ZesC+3kO0SOIF0k/0eWk2mZfmSsd9UGoC2shg7eNEhh6nXb55Ic6+3kO0mHgE0k/0bVvqw6TaAsaRz/Xw0NxyVUh51LHnypM/Cpf6eg/RIrYUSD/R+QRg0WodYeDtauldwdISYNtzp9aa7Y+Mh6/3EC2GeIH0E30Zj3WgkVqhMx4vLZrO9bAUqNgSppWE9ZtXLezrPaQUSbxA+om+t4dSJKWsMPYtXMbO0LTZObS11rlKbvuj2JKv95BSTDwC6Sf6Mh49aaZ8d//TMR46E9zHWcC74Sq8t9FHGQ9f7yGliC0F0k/0eelcpTbJMFtLx0tPhZ5vrdagQbwqtU3fIO3rPaQcQ7xA+om+IV7Nh+rFUEiP8ZBZwQwZrE1bueuQ/s22Jfb1HlKOJF4g/URfEq8yiUgHNr6bS1VBU0FoNrXlXsdKH3lpX+8h5Zh4BNJP9GU8kHbu5U9p+DEenBd02gSLkKfmkXR9NMTz9R5SjthSIP1EF9K50si8DPqiensPK7S2BmAuW5NITemjr4e+3kMqMcQLpJ/oQtp23rKTgW4+SCdc51dVYUzl46Nrt/pRbMnXe0glkniB9BN9c2lqrNw3lFIGUBWGjqPD3nOzTcko3yP9y0tjTDwC6Sc6X4iXlNeeYHqX8er10tU65Fka2USsI32O9C8vjRFbCqSf6JtLK+ZzBTOwUeggTeNcD+8LcV67LyuiH7UAsK/3kDCGeIH0E33GYxtqGgKS9O6XttsCsA3O5fAckLWI9Y924vl6D4kiiRdIP9E3l+4lcZ8Eux5DTSgJeqoTJlM1KX2xlc+R/uWlKSYegfQTfatpSHLGXkHGfai1cwPFNiDnVsu1JNu+6T1kX+8hUcSWAukn+mJL2NaaJQMPtnNK7w19jFuDeEBPmGR/tebR13tIFEO8QPqJvuuhKPdaBcaUg3SmDh2tAK8hyGw25kcZD1/vIXEk8QLpJ/q8tJUxEh2GdxpAIxu0vQegYGqN5JzhH3lpX+8hcUw8AuknupAutWqWNA/Iq963hw0azQWdaZdZdDT7aIGYr/eQOGJLgfQTnRmPvGrWfkDeeK6HBaEnmTBXTyvNNDV9NJf29R5SjSFeIP1E3x6PnDnn46UNsZ1Tug7QNQWK9N5lcdOvti35eg+pRhIvkH6i74M4atobMxTk2xyO+3iO3QCPPktZa9FH4VJf7yHVmHgE0k/0bS5tu9YqFRISHePR9ZzSI4GU1arYmpw/2lzq6z0kidhSIP1En5deVPI5qqHbfXtYtoCmXmDkInOJLJRvrofV13tIEkO8QPqJvomHpXMJtHsfVAUinWC8N0xOgrVg5o++HlZf7yFpJPEC6Sf6Tmleq2ghyKR890sb9IM4zJaH8DbL45vrYfX1HpLGxCOQfqLz66HlUjLCKvl+PZQNKruCEZea+/Ef7ZudeNXXe0gasaVA+onOiUeRXKUfhu+2pbzpIG10TunaZ+dFc32zx6P6eg9JY4gXSD/RhXTdZGOuCQVv72FDAyXrsNsUHFl7GR95aV/vIVkk8QLpJ/qeAPBIe+cOYlWOl94HaRwLck27DstrpG8yHn8j/ctLW0w8AuknOqs85zmkZcLotICwTejHW0Nedd/qw4L7m82lfyP9y0tbxJYC6Sf6PojX2rrcCq1Sz/WQ+oLeBWGbpGOs66gfraapvt5DTjHEC6Sf6LseWioFE0KTdZCupRwv3dL5S2uNSy5JPjqlfb2HnCKJF0g/0bdATCulQudfgzW6ezwW2OQBss91cWXLUj66Hvp6DznFxCOQfqIPaeuLrDFMRf1v6QF3hT1oqdmkc0P8HOkfXppTxJYC6Sf6XrXwrTcUAykNz/UQCXpGg7r3HNxmWh891Kq+3kPOMcQLpJ/oS+KdP9lH4uOgSz3GY7GA9tSgltk4V0kyvkniVV/vIZdI4gXST/R9auk7Z8YCZdsxHmvdU1oXLOupr2ZlfWU8fL2H54YaSAfS/4k+pNdA3ZNgzV2ASt1grBmsqdahYyz8Zide9fUeconYUiD9RBfSc1k6flog9zzvAjGDXo/xmKq942pcP3pOW329h1xiiBdIP9E38cg2tPQMKXM+xqMgHLNRAHHP84f+4L2+2YlXfb2HjJHEC6Sf6KsfYkOubQDSXU0zagXLC4F4tay2JraPJh6+3kPGmHgE0k/0fRC/vsNygqZ2Tul2vx62osdQkxxjXe+jl8+R/uWlMWJLgfQTnZ9airZVj5ceiYDmzNAK3aOaRVdvydJHH8R9vYdMMcQLpJ/oQpqlLxuzwhw7HeNxboatsUKulSrlTszfrKapvt5DpkjiBdJPdD6ntT44LWh293jo3qDMh/C0pfeFsspHD7V8vYfH/wTSgfR/ou/rIclaWjMs1XNKr7vmMVGCPavgMOpcP5pL+3oPmSK2FEg/0Wc8Ju6lGYH7XEBlGWjXBb2pzEFacH6EtK/3kDmGeIH0E329hymXlFaCUtoG2mNCz+eOOPNqlmWMOj56TuvrPWSOJF4g/UTfQy2sTQYinDvhBLrPDrWtcl31lJmrtvLREM/Xe3h8TyAdSP8n+q6Hq9PYpQLzsRukfYOtetyHdMJ2d5rqR59afL2HXCO2FEg/0ZfxUGz0Z9/BHPeb4TUenI61TmPgWm0pfZTE8/Ueco0hXiD9ROfXwyJZJcMe/caWKt4X4gLHkFCeNHHQR9dDX+8hSyTxAukn+vZ4tNXNDEEkyzmla4U+N4LppF6prPRVbMnXe8gSE49A+ok+L937Mcwrw7o0kxBDK3KMx567GRmmrz6I+3oPWSK2FEg/0fcEANfepS/QfYd4dWQ45zZCarWl2eea9tHEw9d7yBJDvED6ib7YUlopi1UYYylQ4XM9bOfQHr22KZxywY/m0r7eQ9ZI4gXST3S+EO84ujDMrXfikTZYZ4U5Sk0b+3EeH008fL2HrDHxCKSf6Nu2VLMg12OepRykSxnQM90FYkyTs6ZiH82lfb2HrBFbCqSf6IstTdEuA6GfeyKQrjvx4ARiu47Co8350cTD13vIFkO8QPqJPuNBS1vhArdt6K55zNAHM1jSUkVK4f1RuNTXe8gWSbxA+om+Ty1dLd2vh2XkCmTteuk5IU2uTfcS+urtoa/3kC0mHoH0E32fWsSokSWYK2849nmdU7ojaCUda7RR8aProa/3sKaILQXST/R56b5G0SUw5j5IEwko9gacjslebA2FP0FafL2HNcUQL5B+onPpwcZipUDSdFemzwyazx2xFi0rNyko33hp8fUe1hxJvED6iT7jQXTrhs71cOwJpMagox2k2zmsZ6c82jefWsTXe1hzTDwC6Sf6Poi3OlM918M1rPxZSAOdNwNXG4PG6mnr50j/8tI5YkuB9BN9Q7xGu29cMEc9Xlp4Qxfd0Goqy+bs/aMP4uLrPaw5hniB9BN9Q7ysE9fKIOPGltASNN4K84ZLbVun/k2xxd9I//LSJZJ4gfQTXUgv25w6Vdh2bDS1StBmz3DcSNqLpjX5ZmX630j/8tIlJh6B9BOdp3TFgZogTTnXQxsV+u4NNh+eOvfC85u59N9I//LSJWJLgfQTfae0prHmPmfzbgmoZAOz46VHbnvntabiR3NpX+9hxRjiBdJPdLbTHrectQJ3FKDVKrRjN4Bv7TKl1gp980FcfL2HFSOJF0g/0fepZWjjPBvo0vv2sJXjpe9GD87Hj2Qh429etYiv97BiTDwC6Sc6X4hzwnY/Fw6rB2QroPX8ZZKMWEdtib83Hr+8NEZsKZB+om8unfLG2gXynAMoGUFPI8EWaSvxGnl9dEr7eg8rxRAvkH6i7+shqWSZ9wlAXkAyGHSWDtVw9NILLyqfI/3LS3Mk8QLpJ/q8dOO27jq8Snjrh0zAqBlUnlRnXW3QR8bD13tYOSYegfQTfad0ToNwGbDhOaVryqDaz7+VKkojzVXbN3s8xNd7WDliS4H0E31Iaypl31cttvic0qlBb9ig4eSWyt42vnl7KL7ew8oxxAukn+gLl56/vTrT/cBC53o4VgbLecOgsZlESuKPvLSv97DWSOIF0k/0LRBrtZ7D+D5jyQkolwVtjATareNxHWmVb9Y8iq/3sNaYeATST3Q+AajNhDOs1iqQHq4ttwFpNl1r52X2UWzJ13tYa8SWAukn+rpaVDJmE5BKx0ufqyK0gggyq5KWhUM/uh76eg+rxBAvkH6ir6slT+bEDLX19p/x0LZg1YJj8vEl86OMh6/3sEok8QLpJ/rm0l1ns7HvfukMRHKMB00BzsX2al3Rvj+lf3lpiYlHIP1E3/Uwk4mW4zlsbqB7UdTS5Q6nz80szZ0zfo70Ly8tEVsKpJ/om0sLNrT79TDNAtRuxqMkgtKXlDR0za+GeL7ew6oxxAukn+hDmrVkqROSEAHN9ufrYQLqXJIMlvXVxMPXe1g1kniB9BN9K9OlZ71PwonauEiXu20pAc628sh2Y9SfI/3LS1tMPALpJ7qQ7gtbyVmh3je1ZGOBNavAi85B3dNq+Xukf3lpi9hSIP1E39vDMWdZ+3iOtW+HeB3QVQpMXllWazTGR3lpX+9htRjiBdJP9L093MMWlnM2732uh6tMaKkxtFxs0NZq9tFOPF/voaRI4gXST/QZjz6J265gelfTJBbQygQiC+8Sj7Xwo+uhr/dQUkw8Aukn+rpaZk17KEGrvVzjMaH3cX6lzfboQ0f76AmAr/dQUsSWAuknOj+I5zUYDXIeA4iwQGu73XaLMs6Zneyjdlrx9R6e/wGBdCD9n+i7HsqqbcwMRca9IyKBpeOqObdSyk6l0/dI//LSOZJ4gfQTfUsPcKTdt0ApWc8pPRg6lQx13/2P414PP/p66Os9lBwTj0D6ib5ii1pMl8i5Hsq5Hq7RQNv5Ka27uHRu3u2jnXi+3kPJEVsKpJ/o+3o4bMutPOyc8m2nXaA9EfS9WTrXw/tHSPt6D6XEEC+QfqJvNY1NbWVk2CQH6ZQrqDaCjLxlFEPsH82lfb2HUiKJF0g/0YX07Iv2oFs/hHi99E3i3YxHnSS7l8JffRD39R5KiYlHIP1EH9JsbIsniJQOpNPAehuAOjI3LMLzo64WX++hYMSWAukn+rw0rZpqUUi5/0Faj41GhklZNTNW/WiIp77eQ8EY4gXST/Sd0tNG3ZlgN7teuk9omzqMuc7dcGmWnj9H+peXpkjiBdJP9H09PMYjpzFgzkJAvdTjpesCwZ1N8i6o3zynVV/voVBMPALpJ/r2eFQpQ7IA7vsEoJYCer8jYj8s96TF6jeradTXeygUsaVA+onO2JL04y8KpM3jPgEY53p459KFMK/dcX/0qkV9vYdCMcQLpJ/o7GqxubspMFUDwrmhDTPYlfrYWTPqNxOPv5H+5aU5kniB9BOdO/EEJ+9zNi9DoFYaaNWDtC0+5zQZ72+WHvyN9C8vzTHxCKSf6EviddHEt0xr5nnfhQvoFoQ+kNbMpsrfG49fXpojthRIP9GFdFa0eQ7ncyzPO/FQvsYj3bLaQqJ7t49aANTXeyg1hniB9BN9GY8uA0cTGPO4D0JZ0LttWKVNPffGJO2jubSv91BqJPEC6Sf6vh4us3MSF+CxNtDYCf58H09JZPLM3NJH10Nf76HUmHgE0k/05aU3NZ5doFXpQLka2LybS0s1WrhW0e9P6V9eukZsKZB+om/ioWvPoQNM7VwPkzY47lpgj2M6luxcN32DtK/3UCSGeIH0E31z6ftHey4GtVQ+p3Q7pzRiA6w756zUkT8a4vl6D0UjiRdIP9F3PZTZexsFMMu5HjZB0D7l1mpJT3nlvT/y0r7eQ9GYeATST/R56TJ7llnvu/DbTnu7tUbtsG0bzl5U50fhUl/voWjElgLpJ/omHhlHTr1CnXfbEufjpXvrsHIbtd7uZfzIS/t6D0VjiBdIP9HnpQ+4VEcFxnmuh1XT/XpIkFRHmbxm549OaV/voVgk8QLpJzqRHjnb3jDy7kCbMvSVFdJ9TpvIMss3O/HU13soFhOPQPqJPuPRMakRA+9xqzyPjbZcKghaRpFUx/4oL+3rPRSL2FIg/URfo1buJoIdUG7hMhaENtigSLVeU7Mp/Rukfb2HmmKIF0g/0XdKY17YUweprEApLWh7GGCZiTXT3Okj4+HrPdQUSbxA+ok+L13v69kyYNZ6Tuki6SA9BcaqddW+Z6kfXQ99vYeaYuIRSD/R91BLZkq9CnC/PVqUGRqRwcokYkpptW/WPKqv91BTxJYC6Sc6vx7uzqlsKDkZkNzrYbJzW6y975zHrvrRKe3rPdQcQ7xA+om+6yHxzOcOBqOX29XCDfrEDdJHG+eMtlw/+iDu6z3UHEm8QPqJvlct02hUYbC5zvXQcIGOtIFtzjHbaswfXQ99vYdaYuIRSD/R+VArTWuaQfCATPWmPWpex1AzNZlS+lfblny9h1oithRIP9GFNK9KWssxHpxvuFQ7NF0TalbKQzty+yjj4es91BJDvED6ic4nADO13SsIlVu4vO+rlt2hkLT0J2H61RMAX++hYiTxAukn+q6H66DLXUAtCVBCgY5TwBolNes2rH2O9C8vjTHxCKSf6Kvy3B3X5Ax4N/JSaRX0zzivaZszWUn9m8Jl9fUeKkZsKZB+os94iGJucwN3pXM9TAOs5AYJi+2RqAp+NJf29R4qxhAvkH6ic83jIM0H6ax3c2mrtyRuJkh9sFY0pfHRxMPXe6gUSbxA+om+iQdzR5S7KD0hUE/rPtQSWMi797nS/Kid9m+kf3lpiolHIP1E3/VwDp6HXqjrXg97V9DKCdrMd3vYlj0/Cpf6eg+VIrYUSD/RZzyMZu2rAeWcj5feFYxaB0qrazPN3D76IO7rPVSOIV4g/UTnfmlJPKTBSpqAVj7XQxoKZqPz1KzdPtpc6us9VI4kXiD9RN8TgDQ3j7pgjpuXprxvxoOgWe9Dj78m/sh4+HoPlWPiEUg/0bdfWuuokwv0dFemZxzQd03AnYdxGu3cFT9H+peXrhFbCqSf6PvU0kllHRvd9+0QL3h+ZflcD61w5kVY8ZtPLebrPTx31UA6kP5PdG4uzQ1rLaCrnlO6ZoFWSM9f7m61J1T8pkPcfL2HKpHEC6Sf6JtLS2q1DgPTyQfpehu1egYcdhs+peH+5lOL+XoPVWLiEUg/0Ye06lxr27kZ9gbHZ/CxIJ1g9j2ajTKlfPOpxXy9hyoRWwqkn+hCekpu3M4BjcIbqOEEve+2Up+Vzw3xGOtvXrWYr/dQJYZ4gfQTfa9aSt+raQGuck7pfry0Hi8CksdIdUmp5SMv7es9VI0kXiD9RGf9EI6254Cm+3hpvqc0TYWM/UBu7e7j/RzpX15aY+IRSD/R+VCr5XYz/yR9HkPNBVraB+lq58dO1uyjIZ6v91A1YkuB9BNdSFc90OQ0gMY4xiPlBtZWhzKrtkGyZvmm2MJ8vYdqMcQLpJ/o+3rIbeRjMGDlRLeiFkGnVrBNXbCWzh891DJf76FaJPEC6Sf6jAfNkqR1mNYLkHKDhk3OKb1nm7JasvU50r+8tMXEI5B+ou+D+Fxl3h3pWUYF6sRg2G5e2rSnXrd8NcTz9R6qRWwpkH6iLy9Nd+Xu0lsafpAes4Hu1UCSbFx5DS3frHk0X++hpRjiBdJP9GU8RmXro0C3xEAbM2hbCCLn7MZsSes3ezzM13toOZJ4gfQTfS/EycRy2bB3u8ajEvQkN2u6d8U2h37lpX29h5Zj4hFIP9FZElcy7p2hNfsTW0LoWidkXnyvh1bpo08tvt7D83+3QDqQ/k90IY3EdUxcsCSVG1ua54DWAoVnKdt49o+e05qv99ByDPEC6Sf63h6mqWwzAXHJx0tnAUtCsCalklfTsT76eujrPbQSSbxA+om+IR5xz1YmbL6xpfuwtpd1d+KNkdtONOijvLSv99BKTDwC6Se6kLY0cN77oI3zE50jG2zXDlKUq6gsmh/NpX29h1YithRIP9EXLmXqXI/nGJg6kI0GqsK3rLZqzVUK8jdI+3oPDWOIF0g/0Xc9bEVptQzKdy69uILOtIDZ8h6iPPGjU9rXe2gYSbxA+ok+41HXnFU3jKl47oiVobVDeG3lAFVGX9M+R/qXl8aYeATST3QhTYS9U5ogVjaQ1nVbANK9KJYxiZPyN3s8zNd7aBixpUD6ic4P4ud6iENhV55AbRRo6xzVOqX3LtxVPvrU4us9NIohXiD9RN8QTws3aedfw5RzNndbcN9uQUsjZS4p56+GeL7eQ6NI4gXST/Q9AciYZCvfsFI/10Nh6Pd9y1wpUdOqY3/0qcXXe2gcE49A+onOlemJqO+7KN3sZjwy9Iwbyip7HdQH948eavl6D40jthRIP9HnpWdu+27vYOrHeNwAU+c+j5eeqZ1/XL3l9A3Svt5D4xjiBdJP9D2nncqbyGBaPsZj9wWtaIZlsvdKxD19dD309R5ajSReIP1Ep/EotXJt0BvfYos6wZAUeCfbvY7WykdPAHy9h1Zj4hFIP9F3So9SdsIMpW26Xw8JdGmCOcv5+571WI/vjccvL10jthRIP9E5lyZjKRUot1vgWc55zYpgXXbHLVj0o08tvt5DqzHEC6Sf6HuoVUZizgUaqgLJZGhDOnDdNBOvrvmjzaW+3kOTSOIF0k/0zaWtUS52l5buBjTPea1GtwGxL85pz1Y/SuL5eg9NYuIRSD/Rt/QAZQwmg9HycR+ld9BdCUqWJptqL+2j66Gv99AkYkuB9BN9eem8Zh+9QM31HNVzTdBxroelU2vY7xzko1Pa13toGkO8QPqJvnCppNZ3NrCFHYhlgaolWIgjp7639I9W0/h6D00jiRdIP9FnPFatbR2G62rHQaeCx0unATIQk+3Fs3z0QtzXe2gaE49A+om+YgtuOu4H8cKdgWxWMDnndWrSZRnl1T+aePh6D80ithRIP9E38SiNkRQB5+0gKrlAX7uAzipTk+C5I36C9PnH6jPTFlO8YPqJzve0IxuuBrWPw7R1g9Z1Ae629hpsaX1jpv+H6f+/mz6/LbJ4wfQTfR9bjtkoizakPzMPTcd6qBRI3KntUWm3b14f/g/T/387fX5bDD2C6Sc67fRh935AXOXgTJI3WMsKlnH1wZv4XzD9//fT57dFdCmYfqKzVWtLIToHcxoKRFNAsd/uwzHTwIprfZPzyMlVfnj+6cckL5h+oi+7tEdGaw2Mrvc4hB+myx+6R8m6Ztav7oiu9sPz2yKPF0w/0ffBZe5iOynkdjfjFTx0p7vc49wb0yioy75ZUPM/TP/y0znmHsH0E30LTEtd6z48NNp4mJ436jE39NoLYt55t2/G0//D9C8/nSO+FEw/0beiBncdaVZIzW7x8l0pNq6zZtNd5qaZv/mKmJOrAPH8tpjlBdNP9C30wDxXLR0koZxz+oB97ogGe85lvazU5ZvtB//D9C8/XSKTF0w/0fdkK+miP7YDy/2OeN8j6pzHexRM3Uo1/qbU83+Y/uWnS8w9gukn+vy0jIHIFUoTBhIhsFY7FNI52iF62DcrPf6H6V9+ukSEKZh+ou+bi7StdC6F1XYHamuBNrr2uo5ejzFB/WYBQk6uEsTz22KWF0w/0XdO5zHGogQ46La3dLlzD4SyareG0/Sj9wD/w/QvP02Rywumn+jb6qGtJ6wCtq6pJmQ410aEsRJPzZRn/spPu2oQD9Mx9wimn+h85NIXGWaoPclh+hgQHWnCYNpr1IbWv/o27upBPExHhimYfqKv2nOg9PZnKt3n/Y64oQsrnGujlL5voPqrb+OuIsTz22KWF0w/0ZdhwtLSzBPWKP3/cnlNeodBueAoo5X1D5j+5ac5cnnB9BN9GaaWca7BULje9bw3a5r7hrTTLLhMk9Xvmf7lpznmHsH0E31+uheU4z5uV+24j8Yb9HNphFznljQ26kcvbP+H6V9+miPDFEw/0cX0poPtaAMWjuOndxnQdpkwE67Eimt+9s3FVYaYU41ZXjD9RF/eI/Pu1Alanv3/7oiqWEHmarRppKH/gOlffrpGLi+YfqLPT4vqWPUc0asuIOQGtvlcGTUp5dElra++I7rqEA/TMfcIpp/oK63da46VGuy5+G6syaAbCVJpVQdhs/SVn3b1IR6mI8MUTD/RmWHCPPMtE5d9zulNCXRlvqlTGSOPLOkr7+EqRMxJYpYXTD/Rx3TFXmwaNJbbHqcKltKCcoBmtSw21vdM//LTErm8YPqJzlneoDInw+x/cnmX6bUG1CxTjrZG++rbuKsSMSeNuUcw/URf1jSXIrwKtHH740Y+d8SpG9px2XnuMo65/p7pX35aI8MUTD/RubNGmiFusFrkeI/C0FAEVpUtiReV8VUuz1WKeJiOWV4w/UTfN5c027kUKsxxc3nYDDpPhdpxqbXROn+1L8/VipiTRS4vmH6ib19eR5LVG0jax3vM2cEU70BvKjdaO3/2HtFVi3iYjrlHMP1E3x1x2dydEZDLunuYBjTTAb3UNJGPoc5fZZhcvYiH6cgwBdNP9O33aIKmjaDQzEDS8dwRj/cYi+vktTS1r765uIoR7wLqYDqY/k/0NV9wuc9pM5wr4c1Ps4IxddC8U5NFqe2vzmlXM+IN5gXTwfR/os97FKKpd9oxarm7EBrYqAJSdPeFMhm/2lnjqka8H8eD6WD6P9E39+ht5rvStOs4frryAGuiQGVJtqRjlK/uiK5uxPshMZgOpv8Tfe8RC9ayjGCdv08g1AraK4IukjWUJX32HtFVjnh+xCwvmH6iz0/3Y6cXT5C+KlBe7fa5FFjDuNEetc+vvo272hHPj8jlBdNP9L2xnYN2zutOpe8sT88RXQ/dtlNPWzil/ZWfdtUjnh8x9wimn+h750JSqNdzM6xy7ojUJzTNBKRdeYrh3F/5aVc/4rEekWEKpp/onE/nlqtumNQRyMbda6oGo4wuJS06luQbprOrH/EwHbO8YPqJvs5Pob6t3WnHzeXV+1m8JIU5uddUpOD+6JtL9vUjZoxcXjD9RN+bABPMXQW23P0eVNphuggwT6qWRPP46I6Yff2IGWPuEUw/0TfLa027NIWhdPz0HAaGgwBlz5aoWysf9SNmXz9ixsgwBdNP9HmPVbsWHUA93315TKBoDJaVdbe1Rv/ojph9/YgZY5YXTD/R5z1SOfDKuR7WdpimA3YvrcOqI6c+qoyvemz/ZvqXn6bI5QXTT/R9G8dOpptgp7tTvR5T3Y0L2Bq2MHPj+g+Y/uWnKeYewfQTffPp0ThPMlChDZS5Hqa7wUy1ZOl0fcn3TP/y0xQZpmD6ib5zema8LgNqXXcPU1nQ8n2PmHpBaimVr/Z7ZF8/YuaY5QXTT/S9sU0ZVy0JZLc/nZ8IrTSFymnyHizGX31z8fUjZo5cXjD9RF+GaSzbKyfIVRVonJ9UbMLdopdyS7z4q28uvn7EzDH3CKaf6GP6XgJbmmDlNjJLo+unFdaW1MhGl56/Z/qXn+bIMAXTT/TtNbUhe5CATk13D1OBflesozLdPblDvtrDlH39iLnGLC+YfqKL6bwqa+EEPd00XurHT7NOGFgTzU5V+aNdvdnXj5glcnnB9BN93qNiyU0QlHAfP9076G4Vxsba+569lfQ907/8tMTcI5h+om/usTFxXQZSpAExGZje54k7m5SyM9Z/cE7/8tMSGaZg+om+b+NqVGQ02H/6XIjyuS2agBzWs9Qse++PmPb1I2aJWV4w/USf9xA2medgrseCAKkcZ93mAqt9J+zCST56u5V9/YhZI5cXTD/Rd06PNnfddPz0cdHUzkWxNzFYB2guw9JcX30b9/UjZo25RzD9RN/co40988G5jLsDMvGA1ssAlD4w87gT6u+Z/uWnNTJMwfQTnXuY5rGs547IfDfV1NuCMXjBXlTSEEomX+Wnff2I2WKWF0w/0cV0rVVuZRxQnrejqJ07Yjo/FRq7NEr7nJPfM/3LT1vk8oLpJ/r2T+P5T5Z9SEYCsj6Pn24Fduk6JzXFz7Kmvn7EbDH3CKaf6Ps2npl6t/sIYA4g/DOf7hvKcR685u71q1292dePmC0yTMH0E31zj83NiI+L1jv3sMrnnKbzUxpr9DqY5Ktz2tePWFLM8oLpJ/reucw00iaESQdnolGhrT6AR+27beM9P9oB+TfTP/x0SZHLC6af6Hvnkif1vRLgSA3oPnZpfSDs1KiTJuWv9uX9zfQPP11yzD2C6Se6mMZZNw7dMGahO8tL0Ksy7EO0rT1s2VcZJl8/YsmRYQqmn+jchTDx/gF/DPS8PQGo0OfqYGMt6yOz7I+65LKvH7HkmOUF00/0fXOhtVreB+KSEahgAWXmwzQu2TiTfLazxtePWErk8oLpJ7qY5m0r73TuiKLHT48yQdMUsDa4zby5rq/uiL5+xFJi7hFMP9GX95BjMnYnSHfkQSoE1nlD1ZTbqNyz/AOmf/npEhmmYPqJvu+IdMfTepiedxeCCULPtcJoO6Xa9rkvfvXNxdePWErM8oLpJ/reuWQaqEsAU9tA85jqVodCmSxddPQ+vtrv4etHLBi5vGD6ib5dvSjWuBSgljJQHnT8dCZYs61VZtttru+Z/uWnMeYewfQTfe9ccKqsYzay1XnANoV+SxK1z4KtdezlH3iPX34aI8MUTD/RxzSv3P/M8tDk3BETH+9xmC65ckXD3OtXszxfP2KhmOUF00/0eQ/qhtsQUsYE5y866GodGh2DLXO2ur56N+7rRywUubxg+om+WZ6K7NQX0BjHVPfNoFw37LGKMC219VXew9ePWCjmHsH0E515DxlqZUOb+d4RW77vxo+fbpzGvIHTr/rGs68fsXBkmILpJ/qypjgz7pthKrUD3SO6VWOQujETl73kI+9RfP2IhWOWF0w/0cW0rjL18AvTbNw3ARmspQo6ZNE5xCl99ca2+PoRS41cXjD9RB/TeP4lmyWQpgZ0vDS0lQfUxeUc04vmV3mP4utHLDXmHsH0E11MU8LVEiqsVc8dsfbjPdJg6KuUnNdauX3UfVF8/YilRoYpmH6ij+m+dM2CIGh3r2nb0Gtl0Dyp1pYa5496t4qvH7HUmOUF00/0ZU3z7rjyAruPEimfn7oMhVqria48rX70HfFvpn/5aYlcXjD9RN8uhIW5m01Idg5rUiTonBGwrSrW+uz60Xz6b6Z/+WmJuUcw/UTfNxdbuWIxGDob0H083kdZ58ROlPoxJjL+wTn9y09LZJiC6Sf65tN9LO1SgGnm+258gko7/1bSLCTaj6P+KJdXfP2IRWOWF0w/0cX02pt0lw7rrqshvG1FI+sxIAVljU7pq/x08fUjFo1cXjD9RN87l6675jbACtfjPXoHa7MAJh2ot6iIvvIevn7EojH3CKaf6PPTpW/cqofkenu3ZoLGiwFJZ+6ztIQf7TUtvn7EopFhCqaf6NvvUXNtqy1gKcdPEzfQPBSEq2Xh0sf+yk/7+hGLxSwvmH6iz3usfpcebNhplXNO04B+m11m2bIZ10T5aA9T8fUjYopcXjD9RGfWNGktS6D0ee6Ie29Q23SsiI0ycQz8qse2+PoRMcXcI5h+om+Wp13TcR/nUsjjeA9lUNkGvFIRzlk2ffVt3NePiCkyTMH0E33vEcuamsVgtmJA5fbYlkt3LplYqCN+Nffw9SNiilleMP1EX95jUr099YC1ymE6IXRLCnQO8KEJy1ofdX4WXz8i5sjlBdNP9O2AtC39/IBUboap0p1PC0I5jiS1Ka2uf3BO//LTOeYewfQTffNp1mzUbn66p3NHXAa9aYUtO2ebHXf/aFdv8fUjYo4MUzD9RN87l50WqjRof3J5mzPcJXkHcRtJqfYxPupzKb5+RCwxywumn+jrvqBazWoFtEnHRVOBXo8VmWkOw0nU51fvEX39iFgilxdMP9HHdCGZSTPs+2ScZj0n9rkYgqy1ZBghtn9wTv/y0yXmHsH0E33z6QO1jjuQpnT3MGG7+/IIRs9UbIxzjOfvmf7lp0tkmILpJzpzeXd9mOF9hXjO6S4CTbXAKiZ9bpy5fpX38PUjIsYsL5h+ou+bS9daOZ2DOXM53uPmp9exIq3vxHWqqXw19/D1IyJGLi+YfqJvlrfX8RtYoVMdQE0qmGU9P5Wx2pwt5a/eBPj6EZFi7hFMP9F5R5zLymywhzHQog4qNUFmJV63UK58lffw9SMiRYYpmH6ij+lxqB71nM6pNqB8zulWj/dYs+1pjbPOr/bl+foRkWKWF0w/0fcekUre1hbMtQ7T5XZf0JzA3HW0rMPSV+9cfP2IyJHLC6af6NvvwavUhARi6+5hsgJqY8I+dNsaSOMz7+HrR0SOuUcw/UTf2y0phVXbHd792Vmz7krTCnVaWW2fH+kfeI9ffpojwxRMP9GXNZXCiI1hZz7ntJb7gpwWCGfLODqzfuU9fP2IyDHLC6af6Hxjq6UlMbCe9XiPnkDzPgZk9Jk08Ur01W4xXz8i1sjlBdNP9DGdsFHuGzT1DJRqAmPBu2qsSO6dzL76jujrR8Qac49g+om+vMdqqJYNuKYGtJTAcrtvbHutpZXe9lffXHz9iFgjwxRMP9E3n866V5sdVt8dqG0D7bqg7zr27PXYj6/ejfv6EVFilhdMP9H3JoBE8pQbLk0GVHFA663C5FVkVek8v3q75etHRIlcXjD9RBfTNdU2qU7Y9fZutS5ggvveEfPIpulcIL9n+peflph7BNNP9M3yhuG6y8S43veI7TYGnCP7OOs9iIvQKF/tYfL1I6JGhimYfqIvl9cXVmwF1kgCJNzPEd0m1NSzpIpL9COm0dePiBqzvGD6iS6mk6rtkSr8WfJBJQs0pgqYZk5Wxujpo/eI6OtHRItcXjD9RN9+D0x0HMe8C6flzj3WnVRPKGMt3A37GP+A6V9+2mLuEUw/0XdH3I0xUz/eo+p959LAMm0YZrq3llLxoz1M6OtHRIsMUzD9RN93xNVSymuBYMbjp9vdATkKWBJrs3Of+NU57etHRItZXjD9RN/co1SZ1BFs7AE0BKHnkYCNlhaWpF/tNf2b6R9+mlLk8oLpJzq9B/eht/FC1vEefFxIK81AKo3BaiL5o10IfzP9w09TirlHMP1EF9O088ZLMtPtG7ecQCsplJkkWzfjRd8z/cNPU4oMUzD9RN/cg2YZd0OvjNu7hbYO07vB3oi1DB701b489PUjUo5ZXjD9ROc3l9bJdobjMc4dcQ0FQzSYVqdhl2NAPtrvgb5+RMqRywumn+jsvqCel9x9eXcHZLpRD7NjQBDXOaKx0P5qlufrR6Qcc49g+onOuUeRlOqAqbdLbp9ftUEFpG9ax5UI7Y/eI6KvH5FyZJiC6Se6mJ42Fi3tMFIqt3fr+GmeAsKddZuhjo/ebqGvH5FKzPKC6Sf6mE694WoK53A+57Te+TS1BjYlIffcjq3+nulffhojlxdMP9G311TpGI55cG5t3o4ihdZVAGtqea1dNX/lp339iIQx9wimn+hjOm9jbBuK1fvOxdrtc2lQZp1lceaVP9qFgL5+RMLIMAXTT/S93ZqatpABz/smoJwT21iOFdHVptSUy1e7xdDXj0gYs7xg+onOPpcpTVcBTGsBdT5MY8G7sHenXs8xPr7yHr5+RKLI5QXTT3TeESvvxh1Kwj/9iMd7pFlg76m36eVmQb5n+pefpph7BNNP9GWYeOeSh4FlOd6DN0NT6bB2H21nXVy+ypr6+hGJIsMUTD/Rl582rSPpPaL3BhLMoLoQeq8qWqXv/FWGydePSByzvGD6ib68h9S6V+uQ/+/dOBfQVgzEsNHGata/+o7o60ckjlxeMP1E586a3OTuNdXRCYhGh77v6t6a5mh5ax8f7RZDXz8iccw9gukn+ubTiUWTZKg1H6ZxTeiFEAStt2M9MLev3gT4+hGJI8MUTD/RxTQW6ootw67zeA+bt3frID5RGw9M3NZXTPv6EanGLC+YfqKz8/P8/TUrkGScO2JNx3vIuSPOPibPurR91c38N9O//HSNXF4w/UTfLI+EZ8dx/DTlm/egc04vButYZ+l1UP/qm4uvH5Ek5h7B9BN9d0Qla+uc013GzU+f22Lbu5zbYkVrTRanr7Kmvn5EksgwBdNP9HmP0XSv3SH3fPPTgtD0uBCunVLbqvJVNzP6+hFJYpYXTD/R924clyEiQapY717TCv2wDBult4Wc21fdzOjrRySNXF4w/UTnG9uqldeCgvebyzkVoa/VYY9tuBVXx39wTv/y0xpzj2D6ib5dCNsWjZSPn+YFpMmOn24Ki3j01nmXr3oC0NePSBoZpmD6ib6sKScqpYy7ppcO02uCpZxB7rLTbUkGfdQTgL5+RNKY5QXTT/T5ae7DkhXghvvcEY8LuZMQmLvXMdnkOz/t60cki1xeMP1E33fEiV1aIxjcO1AtC9ooHSyXRsQ1z696bP9m+peftph7BNNP9N0R99bzHzl3xCF3F8IA65VA2u4FLaU9vsrl+foRySLDFEw/0ZefbjRpHsextTAQKx7vcfy05Ym61tA+v3oT4OtH5BSzvGD6ib5zevTd9jwHM64KtGRDl1wP2LOMmfGYka/OaV8/IqfI5QXTT/R9Gx+5CRWDWvI5p9N9Y0vYgWXiljpF8Kv3iL5+RE4x9wimn+hieuRqvESh7nHuiELr+Gk+x/Y5pQeOnlP76u2Wrx+Rc2SYgukn+mZ5MmRMacCj5burt0EfrUHeedXZO+ev7ojk60fkHLO8YPqJPu+Reta2GTqPCVT7/aKY2zmniWyXmrjg90z/8tMlcnnB9BN9c49qJZcm0AkP09Run0vJINNaH+dvvdWPviOSrx+RS8w9gukn+vy0chKdFWgQ3z1ME1pLCzbtvbkNq+ujNwHk60c8f04E08H0f6JvljebFt4ZEOcG0m7Q067nnJa2eNnY/JWf9vUjcolZXjD9RJ/3yDRn2QQz13NOl6Kgigq14VJatVP7KO/xN9O//DRGLi+YfqLvnYv0XFe618NiQGZyvAcZjClz1ptkso/ejf/N9C8/jTH3CKaf6Jt72MDVbUGeepjG46x1lwJKylpt9J3+AdO//DRGhimYfqKL6dStIJ1LIc87nza9a3rrHe0Vy0iZ5/6KaV8/IlPM8oLpJ/qypmK9p1WgEsndLXbOaUwZ8qgk0sSafrTfg3z9iEyRywumn+ib5YmVXvvBeUgFSknAtiXIvBuSjcxf9QSQrx+RKeYewfQTfbM8bWUpV+gT9TC9EFq1DTUVHJtaY/3ojS35+hGZIsMUTD/R5z2wjd5Hh5Wv99DVj/doHcaWmSquA9VX31x8/YjMMcsLpp/o2y2WbNe7/nEIEVBdBG2ZwZ036Cqb0lfvEcnXj8g1cnnB9BN9ftpmz2MZLKR27oh6x3j9+OmiaZ2zuq65vmf6l5+uMfcIpp/o3AG5uN39Hoh0u+SOs9a5FAreHnJONe+P3gSQrx+Ra2SYgukn+s7pZjVLr0CzIlA+tsPKui/IU61mu++v3rmQrx+Ra8zygukn+t4E5NpXwgFr1kMyyzzndMuQRufOzRq3r+Yevn5ElsjlBdNP9HkPFGHZA/AYaKCdDtPcCOa2iaWYlvLV3MPXj8gSc49g+om+zs+xVr47ayrnBSR5QO+HbuGydSPtIf+A6V9+WiLDFEw/0eenl94tYgwsad13LsdPp4kwyhqok7jwV97D14/IGrO8YPqJvqypKo11/HSZIkDWJtjifJhOacxSMH+134N8/YiskcsLpp/o8x5aUTMyLJ13uWm5d0REuO8E8hiUbH/lPXz9iKwx9wimn+hjurcyrTDInwleowTd7DYGlF1XO+ThP2D6l5/WyDAF00/0ZZgYuXMhwH6/uUypx0/XBpoUE1lqeX20U518/YhsMcsLpp/oO6fXxDx1w5zz3BH7uu/G84I9Sh/S9sr0VX7a14/IFrm8YPqJzp3qFUvPCmnmfPfl9XNHxHaujDPvNlBy/mi32N9M//DTNcXcI5h+ootpLlZ1tAHJ7puAcyOElpOCGLeNXBOmr2Z5vn7EmiLDFEw/0TfL25gyFYVld+4hvYG1ocCltTqLlv2Z9/D1I9YUs7xg+okuptcsex8bDRmPlaY1KzQ+BmSpMeseuMpHPbbk60esOXJ5wfQTfTtrjuUYd0te+TPLMzTQ+zyxFl5CIkxf9W6Rrx+x5ph7BNNPdDHdda/KepcfmADxMSA2SWAk5JaP+Uhs3zP9y0/nyDAF00/05T34vjscGVbrGWiPBGatwjmkeSWpWOiruYevH7HmmOUF00/0+elxtzBxBauLgdoqcLvlQMq2viu2il/dEX39iMcEBdPB9H+ib5aXayO5m9R3o3NHVIKGNmH3UXRQ1dS+uiP6+hFriblHMP1EJ9NcMKUOY9UJhJTB1BIglmOzkwwp/+Cc/uWnS2SYgukn+vz0Tp0HM6x8F6vT2KDlz9I8Q91Ge/JXe5h8/YjH0QfTwfR/ojPDdFf1jgo47kPbjROadIbae2ldV5X01X4PXz9ixcjlBdNP9OU9jKY12TDX7Md7cAHDXYBMspbMs+ev9nv4+hErxtwjmH6i79t4uVBXhanz3BHzPrZjmNxqOTlStTW+muX5+hErRYYpmH6is/Nz77nWhJWUgVY7TBeaUI3TKmQV00ffEdnXj1gpZnnB9BN9uxBktFK5QS5oNz9NYHkqJFwsu2Fa9NGbAPb1I1aOXF4w/UTfLG93rO2GSzPiYbo00N0WsCUU0Xk89UdZU/b1I1aOuUcw/UTfO5dtwmUKZFn59o0rtE4D5BzQ5wcO04/ejbOvH7FyZJiC6Sf6mOYmfU0DbeOc060maKYFuB8juzX3+dW7cfb1I1aOWV4w/UTfLC9x7ckW4B43azoy2NwTZuvbRkmz7a/8tK8fsdbI5QXTT/RlmDbrTphgYmK4hcygxAo7ldZmTVnzR9/G/2b6l5+uMfcIpp/o+454zsFFtx2gdD1M6wQjXH96AlKiktr4KD/9N9O//HSNDFMw/URfPyLe43gvOKe1AVEt0DB3KKsVVrUuX+33YF8/YpWY5QXTT/T5aSWjUhbUvCpQZTq3xZTAeO+J55Du66tvLr5+xCqRywumn+jcP136bKKQS01Acg5rxS5go2FvnXeuX809fP2IVWLuEUw/0cV045WR+4RS9gRKdd+1Yv1+IM9CBa1g+57pX35aIsMUTD/Rd0fEXrksBO1kd5bH0JYyrGRlJOZN7aM+F/b1I1aNWV4w/USf9xgtVUsDRj4XRVqSQc3o3BFHu9PpNMdX3sPXj3j+xwXTwfR/om8XgvRZrDaotRQgHXcHpKzjPars0jpJy98z/ctPW8w9gukn+pje0upOfM7puYGaFuhEer+S932ctkn96I0t+/oRq0WGKZh+oovpjVv7kg2FrQFV22DHwsLGMVfSUnl+9HaLff2I1WKWF0w/0ZdhwlaVj+OgfPd7rPv1pXOBVOY6ngT7+ixr6utHlBS5vGD6ic49TDvplvsJke8eJpZzTieBnfvsJufS+NUOSPb1I0qKuUcw/UQf020fd9EOyZrvd8TBoO3OPUylbdU86kdvbNnXjygpMkzB9BNdTCP96QE6JA87h3XNAn11gyYTS8eKbX81n/b1I0qOWV4w/UTnzprZZZDdqXQ6TM8N3WaDZHWm3Adh/wdM//LTOXJ5wfQTfRmmkbFK6iB0mf6zUz2nDONWgVq2uuSrXJ6vH1FyzD2C6Sf6dqo3wlVkwCqdgHQrNOoTdrJd+ZBdFL9n+pefzpFhCqaf6MtPt13KjZmOMidQMT7eQxVq61ZVe+37o3157OtHlBKzvGD6ic474s2T9g3N0gIahe8E5H6CoTZSytzTV+/Gff2IUiKXF0w/0XdHHHm2PzfDpBsojXFui7wg7TbrHP+PvXPJwfPGmfWKCEgUxctydN3/Eo5e/xHgHpwPnMgjdtCJXZmk46flEt8Sq3SmV3kPXz+ilJh7BNNX9O3LS5l0FgYrn58uRaF3RMhaE7UiJdOr+bSvH/H8EwTTwfR/om/ukUUqWgJre387ayq09j1KTLvmY0fK2q/uiL5+RCkxywumr+jbhVCFF2uHrSJAKgyd54I5yy5lNa766tu4rx9RKHJ5wfQVfVlTHFoLCxx8y/HT+jnrrVDzGGmbNU2vvIevH1Eo5h7B9BV9OyDNUh1aoAsOoDYI2q4d2rSdP2Mi8uqdi68fUSgyTMH0FX356Sm0dhcQbv346XLoPldD4Cal0Sq26ZX38PUjCsUsL5i+oi8/Tdbq6AY6KwPVsqDvc2w3ybsNzqbrVd7D148oNXJ5wfQV3fNp+3bWHHq+N7baoNW2YfSZal/Mc76aT/v6EaXG3COYvqJvltc6rTQaDEzHT6NssIkEE9ekXrYhvZrl+foRpUaGKZi+ootpbbrGXhkSU/oyTAl6rQNSsdyEO4q9Oqd9/YjCMcsLpq/oyzBZXbtmAk3nZkizDWhzC3RDZtvcyrO3W75+ROHI5QXTV/R9c2El6rjPwXxMNREJtHb+ZNtSoVK/ycd7pn/5aY65RzB9Rede011rPxCn1BGo7gVt84QqW2YXkzRevRv39SOKRIYpmL6i7zviSEu6Mpwr4T5Mp+NCiBhQJo+apGB5lDVlXz+iSMzygukr+r65IG/qZtDqzECWMmg2hTUS50licz3yHuzrRxSNXF4wfUUn02UaqoCUrycgaQIdOCBNMZq6ynq115R9/YiiMfcIpq/o8x6p52mGB+JzUaQiFWxkBcY581qZbT7qCWBfP6JoZJiC6Sv65tOrzEppnjviLEBSFxjtDqn2znXPnfajners60cUjVleMH1F39xjpWyIAnt/b7dsGlgaBOeElpZyq/zMT/v6EY8FCqaD6f9E3zeXjji5IBRa3/5pPuf0kA1TKJnuUWt+lJ/+m+lfftpi7hFMX9HXfTGX6vcKcSB3INwb2sIMlbRXVdQ5HuU9/mb6l5+2yDAF01f07UIQrR3HIZnxe+eSFKyjwZBxTm/iNvjR/mn29SNqilleMH1F37dxnYtKbrDSSkC0GzQaDCLN+s40tr765uLrR9QUubxg+oo+78HjHNU7Af7JMJFkaPWc00mqFW3nBjkf7ctjXz+ipph7BNNX9L1H7KLc8oSecv32T4/jPXIC3Szf29tzcj/KmrKvH1FTZJiC6Sv6/PQeuexcQKicO2L59k8nSdDLsdK1LyzP8h6+fkTNMcsLpq/o8x6V+2qEwLkhUKsMNnmCDW5UuNqURzsg2dePqBi5vGD6ir68x/EcmkqCiZYP04bfNkiGpqPo7FryfJQ1ZV8/omLMPYLpK/rejS/eLZUMHWWeO2KroEIK+RzRqxQaOl99R/T1IypGhimYvqKL6bZb/QproS1OQHXVL2uaofLSMtksJ3vEtK8fUTFmecH0FX3ntGCivAh263rOaUbQcc5p1p6K4tyzv8ow+foRtUQuL5i+opPptDKNBeNr+qSd6dsB2QGlZ+zFiCu9Z/qXny4x9wimr+i7I2onJEUodZ9zOm+Gc0XcYDZm3SKo/8J7/PLTJTJMwfQVfW8C+tLjWSfkrt++PG5g2TYM4r2aWMvPZnm+fkSlmOUF01d0MW0z55J2hoJcgfo5orsOBSznioiFS9ZX57SvH1EpcnnB9BV9GSbbtihPKF/TJ+FEaKgE2gS/HtuG+GqW5+tHVIq5RzB9Rd+bgK+sljPCsC1AbS9QrQYZmXPruW0d75n+5acpMkzB9BWdO2vWSnURWCvfu/HUwXgqNO398Kwryas3tr5+RK0xywumr+jrscU8hOox0OeyeM7pYzu6NgMbC5MtXCW/8h6+fsTzm0YwHUz/J/ruiK3vSlVArCQgo2Olex+w+5xaOff8qqPob6Z/+WmOuUcwfUVf1rTX2ZoI1ITHT3MX0KXHTx8n3Utvq/Or94i+fkTlyDAF01f0ndPf86y8DBLrAsplHO+REgjP85/SiMcrP+3rR1SOWV4wfUVfjy1/3Rcjw/xGHiS7gNJOoIqz8SAa6VXW1NePqBK5vGD6ir65x+w2WiYY+/vmkq1B36XBHlh3t7TGs2/jvn5ElZh7BNNX9L1zQRo6UjvegxvQqgNaJYFOKWXjrlpezT18/YgqkWEKpq/ouyOirNF3B/1qL86p3cHacda6G2atqmO+eo/o60dUiVleMH1F3x1x5c2j/5l7pO+N7QTrKqB5pV3PDbG/6pL7m+lfflojlxdMX9G313SUrZg7IMsGIsxgq08YufZqc7e5X83yfP2IqjH3CKav6N0BuQ/NA0b7+sb7Oud0ww6l24f6nINevXPx9SOqRoYpmL6ib+6RS928Ewz59uXltY73MAVMO+eBTLRffUf09SOqxSwvmL6i701ALrPtdki2rycgrc9Ko31fX2bDoqz11a5eXz+iWuTygukr+t5ujYq1bwYtokCHYOhSKhTCdnji3Msr7+HrR1SLuUcwfUUX04PPaUxYoe7vjS3XAYZtAq62xs6lU3+1A9LXj2gpMkzB9BV957QxZe1fYDpNoFISGOMXOF01pYKj8yOmxdePaClmecH0FX17Tbfs9XUU9XSuh8SpQkvHT3dZW46+yqv90+LrR7Qcubxg+oq+NwFbBi2ZYN8RTX0g6EzHhWTJWfpQKY9yeeLrR7Qcc49g+oo+P50a2qgZ0tB8SM4JerMM54a4y+5tS3v0HlF8/YiWI8MUTF/R5z3OHWw1VsjU+Pjp1qDVYVCTLh6zr5Rf+WlfP6LlmOUF01f0ndPdEFsrsPHbAdkrn3OaDtNSmo1tbb16u/U307/8NEYuL5i+ojPDlLSukc7NkA7Ta5zbIs4D9vEjxsdkj1fdF38z/ctPY8w9gukruphmKUv6KjC+iyJxLaBrClhftSrtjvvRO5e/mf7lpzEyTMH0FX3zacLUy6owMZXjPfrXfZHbuSMmHsP2mq/eBIivH9FKzPKC6Sv6dqqPtFCVwOzb7/EVYPTNEySvMhohj5TeM/3LT5fI5QXTV/Sd04t7GWtDn+nbLbaO7VA8vyq02vHTqVv9B+f0Lz9dYu4RTF/R56cxbaw6AOnrG0+zgqYtwA1bpSaK+ZWf9vUjWokMUzB9Rd9e0y/SkVqGacmARhvf3GPD7iNpqjbyq54A8fUjGsUsL5i+oi8/XXgK1w5Vvv0eaRo03P0wTTibtVTGq3Pa149oNXJ5wfQVfd8RS6ulpHNHzHi8x7kuglZOsIpJSu1Q3R71BIivH9FqzD2C6Ss6d6ojJT4GOkkfQJIF2mdAOK3cu+5E+9GbAPH1I1qNDFMwfUXfzppKyv1bom6f9zinMzRK55zmpcJ7Iid+xLSvH9FqzPKC6Ss6e2y7nnOaQFk3UE4LdH6RptxkDaO95FUuz9ePaBy5vGD6ir4MkxQ+jsNAjncG+l68KOYFqTbOHaeu/OpNgK8f0TjmHsH0FX1Mr4FdR4ZccgHaTNAXJdiWNNus3eTRDkjx9SMaR4YpmL6ib7/HwJR5VJi2vje2u0Nrx0+nrbO21aeUV1lTXz+iSczygukr+uYeDTVhSZAbHz+9egFN3aCUPEoqrKO9mnv4+hFNIpcXTF/ReUekLeUbdCT7sqYrQxNegDzK98y2fR7hOdO//LTE3COYvqIvw9S3EZcKvR+cKZUFbewGeawkmZHSfDXL8/UjmkSGKZi+ou+OaLsXlAQjfx1F6UudZs2wMW8dtKjXV9/Gff2IpjHLC6av6Lsj9m45aYdd04DjQxoY7gRWW60lsfB8NZ/29SOaRi4vmL6i03vUYja/Xb3ZgGhOaJo3cMpUu9ja/dXcw9ePaBZzj2D6is49TDpJ0oTc9HiPjOeOqOdHRgtb6akL/YNz+peftsgwBdNX9O1horQnSwXW4zgojQn2NSUil5326tX6q3fjvn5Es5jlBdNX9N0RVVZr3768pd/OGkvQLDGMQ7MIN6uv+hHF1Y+IKUUuL5i+om+/h0zavCaURBVoCENrc4HtRjgWs+Ar7+HqRzxMx9wjmL6iL2s6KktrG6bKtwth7HNOk0Bpc2AuqGm9yjC5+hEP05FhCqav6NuF0HnPsb7erXLuiEzfG9vOkPpG5lFQxqtvLq5+xMN0zPKC6Sv6vo03EpR8IOZvpzrKtxUhd1hd2PI5plt/1CX3N9O//HSOXF4wfUUf08d5FNoKJa9zTq+vo2j2DIOVy8B2kH/1HtHVj/ilBoPpYPo/0df5qT136wi5/clPH+/RVhawWnJNlZeWV/lpVz/iYToyTMH0FX3ndDHGshRaPwaEbCdoSBNMWsq4MS99tYfJ1Y94fslilhdMX9G3h4myNZUEuGoDmpyhF9xQV1We5/446dV82tWPeH7JIpcXTF/R9208c01JDAZVAqK9wTY22GJj50z5+4b9nOlffhpj7hFMX9H3zaV1tbQYMs0EJLShZ5wwsXIrVnp/9nbL1Y+IqUSGKZi+ootpHLm0SgvS+U0eqKRvZ41kKLlUrXMu4kd+Wl39iIfpmOUF01f0ZU1lD9OMoEXLN8vLYLgmCNXZ5qg45qNzWl39iJgocnnB9BV9flpZaKwEymx3p3rr0DaxTuVdXu33UFc/4mE65h7B9BV98+nRNs8sINkaUN4DLG8DzEM495F3fvTNRV39iIfpyDAF01f05T0slTLVINdE55zu5ZzT56JodQzRuRO+2lmjrn7Ew3TM8oLpK/rO6SqDkAowfp2f/ds/bZggTd7YpVbKj2Z5fzP9y0/XyOUF01f0vXPRtYrWCiXLOafZNrQ8NhSucv6H22r0aL/H30z/8tM15h7B9BV93oO2pZ4aDEsI9JVvGfMAnmbGhm3xKz/t6kc8TEeGKZi+om+Wl3U3Y4RM37vxhYfptTfUhmNKq23oo75xdfUjYuKY5QXTV/R5j5HaXpah7q6H6frtYTr2WmfvuWndhus907/8NEcuL5i+ou874u595zpA+rHSlPC7I4rAVCpl1ESpv5p7uPoRD9Mx9wimr+j75jKt0yzyZZgSUCMD3SnDSqM0yz3V9ajHVl39iIfpyDAF01f03RFljz/fXL7Q0vEeu4O1KdBlmfKSRPIoa6qufkRMErO8YPqKvn15qaJRL1/b1jmn+6Fb016Q+2rSR69NX/lpVz8iJo1cXjB9RRfTCTPnrQZrr+9NgFZQmwjYqVXhuRlf5fJc/YiH6Zh7BNNXdM6nJc9FDWTML8M0CFquC/aoCzHZHvTo3bi6+hEP05FhCqav6Ou+0F72KsdFZ+tAVAeoJobMnUzKmH082sOkrn7Ew3TM8oLpK/reufBgLZwBbR6mN27oH9hVS0+Z+iJ+lZ929SOe3yoilxdMX9HFdGltJzrndMc5gRYd77Frg2ZjaEuDBr3KT7v6EQ/TMfcIpq/oy+VNwZabgtCox3vQoXvUCnXRroMt1/Zq7uHqRzxMR4YpmL6ibxfCWrlX/JY+VvzvjshyEMe2z13R0lyv/LSrHxFzilleMH1F3x2xYhqD03Ec3IB4bNBqE8YePafOjcs/YPqHn84pcnnB9BV9O9X7XB1zh71aBsqm0KQu0EZYtxlJf/UmwNWPeJiOuUcwfUXf/um5SkdbIDvxYZrs/5i2JKb9+GvhV3kPVz/iYToyTMH0FX13xKa1Vz0k6/j6XFIBE2Y4xmONJSPnVztr1NWPiOcfIJgOpv8TfUwLpbYRofDXUZQbQe9YYM1UjdvCqq/ebrn6EQ/TkcsLpq/oy3vknnOmDsu+buadFXraBXjWg3PRlOkfnNO//DTG3COYvqKP6bJ4ERPY/vblUc6grASlrZHHboL46o7o6kc8TEeGKZi+ou/tFu7WWmZYZQjQ3Ava3BVW0kajzJrTqwyTqx/xMB2zvGD6ir63W73NVGgCli+XRzhAsTPwmpOKkiVr75n+5adL5PKC6Sv63m7174mWzeOiz82QZkIwngO4lDU0zbnw1SzP14+YS8w9gukr+nYhsDIn/FoR2/j89HHWbWwY3HpaspL0V3dEXz9iLpFhCqav6MvlYUl7pXMppNGBqg1oPBHWnitXKeeYfuWnff2IucQsL5i+os97jI55Y4L+Z79HKvv7jlihl7omSdair+Yevn7ETJHLC6av6MswHaK3ioKmQzKtNs85PQgq6p+P5oLz1TcXXz9ipph7BNNX9L1HLKnjlgxWv7lHaw1s9Q1dyqBVJbX0areYrx8xU2SYgukrupjuiY2/ZqIxRzvndDl0kypU6i2NlhvRqz1Mvn7EXGOWF0xf0Tf3sFJbTgLU8dwRdRtoWQPsG1r3JiLr1c4aXz9irpHLC6av6Pvmomt06RO4Ih/vkRJYSQQrJyy9FsRn71x8/Yi5xtwjmL6i8z1iSkX0uxnqPkznAS1PgjGm8hyq+mynuq8fMXNkmILpK/p2IYgef7EHYJHjp3Vt0PFFmnQ0XKunXvIbps3Xj5g5ZnnB9BV9b2yTVpLZ4Pz3MN1LBW11wSGaqqbVER/NPczXj5glcnnB9BV953Tvq+gSmIO+rGlVaLssKJ3U8DgT7o92IZivHzFLzD2C6Su6mJ5EaXT98wlxHj/NGbp+4TzBbjbHzq/mHubrR8wSGaZg+oq+74hp11zWN/KYB+xv00dvvUEuORnaatwe7WEyXz9ilpjlBdNX9HmP3famZCCLNxAWBlvWQRHT5DoF66NvLn8z/ctPa+Tygukr+r651IRrnjti4nG8x17fdnUWKLsWWqUQ6aM3AX8z/ctPa8w9gukrOr+N51b5GOj9Z6c6CUPnipDx3BTXSLLzo6zp30z/8tMaGaZg+orOuYfpmOeOmPuW4z1WhlboK/6czA219/qKaV8/4mE/mA6m/xN93xGTUC3HdpS5DEhkgo5eIBUereWvpujRd0Tz9SNmi1xeMH1FX94j4V7UFUbF79u49uM9OIEm7GI0Ummv/LSvHzFbzD2C6Ss6d6rbbIQCXGUcpnuCJpph9CpVOq71L7zHLz9tkWEKpq/oe7tVeu2tI2w6toNqI1BcHdZGGtw77Vc7IM3Xj4gpZnnB9BV9fhr1W/y4D8RfLo/muR4aIsyxu+5sTK/25ZmvHxFz5PKC6Sv6zunEliczKH1vt2Qu6JoXcEKZPaWx5ivv4etHxBxzj2D6ir5ZHso5lsmOgd4FKB9Tfc7nBbPWLNb4u0O+Z/qHn8YcGaZg+oo+7zFKJkvnl0HpML3WhJbl++k5v0uxXtKjdy7m60fEHLO8YPqKvgzTsjb6TJBnzkDfj2xzh11ZMNe+0351R/T1IyJGLi+YvqLvTYCVqm1UyPz1I9Y0wTIj8Exbj9dee/wDpn/5aYy5RzB9Ree+vLKsoB4rfW6GtHSBUWFodWK1bpSyvGf6l5/GyDAF01f07axRSqtVgWz1W4hwbIdStfOjNqambotfvUf09SNiiVleMH1F37dxaXPkUkF26UDSFRqucn7KpSUqx5e8uiP6+hGxRC4vmL6iryeA+yy2vicudE7nP5Nq/bbXbGuVmSXPV+8Rff2IWGLuEUxf0Zf3GLn1yRVq2eOY6pqhtdVAM5ZFhtPs1Xza14+IJTJMwfQVfd8RhcisEUyW7904f2vF9oS5MtNM3/eXV3dEXz8iUszygukrupgeo0/7uplnKsd7bF5f71YFw01UBq/57I2trx8RKXJ5wfQVfec0N7KMDeb4+sZNFbpRhsFlLJkkdT7aqf4307/8dI25RzB9Rd+3cZ7DSipQOtP3bdxAO2eQvnvbqUtar3J5vn5ErJFhCqav6NyFsPLqzF8Z83dHtAG6xaCmlknTHOff2SOmff2IWGOWF0xf0fkmQPKs9D3WquV4j1yhJ+JjqtmkjoJdX30b9/UjIkcuL5i+om8+PVmZWgFO45zTGwna5g0yNtcxmZO82lnj60dEjrlHMH1F334PWWhb9jmdFb+5x7ff43iPvivNbDNnevVt3NePiBwZpmD6ii6mU0lWR5uAXBWoyeenNUOdltugrO3ZHdHXj4gcs7xg+oq+74hJbfWxIRWpQNQMvkZmkLW65rbntld5D18/Ikrk8oLpK7qYJjsHtMmEwzYDlT6P92jHhZSMhXbRw/Z7pn/5aYm5RzB9Rd85zdTbmgm+dMchWfIX9UDIo1btbSC3f8D0Lz8tkWEKpq/oY1omUvuWie3v7dZ3UWwtL6hadHcubaVXGSZfPyJqzPKC6Sv6viNS59GIoVrdQN/jcTOqYKUmG6rFyqv5tK8fETVyecH0FX1M1zqTrAqJUgOyrx9x9ArSU5OZcin4KsPk60dEjblHMH1FX5+LZRUaDabY8R5lMOi33HTXlazqtmXzPdO//LRFhimYvqIv76FraT04l6EdiM+PukmDtdcStZ1HfpPLw+TrR0SLWV4wfUVffnrvuudKQDrW986lgdGsMBOnhHTctrzx0//D9A8/XVLk8oLpKzrfjffaC26w+fVuWUvQz9kI++DdDSn1R33j/8P0Dz9dUsw9gukr+vYwVcRu+5zTZZ9zWo2gjaWQKXGtGcdub7Km/8P0Dz9dUmSYgukr+rwH16S5EqxiX994Fej5XBR3W+mc1PNA/ubdOCZfP2JJMcsLpq/oYjpjx/3n7dYs9dwRycB2Zzg01zFXoz3ffHP5H6Z/+ekcubxg+oo+pueQWVqFlr5dvUkatJLGsdckbVueiG9mef/D9C8/nWPuEUxf0cd0U1pGG2iVP4trviN6T8h1p8ncJ/KbXQj/w/QvP50jwxRMX9E39xCeSrVAbVmA5jzeIx3EF2axKYyrv5pP+/oRC8YsL5i+om9Xb0mzGX2b1NNhuvYCKmPB7g1xYcNpr+6Ivn7EgpHLC6av6PuOSCq9LQNcJt/C3gHa5jmnU9KBqVmu/+Cc/uWnMeYewfQVffunR1YuNQNuWf+3C+FcDRdoLpo4997lTUfR/zD9y09jZJiC6Sv63iO2OkrtCGXyuSgKdrDOCfpouyeiKvRq7uHrRywlZnnB9BV9+6frYqnfoAOxfd3MDRS5AZeZ2fZok159G/f1IxaKXF4wfUXfe0SaotUmjIkGhKOBISL82T19Dmnc7c1+j/9h+pefpph7BNNX9O2saX8+PyMsOS6apDVomipsrpi3ya75zS6E/2H6l5+myDAF01d07lTfZbZGsNf3bVzPEd2OlwY898bVVsXVXzHt60csFLO8YPqKvlleo1Z5HT89FwN9LqQZbki6JpeCI9dX82lfP2KpkcsLpq/oy5rmMk1GAZN8/HRuCNbrBK2pWKfWdLT3TP/y0zXmHsH0FX3vEaVjy5sgLT7ew8Y4fto2IJeUVlk9P8tP+/oRS40MUzB9RZ+f7jRWNYZsX4Zp0D5MzwFT5srHWLcirzJMvn7EwjHLC6av6Mt75FS4S4UxLQFhVug7T8Ddk6Zdj7l+9R3R149YOHJ5wfQVfd9cNsn6BtKp93NH5NGgVVswRPiLm9qwf8D0Lz/NMfcIpq/o++aSBhXpG0r5egLWntC1Zsh9fUk9LXu/mnv4+hELR4YpmL6i7z1iqyMPUtAqdO6I8zAtu0GZdE5o0ibp1S4EXz9ikZjlBdNXdPa5tNbt4KyU1/HT9dC9VCFN3N8T2278Zq/p/zD9y09L5PKC6Ss6s6Z0jHOfsP9kmOzLe2SaIJLGRJ6Mrb5n+pef1ph7BNNX9J3TtY3Wh0JeuwJN2WBqHY7drbqyDuI3OyD/h+lfflojwxRMX9G511SLfQs9bPXjPVb6vEfL59jWLnMY5/zKT/v6EYvGLC+YvqLvje0uSY/JOJfCnIAGz//biqDfaFrWF8t7lZ/29SMWi1xeMH1FX96Dat6sBK2wnDviQmgi9j20rdi7au6v5tO+fsRiMfcIpq/o3AG5cbVOoLMrkGSBVvX7qUyhLJnrq7dbvn7EYpFhCqav6Ov8rOvY5u/tVqbjp2lkUNQK6wvr2Vy82ys/7etHLBazvGD6ir5cHslYZB0W4mHauH9dchMYj/dYpWtarzJMvn5ESpHLC6av6PPTBXGqpG+t2PEeUxla1uOnbdTepR7K/8E5/cNPU4q5RzB9Rd8uhMRt77ZgbBtfn4tCx9mB1ZikZ2v66k2Arx+RUmSYgukr+nZAliGa04K8/+zLSwRWx/5yeY221t7aK+/h60ekHLO8YPqK3jviMc28ocswoNEErGEClm5fZq+N+Wru4etHpBy5vGD6ir47YmG01BVSqvoVFW2wPCfU1DKVtKzrq7yHrx+Rcsw9gukr+vZ7jJxorQJLzxFN323R+lYodTflIkvs1S4EXz8iYWSYgukr+vLTuWPndByHjgmEB2z9JiANiVtZVRY+6r7Ivn5EwpjlBdNX9H1HtFr21gS5UgGi9XUUqUCds/NavUx8lJ/Ovn5EKpHLC6av6DunRWdfJUNdyN9eUwPthWDm9S3uRZH1yHtkXz8ilZh7BNNX9M2naY2ZR4JipQNN+3bWzAqpIwq2stN+lJ/Ovn5EKpFhCqav6NvvMUstauPcEQ/O1GsFG5aAS0lYWRr2R3tNs68fkUrM8oLpK/reuTSmjFxhbTx3xHJcSDcm6OdfVW5ptj3/AdO//DRFLi+YvqLPT2OvJgVBc2+H6ZXB2s6gNWuV0inTK+/h60ckirlHMH1F39xjjrKRBBqlCtRkQ1ttw6y6d022pL6a5fn6EYkiwxRMX9G5CwHL2togr28+/ZW6dJsZ5tBUWtMlr3J52dePSDVmecH0FX1zD6aF32qPZCl/78YVulI/V8ayjGtOfT3aa5p9/YhUI5cXTF/R920cNW1ME/pqBKSTQRN/nZ+dsYgc9ZWf9vUjUo25RzB9RV8uL+VC5euxtYRAko6zbqNAPYyPLMdQj1ffEX39iFQjwxRMX9E391iLM890vAd9O2u+/dNsGbJWrj0rZ320CyH7+hGJY5YXTF/Rx7RZTjIR0Bp++ekBNlMCzitxsk595/dM//LTErm8YPqKvncurVfa545o8/s23juCloN4XXl8Kz7K4H9wTv/y0xJzj2D6ir5v47k3HGNDPzfCr0vOvnfjG8hyKTtvqfUfnNO//LREhimYvqJvliepU10Lqn27xbCd22IRgdQ3C3aetb2ae/j6EUlilhdMX9H3zaXPQn0NGJoZKI0CqlxgWSlcZc5kr/Ievn5E0sjlBdNX9HVf1CQq55we+cvl6S7QpSSopaeVJ6HSq2/jvn5E0ph7BNNXdJ7TlZmHAoqdO+IuE8zkezw+dc+RsL/q3cq+fkTSyDAF01f0dcnxbNpVYZVegQYeP732ObHzQO47Z3u13yP7+hHJYpYXTF/R132BrY00BpDw8dNjKdhsApsalbp6Rn603yP7+hHJIpcXTF/RN8urPDYlgzZyO6dz36D5uJAyrGk6x/T52++Z/uWnLeYewfQVfZ2ftqgPQci8j59e39stWQmaUmtW6aD3Kpfn60ckiwxTMH1F3x1Rx7aNCly3njvit+njG4OUjk0699nzqwyTrx+xppjlBdNXdHYU0bJhDPo9RaRV8Php6YCzNktacpVXuxB8/Yg1RS4vmL6ij2kafcvc0GmfO+LqBTRhOYf1tkR9tsWv/LSvH7HmmHsE01d09rnMglUUZHxZ02Xp0N0K1JZ27k0Ltkf7p/9m+oefrjkyTMH0Fb2dn5nWJMg2j59eukB3U2il8jmrd2nP3iP6+hFrjlleMH1F37dxzt+u3gTKZfxfN3NjFci455bduL3qR8y+fsSKkcsLpq/o++ay9sw7VZD17Z/us0NPecLEUoSZViqvvrn4+hErxtwjmL6i703AmrhGYRjaJhCvcZjmCTpbbpaljGd7mHz9iBUjwxRMX9GX9zh22tI2EPl29e5O0GoTqGN2+Wq40jPv4etHrBizvGD6ir5ZnmTWMddXy/zty0sCSoiAg2QvrCL6apbn60esJXJ5wfQVfbsQmtH+cE5d7NsByWB4TuyFiVNeeav8A6Z/+ekSc49g+oq+nTWS8/pWMLW2OlC2Cl2yHXtdus1kjdKrrKmvH7GWyDAF01f0zT3maqmq/t8XcfqstI7cAaumNmxXW6/8tK8fsVLM8oLpK/ruiBlnz9+XlknHVNNIYHs2yJM2zUKD7NUbW18/YqXI5QXTV3R2firXaV8honwZplRBUSvsNXtBQlr2aj7t60esFHOPYPqKvnN6tbyENuxvoxjNsaCVkuD4D2aamuVZl5yvH7HWyDAF01f0+WnpZpMSfH/9egI2WO37OGshmyPl2R7lPdDXj1hrzPKC6Sv6dtZMUuxTAYdOIK0ZGpYBY9M5otP5nf/VXlP09SNWjlxeMH1FH9NDcTJ30HMuA5lM6GoN0uj1e99KRf8B07/8NMfcI5i+oi9rysKLjaELKpDMCr3Vb3HNXm3sXfZ89B4Rff2IlSPDFExf0Zdh4iT7W/oo+9vqsQ/dLTWBWWmWNrRPefQmAH39iJVjlhdMX9E3y5u6+qgN6E/ogzqB8RIoW+Y0XaUWfs/0Lz8tkcsLpq/o7LHNxON7Xiv7y+XVCvq9IK+t89yfiI+ypn8z/ctPS8w9gukrOt9uzTznYdq0H+9B5dwRy2TIpWapKX/fXd4z/ctPS2SYgukrupheaqZZB/Qh55xOOkELGWSTPndRTLs+YtrXj1g1ZnnB9BV9fS57W7NZvsVL55zuX0fRoAWiW7ikzYiv/LSvH7Fq5PKC6Sv63tjmQr1hhT3TPqa6FdC5j/fArLk0ylge7epFXz9i1Zh7BNNXdDE9d+sqmCEdD3KYzgR6zMcXPR2ik+Zs/4DpX35aI8MUTF/Rl2ES0/NvZUKhPYDGOLdFFIaZeh+Ve5vp1R3R149YLWZ5wfQVfee0VdpbEAbruSNqW9BNN9TM2LZNLOnRmwD09SNyilxeMH1F33fEQiObEvDE46e7CdjqG5CH5Fp6z+sfnNM//DSnmHsE01f0eY89a7XjOOasdM7pc0Rbw68xIK3yeewk/+Cc/uGnOUWGKZi+ou+NbRl7ldFh7X68R9HPT2OCLImEs5RU1yOmff2InGKWF0xf0cW0ldK1IMEgXd98WqDh+Dac5mO0E07er85pXz8i58jlBdNX9O3qHTq/EmYolsu3Ly9BFxEYDZcMynmsV+9cfP2InGPuEUxf0fcdEXmu0hEUBb8XW+eOWGTAKoRpZu4dH72xRV8/IufIMAXTV/Tl8rT3sbPCLk2AqBn0XQpos3NCVpoyH3VfoK8fkTFmecH0FX13xF1GGWlA65mO96jnxJZzbJdyDPY5tXd51Y+Ivn5ExsjlBdNXdOY9+uRjP6AIyvfOhaBTUhhfSwC3unDn90z/8tMYc49g+orOrGldNHODPjUDGSXQxOs7tvce2gruR3uY0NePyBgZpmD6ir63W2VL/t4j7twP03ys9DmnG6Scp6VJqdorP+3rRzz/RMF0MP2f6JzlpaK5t/96bHtXMJkMltR6yYV7e5Wf9vUjcolcXjB9Rd9+j1WtIC3AvTaQfrsQVhsws3JlyrjLq7yHrx+RKeYewfQVvXtN0TKN4z2+nepJj7O24z3IdtZZcmvl0f7pv5n+5acpMkzB9BV931waLaqjA7eegDYZtNwYxhqDzt/Lrbzy075+RKaY5QXTV/TlPWxI4oGw6zh3xPqd0z0vUOJWcGof8irD5OtH5Bq5vGD6ij6m25ay8rkUfrUXVDZ9+WmF1jRj3zkpvXq75etH5Bpzj2D6ir7erfXFpGVCSxOPi+7reI9zbHeUnmfdhPXVHdHXj8g1MkzB9BV9ftp2odEW7GUFSNICS99X8sa1zbQlp1f7PXz9iFxjlhdMX9G3h2kiL1kJuvbPe6Txbe0tgLhrGmOvnF/dEX39iMyRywumr+jrCei9Ui4DpLXjPXAK6LQEw1Kpiar09mpfnq8fkTnmHsH0FX3vxkeqg3o6pzMfx7FqAdNk0PasZea0p76aT/v6EZkjwxRMX9H3bnzM+X1fAcxf79ZkhjZRobC2uZKWvV/dEX39iCwxywumr+jLTysvlDQhKZ87Yl7niB7WYCcqffWEwq92qvv6EVkilxdMX9E5n25Z9LjommV938Yz9DHzOaczNU4pT3vlPXz9iCwx9wimr+ib5Q1WTCyQ6zmsabQC7eAMM2cdJfeW6VVHka8fkTUyTMH0FX0Zpj7q/lpckL5vLtwU+mdARk6t1Wm55EfvxouvH5E1ZnnB9BV9TDeiOc7NMA1VoIIGuvP3gKt1rnmulR69Ryy+fkS2yOUF01d0zvJkknSFrfN4D0wVrEmC1vtqNVtp+Og9YvH1I7LF3COYvqLvnUseNMtiUO3jeI86oFFRGF3s/FFwjUffXIqvH5EtMkzB9BVdTKOIjM9F150MqJlAZ93HijScm3mN/CjvUXz9iGwxywumr+ib5WnuqWGH1L+5h61jOzJVyNalSyo26qP59N9M//DTkiKXF0xf0ZlhGhVH7zDKPnfEsQs0+z4mSkdLVVZ79W38b6Z/+GlJMfcIpq/oe2Mri79OgHMzHOnrCSBoiQ7YfbaqNITs0bfxv5n+4aclRYYpmL6iz08vnhM/kv/vO+Jx1o3nhp2U9yHqXBMf7eotvn5EyTHLC6av6Hvnsg+9OX8jj3H89CwKuq0DdzOcNe9UH73dKr5+RMmRywumr+jMMOlYgg3y5gz0rcrr1ARWb6uWVkfdr/y0rx9Rcsw9gukr+rKmrXYhSSD124WwsoDprtC09K55yVz7PdO//HSODFMwfUXft/GJa2qqsFYXoMEF7FvyMcto3BoVmq/OaV8/omDM8oLpK/p2qs9dvs3pkCfx8dP0rcpLC8Zx0r0MmjZendO+fkQpkcsLpq/oe49Y1pZmBVo6hzVlnNDXt7V3YGkJNXX5B+f0Lz9dYu4RTF/Rl5/efY9cF+TPgJBSBjMZMKUlrmyjv3oTUHz9iFIiwxRMX9E3nybGbcago3/fxkeGNmUC9zXHaBmTPnoTUHz9iFJilhdMX9GXNTUrBWsCtK/Hdo1Dd1EE3mhSSt17vsp7+PoRhSKXF0xf0dfn0lAy5a/KpTWgb8FYy72DUR6L+yB+9h3R148oFHOPYPqKvjui4KqbFqRZChCWAdqSHAPSeaZtpdVHfS7F148oFBmmYPqKvvn0SIunDuDBBsRpgi5bX0zPOlXe8qr7ovj6EaXGLC+YvqLPT9c8CTuCdNtA1Bf0uTosY5kp91b41dstXz+i1MjlBdNX9L0JSL3awGOga0nnnKYOffUKtgr2zqqlvnq75etHlBpzj2D6ir68R2GdKB3K+OYeyRpo5QojzzbqtpnKq1yerx9RamSYgukr+vy0oQ1RBcPSgXafcFwHnT+VKipNyn41n/b1IwrHLC+YvqLvOyKNhJs2zLy+EHXOYHl8e00X1YStDv4HTP/y0xy5vGD6ir5dCGmQ8dhQ2vce8VtC3SR/XxS/1WJYcMqrt1u+fkSRmHsE01f0fXPB1BYW+nq3DtNrfc3jtuD4Dto5UUF6Nffw9SOKRIYpmL6i75zm2ZnGhPp/TZ84QEvf0FBrG5pb76/OaV8/okjM8oLpK/q+I2JtyN+uXh7l63OpYMdwgNSRa85Mml/lp339iKKRywumr+ibT8tCydjAFMs3y5vQWh7QBTuWhN847z3Tv/y0xtwjmL6iz3u0aia1AFPjc05bBx0yYPSy+6q9Lnvlp339iKKRYQqmr+g7pyvuOgkh6QGbrBSwYRv2LvrN+FDaq28uvn5E0ZjlBdNX9DGNiMRZQVPb3zeXfVxIUThXs9qO9VhCr+6Ivn5EscjlBdNX9H1zYap9NwL6hh9kJKClIYxS18DOA1/1bv3N9C8/bTH3CKav6NvD1PqeuhRYvnNaRaFpZchDCRuuamO9Z/qXn7bIMAXTV/RlmL6waV9fIWL/Dmsm6IO/Gq6pPcmewq/mHr5+RE0xywumr+jLMK1eB3OCil/3xcCvMWAce91b6tgoc3nlPXz9iJoilxdMX9H5zmUZlVbBBuO5IzJDx0ow02TsXdd6lmHy9SNqirlHMH1F3w5I/l6zFIX1Z79H2RNaHQZlbOKVbVl99cbW14+oOTJMwfQVXUz3nG1MJLBD9vHTM4Guc0ecmNEmpy3r0c4a8vUjao5ZXjB9RRfTa5Y+qSDg/HbWLFPoOyGUvqVssa8q4D3Tv/w0Ri4vmL6i89s4TeNjpdPGfu6IpYC2LbBl13OEF+VXcw/y9SMqxtwjmL6iz3uMxtV2hlL7t1O9b+h2rozaypCpXNd+lPcgXz+iYmSYgukr+u6Iqec2RgWZ+9s/vTeYrA2JdaPsUnZ91I9Ivn5ExZjlBdNX9PVunXtg58mwxsd0rRNaZoYqxNiHGa9HO2v+ZvqXny6Rywumr+jMT6P0kg16lQRkX4+tfV/JR22rI2dKj94E/M30Lz9dYu4RTF/R2SV3fnNvK8Fk/fpcyoI2CoL2XWRb7rr/gff45adLZJiC6Sv6mG6Mk4/ZWJoJSHaFLufYrnXXbJgT26MME/n6EZVilhdMX9E390gmlY/jGCwNKOd8mJ79HNbSk6RhFR/tNSVfP6JS5PKC6Sv65tNjUFGeUDEXoJka2Le9pmcrlr9pXn+U9yBfP6JSzD2C6Su6mK5oynsu4NoqEJmCtZagbNzLquyhj/Ie5OtHVIoMUzB9RV9+euhh+EtNSz/eA8dnO6gcsPdIFXs5N8ZHTPv6EbXGLC+YvqLv7RZyyumYjc3IQJob9L0QCjGWY6nLkkd9LuTrR1SOXF4wfUXfOS0pM9YFdbevJ0ATtCUDEq5zRmOevdN7pn/5aY65RzB9Rede0zRKEgHhjUBtMnQ7V8YltU7hlexV9wX5+hGVI8MUTF/R985lD0ZtAzTjn7nHAi3HVJdUKxXmtvcr7+HrR1SOWV4wfUVfhgmLDSb+NvTa1/m5wJId75GFJ+Iew17N8nz9iCqRywumr+j7jphnKb0nmDg3UNdzTueu0JqsNktvlV7lp339iCox9wimr+jLMG3ZlsqCUZmBsGewNRFqSqtzHWvzq1merx9RJTJMwfQVnX0uq3HLG2q3BZTPnwwbQy3zMI0j1Vd9LuTrR1SNWV4wfUXfd8RWilIyaH92i2FmMNX+vSBHk4ba86MuOfL1I6pGLi+YvqKv+6IvWToHCLXDtGqDVo+pZsRccKP0/irD5OtHVI25RzB9RV8ur2Y7DC84V8Vvvwc16NYrNF7fQS2d5B94j19+WiPDFExf0cX0tKyzHwONeSDQSOWrCEgw1rTEbUqvr965+PoR1WKWF0xf0fcdcebFkjIMtPz1BCSwhhnynFql5ZrKq/0evn5EtcjlBdNX9PlpTfX8B0H0m0/n40L6sSFQaNaRbOCiV37a149oKeYewfQVfb1bpbTyfRE/f11A7VwPe+773BF5js4rTXr1dsvXj2gpMkzB9BV93xFralVrPn7625dnPUEbNkESbemTbZdXd0RfP+Jx9cF0MP2f6HyPWGvZhcBI5WP6uyNyh6GZa5W0tr7aw+TrR7Qcubxg+oq+7otd6x61Q/rGeDRThV50w+Bhx3vozM92Ifj6ES3H3COYvqLvnN6ke2yElfYE4j6/J+MTsFifqZ+rYn71HtHXj2g5MkzB9BV971xwkuyUgPKfXN63CwGxAtZd7Htg29urO6KvH9FyzPKC6Sv6vrnUNv58OCT88h4dBTrpgpFs7sy9jVedn38z/ctPY+TygukrOu+Iadd9juhjnvEwLQmOF0nHVK8q0nHl9Gru4etHNIy5RzB9Rd85nbulgghpfllTmQfnPMbXwNWlWeJij3q3/mb6l5/GyDAF01d0MV1WSzSXwkQtx4DMcs5ptfNTyk0b57Zf+WlfP6KVmOUF01f0eY+y+58JHmHtQDYX2Lcvr2juiQpSp1e7EHz9iFYilxdMX9GZ92jVdpuwR/32e3x+erHCaMbW6sDy7Nu4rx/RSsw9gukr+vIe6RzTaxjkPRVoaYZWmGCvNEYhkv6sz8XXj2gUGaZg+oq+7oucqZRzMNd1rDTx+t4j2gblLtMmNW6PsqbV149oFLO8YPqKPqbJBkvNsArq17uVj59WhPEN8niTdno0y6u+fkSrkcsLpq/oy3vgoDlGOhAjApVFcG6FFXKTxBOrzvVoD1P19SNajblHMH1F565ewSXlaxn/3thWY2jfmtPZSsG1VqNXb7eqrx/RamSYgukr+noCcHBSrDD3+HpsxwCzP1XNs6dRJ4/66J1L9fUjWo1ZXjB9RZ/3YGs0ZcD5UwVqB2drNkHV8ACuebVH+z3+ZvqXn+bI5QXTV/R9R8x5ZWoJZu4HbEQGbfPz02y6t6Wtr7yHrx/ROOYewfQVfd6DkFYtGbhjA0qG0LKeX5XU51IitPxo//TfTP/y0xwZpmD6ir4dkJYSbp2QbX2zvGlg54yGwWvnKjKrPNprWn39iCYxywumr+ibe7RlqDJhVJIva1pBD8zfbrG1WXTV8WqW5+tHNIlcXjB9RZ/3MEGqeYERLzg/EmjJCqRurY80e5VX3sPXj2gSc49g+orOczqXbycd1FUIiLd8nZ8TLGU8l0cubP/gnP7lpyUyTMH0FX27xUrtiToBip07on1MD+nHgCDR4qIij94EVF8/omnM8oLpK/r2T6cyZp4LVuf0f366DdqH7tJrbcipPcpPV18/4rnEBtPB9H+i7+1W4lS77UNyrUA6xpc11W8rgqTUrKI9yppWXz+iWcw9gukr+t65MCtnQ9AyBQhTAT3/mmCXmeoWQ3rVE1B9/YhmkWEKpq/o8x6j0lq7QNrl+GnFBg2zQuq4cfW1+7PviL5+RLOY5QXTV/S93VqoU1sDQTkumuqGThPhuOyJzVrn+mi3WHX1I5aUIpcXTF/R+W18d2xlfy8BBhzCJ7SD+Tmsp5YhJqW++o7o6kc8TMfcI5i+ou+cJhlz92M7ln3vEesAY6wwZDfNYvNA/57p/7+fPkxHhimYvqLzO2IpNOaA2nf7cnkbWj3ndDaqyzKNpK++I7r6EUvKMcsLpq/o3O+RW7JaoRjl743tgN5kglUZPX/rEPar74iufsTDdOTygukr+pjW3kvXCR3H+t65NLBtDVYlqW0TDnvlp139iIfpmHsE01f0+ekmg/Lx0/bn3ThWBluDoRdSpk6NLL1n+pefzpFhCqav6JtPL6tU9oG44bdbrGRQkwRVpRZLpXR5xbSrH7EkjFleMH1FF9NrJCl7ZFhUvi/iZqC5bKg7H1s9+zZ81BPwN9O//DRGLi+YvqKvd4vxXARnhanfrt7NDTrxgIbScadcUF69G3f1I5ZUYu4RTF/Rl5+eYsdldOhSzzktSaBv7cBlpGNJEPHZNxdXP+JhOjJMwfQVnbM8qXOVBa3ROac5I7SvNkBZWk+WW+6vvo27+hEP0zHLC6av6GKaa9VE/D0UJwPqrYLxrtB7lTWn1Gf9iNXVj1gSRS4vmL6i7934sdD23QwHWgayc1i3RQpYlYtSlrJe7YB09SMepmPuEUxf0Tf3OGex9tGhcm1AhQZYHd+K9dxTU+27vvqO6OpHPExHhimYvqJv7lGltFYE9p/XLW0aqEgGZBOyw/nQV0y7+hEP0zHLC6av6GJa0tA6acK0Mr9dvR162QfsXRNaGefgfpVhcvUjllQjlxdMX9E599CyhOX/rDTtPcHaWoCUyrHUqff9qPPzb6Z/+ekac49g+orOdy69lnyuh2VTByL63gRwBtPcM6u2tv4B07/8dI0MUzB9Rd/cYyY84DDYxv29G89wTudzUVS1NeaQzK9mea5+xPOPFrO8YPqKvu+IhWwgM/Bods7pdPz0EIW8Es+0TLi8+jbu6kc8TEcuL5i+os97VD5eYw3Qmr7902rQtnSYjTkdYz1aeZXLc/UjHqZj7hFMX9HXj8iWcJYJstr4MkwFdJ4Tm6XOsVtK776Nu/oRS5LIMAXTV/TNp1sWUUyweM9zTptCO2YE5qG710FjvnoTwK5+xMN0zPKC6Sv6vMfMPHWVr2BcgFYy0LQP2LwFBzFSepSfZlc/Ykkaubxg+oq+dy7UxiJNUPP3bVy7gOaeALHzzrPSro++ubCrH/EwHXOPYPqKvt6tQ/Toc4OxVqCSG+hOAkjCbZZVkB9lmNjVj3iYjgxTMH1FX4Zp11QZDQZ/b2zb+vz0zJCRxk7fJr1XO9XZ1Y94mI5ZXjB9Rd83F6620iLYovkwLfn46dyBF26lPPtCec/0Lz9tkcsLpq/oY7p/SzxSgr6JgQyPC8lfC8bOtfTFTccr7+HqRzxMx9wjmL6i753LTtxoIeyh68uaCpju89NZ+It8qO5HPQF/M/3LT1tkmILpK/p6bAtJPoYabNYNhIPA1qQvw7Q1LU4rvWLa1Y9YcopZXjB9RV/3xcKhlTPMkitQ1wY6TCClnTD3UjE9+o7Irn7Ew3Tk8oLpK/q8h/ROLe1v/eO3A/J755K6Qu4kLbUxbD3KMLGrH/EwHXOPYPqKvlle1mXNOtRdyvEe6zDNBWEg2jmmeag96nNhVz/iYToyTMH0FX39iLU1IZywvoJmos7HWbcGFbWhdkrt1c4advUjlpxjlhdMX9F3R5SvXSJ9dZ+EQAkRms4KulbmvIVNXp3Trn7EkjFyecH0FX1+uteJqy3o7duXl2WDTtrQsm5RxML2aj7t6kc8TMfcI5i+ou+dy961lz81comApjI01nKYpqarU13jH5zTv/w0RoYpmL6iL2s6VpMyjoFeXzfzqgX6yN9jF0zfCuq85qusqasf8TAds7xg+orODJPsVShDKfzdEa1B+/IelVM1pEabX83yfP2IuUQuL5i+os9Pr1bzIIaEMwMVNbA+O4i0IjMfOz1ffXPx9SPmEnOPYPqKvveIQ7e1nEGFB5CNAprGBh4LrXcxInzP9C8/XSLDFExf0ce0FNq6JuTvOQCtMY73KAWEqNiSOgq/YtrXj5gpZnnB9BWd+6dTyk0SzIHfrt557oh9ru+OuCafH7b56o2trx8xU+Tygukr+r4jbtzHXmzolPnb7/FF8mxBHj3nXVdp69V7RF8/YqaYewTTV/TNp7XRt2cRmmgCqlahWSfYtFupJCm/6t1iXz9ipsgwBdNXdDF9cB5lTgPR9u1URwFrvUIpw7hK+howHjHt60fMNWZ5wfQVXUw3G2uaVsgdJ9A4P2ojH7DzannR+YNfvQnw9SPmGrm8YPqKvm8uNG3N0WFQ+vMKcUIvs0FtbY9u5esDfc/0Lz/NMfcIpq/o26mO8n0qRBhjHz+d6mF6roN4t1RGrxv7Pzinf/lpjgxTMH1F39xjDSM9p/PeMoA6MdgY547IMrNsIhqPdqqzrx8xc8zygukr+phmrfuQA3t+/YjMFbriMdVZitVkovlVLs/Xj5glcnnB9BV9d0T8SpmFYYp8e5gKQ/u+jVvjVLWIrvIqP+3rRzz/3wqmg+n/RN/OmiZjSE+gvWygwevbikDQGltuVtsB/j3Tv/y0RIYpmL6ir0uuzjW/Ly2sx3acO+KCLqRQxqG9opVCr3J5vn7ELDHLC6av6PvmMnLbrXUodi6KZLuB2i4waLU+xhypv8pP+/oRs0YuL5i+orOjaLVBecHCdZjuiQ/TyaASS2lfr638A6Z/+WmNuUcwfUVf1nRi21smoK4OJMeAaMsExpVT0sX52R4mXz9i1sgwBdNXdPbYlnMl7AVWQ/q+jfM3yysgbf0/9s4l164cV6IjIiDxI5HD0Xf+Q3iSqwS4Gu+Ane0WKwHDjuxk5V1QhrhDjMZVZy71qwyTrx8xW8zygukn+vy0ciqdO9jICpy7gtWdAdmIyUra/au5h68fMVvk8oLpJ/r89OpSyzmYLUsFLmZgmhokQ2LempL8g3P6l5+2mHsE00/0Ms3KPcNo8/rp+8TFcoGSz32x5kbn6P6e6R9+GlNkmILpJ/q+I5Zl2wjBqOk9pxG6jQLSk+0t8766/Ybp6utHxBSzvGD6ib5zuq6+Zzs/hpUT8OwCts9h3TfW2So25o/eI1ZfPyLmyOUF00/0fRtXmdWMgBbV22Nr0DpNwN7ouJEkKX90R6y+fkTMMfcIpp/o+zbO1lenYzv62sA6DtN/3thmxr546caP3thWXz8i5sgwBdNP9O3L6yPvNgXOkXzuiIgK/RY013ForjpGmh/1I1ZfPyLmmOUF00905vJspFQJEqEB38aA1mhA2Wlx2WOU9NHbrb+Z/uWnMXJ5wfQTnbsQVh3zHMyznl84Y4cuq4Mk7qXcF+Xlo2/jfzP9y09jzD2C6Sf6vIetsbRsoPyfHZCH6XGbXWrtmpPi1o92i/3N9C8/jZFhCqaf6Mt72FhplgJp3fx03gKmf56R85h1tmn4US6v+voRkWKWF0w/0Zf3MCwslmHU2+dSBoPOhoCz7JYHL0pfndO+fkSkyOUF0090MY2ykFfph+TdbkniBmVhmCxa5qSN8pWf9vUjIsXcI5h+opPpccDVCpmHAusiUKMM2AX7SJZEP8p7VF8/IlJkmILpJzp3qs9ebWVYd1Ues1VoJa9zWOeWU0488Svv4etHRI5ZXjD9ROcOyDl6uvvyEtPNeyBoQ4LWp53L4lz5M+/h60dEiVxeMP1EZz9iP0dyNThWQ845nRCslAWJz+VMK+nQrzJMvn5ElJh7BNNPdDGthfOeLUHSe0dc89wRdQzQ46YP09L4X5zTv/y0RIYpmH6ii2kplfo6juMWEgGPYWA4GPKcupJUbPjVt3FfPyJKzPKC6Sf6mO67VMMMte8MXG1Cq7UeK0JSWjqupH31JsDXj4glcnnB9BNdTJP9MR8dstRy7oh3Ul1mBbKdc0GsvXzlp339iFhi7hFMP9GX95icl5hCvht6ecqAdm+LdG6ONvOwNr+a5fn6EbFEhimYfqLPe8yW68Z17oj3je0gOd5jFdjKu5OW1vNH78arrx8Ra8zyguknupiemhOLMUjuE1gSQ9vnolin1bxHsSYf7Z+uvn5ErJHLC6af6Dyn567tTvBwIDCtDn0JQtYqdeAe8tUuhOrrR8Qac49g+om+O6Kcg7jZhIl6zul6uy/WMdWFUl5cWh38UZ9L9fUjYo0MUzD9RF/3xTmPy22vTVwSsOUMNg/d1YrIlt2N9kdM+/oRUWOWF0w/0dclR7rbXASYb5fcuR+CHo8Nsq1hp9q4ru+Z/uWnNXJ5wfQTnX6abz1igsHUgffdAbmxwRySiloqpv/gnP7lpy3mHsH0E31vt/rMtHKFeRA+3qMJNKYGYpJXHzLGV90XfzP9y09bZJiC6Sf6vMeqjXLa0LXfl7X53BH3LSo6dJdsY2b7ar+Hrx8RLWZ5wfQTnfnpklhQQJHuHZHovgmoYLqErWOr7atv475+REqRywumn+jbLZanlMMvDLRx3yMmOCA32B1pbyyavupmrr5+REox9wimn+jcPz2QW8Y7vPvzbXyBtnozTMJ3HiJmX2VNff2IlCLDFEw/0Tf3kJGrTAFuXIETZeicBBJKb7ZnpfVVhsnXj0gpZnnB9BN93mNz1q4FWpO7U/1+cxk6QXgvXi2NlL/KT/v6ESlHLi+YfqJvB+QhmHK5B/M6TEtTMOQJWBZSXYwVv8p7+PoRzz9cMB1M/1f0zT3mXnubQOWxga1OUJoDdOEerXPX9tUd0dePSDkyTMH0E31Z05Il5cKgHe83l5LApBQY3EVzrqOvr76N+/oRCWOWF0w/0bez5rBstAbYzuecJhHoeSQ4Nvr216/8XU+Arx+RMHJ5wfQTnbt6VWxQAZt1/CdrqqV26LW1XfJc67PdYr5+RMKYewTTT/R1yRGfW6JNSNoNbsknNB4TCtHsY2Pr/au8h68fkSgyTMH0E335aa5dkhRYMjpwu/s9bgHGMEsJreGUj765qK8fkShmecH0E313xMNs1Z2g75zPHVEq2NoEd61pbmhM7aMMk/r6EYkjlxdMP9HZE1BbHdaO4yjXe+wJ3XqBvDCtNZI1+Sg/rb5+ROKYewTTT/T5aZk0mBe0P3OPno73ECUYcyEmljLnP/Aev/w0R4YpmH6iz3vY4CIyYd4v4jyFQYUY9ixYltU18Ktz2tePSByzvGD6ic47Ysaty2CvdndA5gmaJsJKtHbRykIfzaf/ZvqXn5bI5QXTT/Tl8qqpDiGgVgawzOOsR0OwsWpBGSXLV3dEXz8iScw9gukn+vIeK/G0SlD79dOc9NZeMAy1vuo5rOtnftrXj0gSGaZg+om+XN7StIQaTDsumqkL9FIZcje+1QF98ke7xdTXj0glZnnB9BN93Re3bTztDXLO6OunFxizAiZuRl3ryF+d075+RCqRywumn+i7I7aVmq0G+T7bYsx4zumSoPeWBm/srX2U91BfPyKVmHsE00/09SNaoVn78R6a7s6aXKHn40IUpehcVdP8aFev+voRqUSGKZh+oo9p3VNIB9Rx+1wqVrBOFco5wLFMW3l99HZLff2IVGOWF0w/0bfXlHshoQ4z33cukwp0SwiFuxVFa2l+dUf09SOSRi4vmH6i742tlUxzGYyWFbjvwzSlCltHLWNRwfXVNxdfPyJpzD2C6Sf6mObUGt2CcZIMPHoHy6JgmtI8xkR6/eqbi68fkTQyTMH0E5378srClTNIvu/GJ09oWydQzXkt3hPpKz/t60ckjVleMP1E33vEPTaiKWhrBix4jujVG2RLqVtOVPZHb2zV149IFrm8YPqJPu9RcpFiAyqOCayVod3lplPyXlmO8NV+D/X1I5LF3COYfqLvTUCZ2OdMUKkx8DEbYCN3KEMHYR1zYP2e6V9+2iLDFEw/0ZefFumzaIIhlYCbHD9tVAENsVvnfP70EdO+fkROMcsLpp/oy3ssuUdxB7VymJYsYJfuZMbn1rjPFfGj/dPq60fkFLm8YPqJzvz0Oid0QqB8DmteNEC33lpbIlXhegz190z/8NOcYu4RTD/R9x7R6mx76O3dov/s97CUMnDXzKuWnuo/8B4//DSnyDAF00/0zfKkyKKNUBOVc0ccHRpXhtmrCQu3VfUjpn39iJxjlhdMP9GX90g2x5wZrLb+n7dbuusx1UlHkoIl5a/mHr5+RM6Rywumn+jbl9ektmOez8FsCNzMoNG8WdPCWicv7F/Np339iIwx9wimn+ibexArjkawsU7ga6WVz2E960r73BK3lY/25f3N9C8/jZFhCqaf6PMeOfXVZIPs3oDp3hG3ZMgd+xpppipf5fJ8/YiMMcsLpp/oe2M7z/mctELads7p0hDaGhtaG9LFNq2verfU14/IFLm8YPqJTqalV7J9DPTda7oWgVHNcAhHyX0Z5q+8h68fkSnmHsH0E31Z01bqKGWAtHWn0nPfxoAMMjdTLbR0fvUd0dePyBQZpmD6ib68x1CZbSuUpAq8RaAVSVBkjlUrH6/91dzD14/IFLO8YPqJvu+I+SaVeEJnvX0ulaD3LaC75UXbetlffRv39SMyRy4vmH6i03tw2zMjILIBWx7Qk/L5ZRS2yXPtr74j+voRmWPuEUw/0TefxprHAfgwffea6kbQweecFqk6S8lJ/sE5/ctPc2SYguknuphWGYT94Ezp7qypq0Crcuw10xY74B2qPmLa14/IErO8YPqJvncuq2Arm+BPiJoTVbA6K+Q0tdIinfbVLM/Xj8gSubxg+om+fXlzc677Pgew4z1mV7B+bot5pZVtHudR5vdM//LTEnOPYPqJvt1iZa5eZ4c5ygZevYAum9Bun4u1Pm1+9W3c14/IJTJMwfQTfe/GB+Y18oY1+gQ2ztDbTpCYD9KrpWUffXMxXz8il5jlBdNP9HmPYlNK39B4yvHTWqDXA/bMTXvKuiZ/9M7FfP2IXCOXF0w/0ec9Ko9eK8Io/b4JWB1UcEGj0otOHUgfvQkwXz8i15h7BNNP9M09eM6S1wKkdbOm63iPXAzaPadl3DqXj76Nm68fkWtkmILpJ/qYxlywSQbayw7TtEBbP8f2alLTGm3YR3MP8/Ujco1ZXjD9RN+bACMZCRNY4fvGdiH0rgMIqbdKsx6H/T3Tv/y0Ri4vmH6i7464+6BGGyy3BZwtQZuiUBsXtFrOzfEfMP3LT2vMPYLpJzp3QMo8/xs36nHO6cII9qf408ZuiPcd11d+2tePyBoZpmD6ib68B9KgbHfzIzOwDYNec4U8x8Ca18b10a5e8/UjssUsL5h+oq/HNo2ReDLsnCew9D97TQu0VnFnzXr+lX3P9C8/bZHLC6af6Jt7DMW2U4OhfDuKdgddmMH6mJVoG81/cE7/8tMWc49g+om+dy6p4OJuIN0a8KoIjQxhHhuyVPvd0/8907/8tEWGKZh+om8PU0mc27wfWfAwfberG68OknH2UQ9R9as7oq8fUVLM8oLpJ/rO6dpUVmNIuu3uNa2gKRO0eY9ozecK+VWGydePKDlyecH0E11M59VZaA1Iu94uORPoRQQoz6lWRq7lo85P8/UjSo65RzD9RN/co6o12wWoyDzndGLoQxioTSS8rwHn/p7pH376mKBgOpj+r+jb7zFHWes4jnNPvO/G6wIbswLNjGvLrJPGR0z7+hElxywvmH6ib7dYSqtnzkBSDtPKE1TrXbHOee9zTOf91dzD148oGLm8YPqJvvy09gMuJ8iFjp/ec4NabTDKqLM0PEx95ad9/YiCMfcIpp/onOVZl90FjtUQ4JpuA1fbUHTkfk5qmfIPmP7lpzEyTMH0E30ZpnT+0iLXeyTgiQW0N4G7RO9cEzvlr3b1mq8fUShmecH0E31M987SjKG022MrgtCGdlhTFLeIjvbVmwBfP6JQ5PKC6Sf6/LTsqs3kkHw7PxNu6GQLDuGt83HVY371HtHXjygUc49g+om+uQe3sqoUKGmU+3arH5zJIPe5Rm8qKX20L898/YhCkWEKpp/o60ecTc8RzdDt9gRMIlApHfLM2GRU4f1V1tTXjygcs7xg+om+c7ptXGUeiK0N4DwIzsE9oJEKplyU7asMk68fUThyecH0E337p0vGMZoB1aLAVQiOjWYYuxdLS2V/tS/vb6Z/+WmJuUcw/USf98iiRp3A6hDgkhcoMkJOa6+kdMBu3zP9y09LZJiC6Sf6sqZIx09rgbzvQ9u9BEwynzuillJNRPmrrKmvH1EkZnnB9BN9GSZqc1q7eY+RjvfgATbUYGumjWP1nb6a5fn6EaVELi+YfqJvZ400rBsR+i54vyNm6JYRipxLIhO2/NWuXvP1I0qJuUcw/URn5+dxHny8x6i9AuMg0KkdkGgaZp00vsp7+PoRpUSGKZh+onNXr64msoA457sD8mZNU7pMi8o4In3lp339iFJilhdMP9GX96gLz82QYW8h4LYNlLlD58KMvRQdX70J8PUjSo1cXjD9RN97RNwdF8877SjAeQr0PumuRjjn9f0y3r7y075+RKkx9wimn+hiWqRmbg1h9TTPHfHugGRusHDwIRwtfTbL8/UjSo0MUzD9RN8bW95mLVdIpgu4dwEr1SBN29QRaaWvmPb1I4rGLC+YfqLv2zhqTsMMSu+H6UUFNJ9ju7Q5FG3J6l/tFvP1I4pGLi+YfqLv23inmq6fbunun16FoG/sQEnnMh35ztw+Z/qXn9aYewTTT/QxXVZqXBYItnmZzoduPlaEtExFHIu+ejfu60cUiwxTMP1E3zuXPaww9WM2aN+5xwCTbpBrmcVMk36UNaXk60cUi1leMP1EF9OlDdR91yCgNrg7PaD/uSPmQzpzIWH+nukffrqkyOUF00/09QRs1FpNIe9S73fEDk0H3ldcRbLZXFW/Z/qHny4p5h7B9BN9s7xWUlkmsMY6h3WSu9+jKCQ0VlPMqX9zR/wfpn/46ZIiwxRMP9HH9MwtKyk0y8d73CR1nzfNVEoS5CGjf/PGlpKvH7GkmOUF00/05adlVCu0oCQ7jqMpgq77lKstRMak2b7yHr5+xJIjlxdMP9GZnx4z176h7WOluTa6TYkViljnVLEO+mZX7/8w/ctP55h7BNNP9M3ymDoLK1Tu475zKaBzTZAlbYxaNa1/cE7/8tM5MkzB9BN9vVtVtDMx7JqOi17WoGURyNKPB9kJ+/oml0fJ149YMGZ5wfQTvd6jjVkHLB3nnG7Vzm1R7yeYxXlzGTa+eTf+P0z/8tMYubxg+ok+75HLGpI7LFkMrLmC9Wnn2Ka6BtpK+6u5h68fsWDMPYLpJ/q+ufS2ktwPhw0FeGqDY0cQbOxSzeZs6avviL5+xIKRYQqmn+h7j6ibSGaFhXsDd0zQ17EifSWqRsT80btxSr5+xEIxywumn+jLe8wtay2E1bgAp4733XgFPDw3HYtn/eZNwP8w/ctPc+Tygukn+nYhyJ48DtNN8v3mIsd73BB1Ga21XGZJ8g/O6V9+mmPuEUw/0fdtnHqfKgx9ywDGdPd70AQcNlOnMuaU75n+5ac5MkzB9BOd+z2Kzt42TGvtdn7Oc2L3BjSkDj6eettXd0RfP2LhmOUF00/05T0q5sSj3Y/h13vUDK0Lgqyc0ebotX7lPXz9iEUilxdMP9H3HXEqLdzndP6zq9dKAk0rQ9mlTpKmqXz1zcXXj1gk5h7B9BN9u3p7yWsKwbadgJkK9C4d2t13WmkX+aij6H+Y/uWnJTJMwfQTfZ2fTXvtTJCyLOC6CUzruSi2sWsjFJrf9ARQ8vUjlhKzvGD6ib47Yl+UsE9YKhX4tmBoagzNKK+6Zh75qzuirx+xlMjlBdNP9O0W2xN1nYMZ89znnNZ8mNYEMoy36Mp7f5Wf9vUjlhJzj2D6ib49TLmaHPsBKHev6cIBnTeDjm0tF6w1f9PN/D9M//LTJTJMwfQTfVnT0tJeB+K25t0BiROO67DjQnAIFrVE3+wWo+TrRyw1ZnnB9BN957Q1opQYONvNmq67h8kEpuV5PzA2Gl/NPXz9iKVGLi+YfqLvjji32IVY0jh+mq1Dn1jAUhHuJj33r+6Ivn7EojH3CKaf6Pvm0jK3fO6IVvB+G58ZOrV2/HTmJbUPbF+9CfD1IxaNDFMw/UTfO5dFSbGdSyHmevPTePcwKWzeq9lqaZSvvIevH7FozPKC6Sf6zundk+U9YHXsd6NYA6tpw94zlandcv2mz+V/mP7lpy1yecH0E33fxgeqpowgKHYXQVboYzYoY2ZVWtLtK+/h60csFnOPYPqJvlleGzvRYVq33eWm1UDvhxde89Ym0kjzm37E/2H6l5+2yDAF00/07VSftHanCbt1AlYpoNaOFUmL+uzG2r56E+DrRywWs7xg+om+O+KhOLXb59LWzTDdbubRECbL5iU3svdVhsnXj1hT5PKC6Sf6vrnsdM5lqqB53ztibqD3i6LVqvV4kl3wK+/h60esKeYewfQTfX6adJV5XDTSOEzzMSBKU2BnRkm5rjm+6r7w9SPWFBmmYPqJvl0Ixze3vQhaHnZuhmz/+Z3NlCVr7X1/9c7F149Yc8zygukn+mZ5W+4ejxvJa4fppBu04YCcKymbtP5ZLs/Xj1hz5PKC6Sc6d9acg5B2AcvnsOaxCrSFBpTKPmf4tl2/8tO+fsSaY+4RTD/Rd0fsozdJ58dgad09TAl6uqXjjchyItP51ZsAXz9ixcgwBdNP9M3yaun5Xg/l/AZ467HSfE/s46SlaUG1j7xH9vUjVoxZXjD9RN/cg+f8886F6z2nB1doRRow9ZWm7PsA93umf/lpilxeMP1En/doVKTbgqZ0zumyx7kjnnO6qG1rxKWuj7xH9vUjVoq5RzD9RJ/3oJVrLwiE98VW2fN4j16OC6nHW/ey2lffXLKvH7FSZJiC6Sf6ZnlrLG23J6Du+4AL9ZzYq8Px0TpxkbT90W6x7OtHrBSzvGD6ib6eAD3n8yQFnfN4j5kR+tYNRj0bHdpL/ihr+jfTv/w0Ry4vmH6ibz49dHJmgoHlnNPWj58ueH4qtessNjR/1X3xN9O//DTH3COYfqJzZ00ZY7dyDmba55zeCGq8IPdZaGM//uOjrOnfTP/y0xwZpmD6ib5dvSWttToBsRymcSn0njK0kfYeWnflr7yHrx+xSszygukn+u6INeVzTiMs4+s92KAXrKC0B3XKy/SjnTXZ149YJXJ5wfQTfd5DDsaGBoNzAl5lQZeW4KBsu1TUlj7qKMq+fsQqMfcIpp/o7L6oiIkHDNpy3241aFQM6tq4rK6a5B8w/ctPS2SYgukn+r4jVrXjnBPUUca5IyaFls8dsa9umUux1D/KT2dfP2ItMcsLpp/o693S1knShlyv96DO0JEJZl5deFGT9tF7xOzrR6w1cnnB9BN95/Ticw083oP+7PcYw25++vxxt5XT5Gn5H5zTv/x0jblHMP1E33fEIkurChjfN7aICnosNqTSJevGUr56E5B9/Yi1RoYpmH6ii+mKNPM+3kNrP3dEXgzWskDinvfuuctX+6ezrx+x1pjlBdNP9HmPuVIbY8PAm/dQs8P0rNB2PndEtWbjo3152dePWDVyecH0E33z6dzUJm2wruPuQihgkgTGRiS8TXOfvXPx9SNWjblHMP1EZ+/WyHXl82Ogu3+6aoM+GcEQuaYqveyPdvVmXz/i8frBdDD9X9Hnp2Vl0X0MdMV7To8MOorBKNiZseQkX71z8fUjVotZXjD9RF/nJ3WbvU0oXcphunToqAtabXh4b9jKR3uYsq8fsVrk8oLpJ/qY7lx7UYQ87k511sN0mhlqHzOvA3RfX31z8fUjVou5RzD9RJ+fbiZIfcNSnMDULtOcIJfWZ+1Y5/zqm4uvH7FaZJiC6Sf6Znki+ZzJBCv3PzvV7+Y8m5AVbW8qW+ZX7xF9/YiaYpYXTD/RN8urs2VtA7bwOue0MrRZCMbmxjZxVvzqjujrR9QUubxg+onOuUeVOdcxG1IqsAmDnh87GFXeuawyPvuO6OtH1Bxzj2D6iT7voWpj7gwdE91v4wq6UgJKs1+ilMZXd0RfP6LmyDAF00/0zT0W5m2j3UbmdvsRxz2iK9hI11DnMfGrc9rXj6g5ZnnB9BNdTGed2FsZgLm22yW3wXJakNfKdRXdWL965+LrR1SMXF4w/URf7xZzPRBPGKUdP53qht50QdlDeRZBnfo907/8NMbcI5h+oncPUx1WGhS5PQHZ5O6AvN9cyrEghps/+zbu60dUjAxTMP1E3zk9VGxThsxJgCcqWF8MfWDF2nLpn+1C8PUjKsYsL5h+ou894sgkUhZgkQG8OoOeu+HN5W1c4xzcn83yfP2ISpHLC6af6NvVe5g1rhMSlQLcBY/3SBWS7V7GbLobfc/0Lz9NMfcIpp/o3IXQBs+J0LCdc7q2fvvGF6RCk/Zoq/d/cE7/8tMUGaZg+onO74g4jew+qq0MTCVDS3SujFoa7ZZmGV+d075+ROWY5QXTT/TlPWbipTWDbtzAbHLrPiecI1pSrSiJvnq75etHVI5cXjD9RN/cIzO10StUvT0Bx17f+TQCDR6JzdLSr3J5vn5E5Zh7BNNP9PlpnCsPayCD6XgPux1FewMJpzktb0lffXPx9SOqRIYpmH6i79t4Ho3rIZlU9TYTCfSb95ja10Khuu2jngD09SOqxCwvmH6ii2nbutrWaztYby5vQOfjrFVFdfeBuX/kp9HXj6glcnnB9BN98+k8CtG871xWB15zgq1UoA3jmRsh7o/mHujrR9QSc49g+om+O2InKrMItJ1uT8CfrGnvkJeMsQuzyD/wHr/8dIkMUzD9RF/3xVy9z4RAs+Xjp61CL23CKnlzPf/CBn/lPXz9iFpilhdMP9H3JkBmKaVm6GsgsJie3+FBPFWqg9mofTT3+JvpX366Ri4vmH6is6OoyaaxbzvAuSPqUrC8MwiRNMw8dv5oZ83fTP/y0zXmHsH0E52dn2Rz3KhH6/UwPRbYqAkkzTLraLbqR99c/mb6l5+ukWEKpp/o8x57bGzUIc37bXztBbcNA7rZFrlOO3/FtK8fUTVmecH0E33z6cMzpX1P53NEc18Ghm3D6G1m5jR6/2ivKfr6EVUjlxdMP9HFNKmV2XYFtVyAE9M5pxlBR66kPRN/5qd9/YiqMfcIpp/oY1qG9DrH3eoxgXcTUEoCeSVUwd6LfjXL8/UjqkaGKZh+oi/DdNwGozSQSuecrunugGznp7IyllY4Zf7KT/v6EdVilhdMP9F3TvdNY3KHte53RJ7nnB5qMPAIx2kfW/1Rnwv6+hEtRS4vmH6ib5YnKycjgbTPEc1ZFvQ92p/XtjWN0uv4qEsOff2IlmLuEUw/0cV0lzVLmQmOBcnnjqgZFFcDTJRt545rfLSHCX39iJYiwxRMP9HZJZfr5JTApi1gUwXDVWFoo41Fx/HZHzHt60e0FLO8YPqJvm/j21rBQiDzvgmot1VulgGpTaI5teFXvVvo60e0HLm8YPqJvnPa7j7eyjDm7fxs9z3ifRiwFrX7OKCeM/x7pn/56Rxzj2D6iS6m5zZJSyvsdt8ESF2giglo/lmTa2t/9cYWff2IliPDFEw/0bdbrOY0kwnU1dp9YztBbd6sKSfTbn1/lvfw9SMaxiwvmH6ib69psbzqZlisEzg3vLk8gpH77njuibt95ad9/YiGkcsLpp/oy+WN1naW82OYewOnkkD7MKjjwo6pZfzqTYCvH9Ew5h7B9BN9u8W4ZdGMcOhR4L4NGo0JVa2PvRNz+eqO6OtHNIwMUzD9RN85jdw4lwyU+93Vm+7c488OyJHU2sTWv3pj6+tHNIpZXjD9RJ+fZp6ajaHrPHfEku9qj/NHzRVz6sbjq87Pv5n+5acpcnnB9BN9+z3SnqvPBGPZuHdEAqvNQEflskmndPye6V9+mmPuEUw/0XdOW+m1MsP604+48dZ94oIjpdJH1b0/6hv/m+lffpojwxRMP9HJNK6Cg6Dx3T+90jmibRnQTHuJ7b72R52f6OtHNI5ZXjD9RF8ur808eU+oidLxHqmA9T5hL26rCdsqX53Tvn5Ek8jlBdNP9L2xvQYjYYU5boYprwla7r482rz3nkz7q/y0rx/RJOYewfQTfXmPjrkhnh8D0d3VmxVs33Ce7tnGImH66puLrx/RJDJMwfQTfTsg515rHBfd+11cY3Q7itKAbFJrNmurf/XNxdePaBKzvGD6ib47Ypsit4x5di3ALHz8dJkwcy86SVvLX31z8fUjWolcXjD9RN+bAOpqmwcIigCPeU5sLgjjsEy7psVf9Y3/zfQvP11i7hFMP9Hnpzmteo5nYDlWmuci6FSOC5ltzkS5nUP7e6Z/+ekSGaZg+onOd+OS2q1l7rQPyX1m0LyOFeG9Z9W0xb5i2tePaDVmecH0E339iCZ9LiNoaBOY0gZrbMCLrNfSTNM/YPqXn66Rywumn+h7jzjW7K1sOIajnnMaBVrtd19et3asNsv6yk/7+hGtxtwjmH6i7ztiyoq3o6hzO0zXvK4LQTDrqQyuaY+vdkD6+hHPfyiC6WD6v6Ivl4fKK9cKNhGBR53QV7kbTkct3dIy/eg7Ivn6EU1jlhdMP9G3Lw9rV8EGqFrv261xqxETHKS1m51DPH/kp8nXj3j+GYLpYPq/oq/HdmvG2W4Z893vwW2d22JRWBtFjtdetj7aAUm+fkSzmHsE00/07ULIU7YWgTTbcRxrdGhzbBBCsTaL2f7onQv5+hHNIsMUTD/Rmcur5Xhmut3MG3jrAqNR7nvEXnil2r/6Nk6+fkSzmOUF00/0ZZiIRu45wcDbUVTmuSNiY+CZ9sjjeOoh3zP9//tpTilyecH0E53dF/0YDMxgWDJw7+0wvRg27lVRa8b8UffF30z//376MB1zj2D6ib47YpWeqhiUclMe5TjrjmPCUuJSdRvjV3dEVz/iYToyTMH0E33fxpXzaqWCYjmOY2S8ubx1lzHx9SRMa3/EtKsfkVOOWV4w/URf1pTrKCILUkMBtkKH7nNH1Nmmdp799mN9zvQvP50jlxdMP9GX9+DSRpkNdqt2vEfDg/OxIjWNbboXZv4HTP/y0znmHsH0E3378uaYZUoDsq3At+7z/GbDPDi11ste7Ss/7epHPExHhimYfqJzB6StbOec1tviwlM26Dm3gfYalktKW75i2tWPyAljlhdMP9HF9FAdPes8N0NLt89FQRsukGRGteMW/uqbi6sfkRNFLi+YfqJzFwJv5E0gYueOmHeD3tOA1SxbV8tTvvrm4upHPEzH3COYfqJvVy9xHW0eFz2n3fx0hb6w3gdcsliG5q/2e5CrH/EwHRmmYPqJvjcBe/W9Be8OyPvN5b6xzZVhWtmNz58bfeU9XP2Ih+mY5QXTT3T2ueyOpAyDz+nMiwYc66FQZi9NdqOxPtpZQ65+RE4cubxg+om+74i9l7F7gdzovkesE4xtgSZpm/YmGV99R3T1Ix6mY+4RTD/RN/eQPs9xrCDa77fxno+fzuvQnWrv2G191c1Mrn7Ew3RkmILpJ/reBBzTvO9zgHocNHDWcz2cFSElTdi2ZuGvvIerH5GTxCwvmH6iL+/RqyKtBGzt9o1PgyYsx4r0hqXs1MdH/Yjk6kc8TEcuL5h+ou+c7mveRheoXS7TvMHmFtidTBKK6Gffxl39iIfpmHsE00/0vd3qi3HsDLPeneqLGAxzAuqGZjZLT//Ae/zy0xIZpmD6ib5c3rkLkkqHYvec5krQ9SCu1o0MsZb8VS7P1Y/IqcQsL5h+ojNrOkVx90PymMD99iMevwG0uCVp0qd95add/YiH6cjlBdNP9M2nq+G5DRqUZn/eIzLo4Rlmkt5KUcLP5tOufkRONeYewfQTfbvFhnShczqvuW6XHCr00c4dcUjdWMoc+g/O6V9+ukaGKZh+om/usXDmu6bX6OY9Wi3QSj1XRts5UcVB+FGXHLn6EQ/TMcsLpp/o3C1Wq4x9SB53/3THBjqXwGh8DPZ917W+2pfn6kfkpJHLC6af6PvmktMo7TYyb2nA1hPo2Ld3i+duJnOvr7yHqx/xMB1zj2D6ic5dvb3mMhNYun0uaXTQljsMZNp91WT00f5pcvUjHqYjwxRMP9H3HrEOLikLGK/+n1le4y53yxiXmuYs66v8tKsf8TAds7xg+om+/HRaVYfQIVnOHfGcy6B07oh7FeaG8xzWX30bd/UjcrLI5QXTT/S9R6y7azkkW7vvxnkYdONzR5w752Wbe/tqV6+rH/EwHXOPYPqJvlke5p5nW7BMbp9LuSuYZgVMxrhnwlm/6r5w9SMepiPDFEw/0berlzMSrgV6HwbwpnTuiGVDJq56TAmP9NUbW1c/IucUs7xg+om+uUfi0Sc22HdV3k12Hu9xl+YdxKnMnHb5KsPk6kc8TEcuL5h+oo9p0pVXLYDUzh0RO0ObmQEt7zrp3BfbV1lTVz/iYTrmHsH0E3071UtpqWIBEu7Aa/5xIfznmwvlWkayr+Yern5EzjkyTMH0E31M751xKcPked+N9wraOYG1qbZSmTzWN0yzqx/xMB2zvGD6ib49TD23MjdCzft+ackNemkGA5PcFR+l54+8B7v6Ec8VNnJ5wfQTfef0zI2pLqCc726xfo7oTgar1UrdmrWv3o2zqx/xMB1zj2D6ic5z+tYEdIGVxvEeA+exHWnBXlSmdev5qwwTu/oR76gxmA6m/ys63wTMIaoLWr9zj9kyaB0KfY+8ts7c7aP5NLv6EQ/TMcsLpp/oyzDp7HKMBrQx7/5pJmiCAiK4mGyi0lfew9ePmClyecH0E3356cFcKHewVfvtkstgaVXIq6WaE07MH+0W+5vpX36aYu4RTD/RxXQ5DnrVdD8c1vvOZfJ98bJhjZVpn981+ujt1t9M//LTFBmmYPqJvp01zINJGLi1DZzyhDZ7gp2nZhPG+lXfOPv6Ec9fwXQw/V/Rt1OdllbkDov4gG1jgY3czmGddt+56p4fvUdkXz9i5sjlBdNP9O33yFpzawj4p6PIEM8dcSS4uep1/qTYv7oj+voRM8fcI5h+ou+cnnW1XAkIdQGvUqCdoxsGHrE0Za5fzfJ8/YiZI8MUTD/RN58ulam3CnulmzWdBlYxHbB3XTqZxv7qnPb1I2aJWV4w/UTfOZ0q9QMOdFxyvyM26GYZ0sq72lTD9dFuMfb1I+YSubxg+om+c/rcDXda4xzRrQC321GkbYHgtN6bkdWvZnm+fsRcYu4RTD/R98YWd817KkyUwzRugbbvrt5hyVCNs330HpF9/Yi5RIYpmH6ibz6dO7Xc5K5/xHNYrwVtSTr2Wo+lTiOjfOU9fP2IucQsL5h+om9fHo4xNzEkvD22osd7FL4LxqiuNAbK/Og9Ivv6EXONXF4w/URf1jQPGjNVQF4buBzbYZUm0Bxr9V2sffbOxdePmGvMPYLpJ/r6EesanRJBbTyBcxLQKQ3m2KZZZ937q++Ivn7EXCPDFEw/0Zc1XaMoH5wb6zmnt2ToM1cgq1Xq+dXKV+e0rx8xa8zygukn+vpcMpvRYVqtN+Dxx0o3Atx7L0xE6TPv4etHzBq5vGD6iT7vgXjugbjghk7vfFqhN+mw5pytnf/rBb/6jujrR8wac49g+om+ucfoymgJKt+d6p062Jy3m3mUXlAnla/m075+xKyRYQqmn+h7E5BqwbnrIVnxvt3KYPk2j2MXlMwHvY921rCvHzFbzPKC6Sf6viOmxSkfxyHldskRGTTcCXqdbSxJc9Wv3o37+hGzRS4vmH6ib+5xd6nzqrDHWnC38kPvdBfX9KSj9pn0q28uvn5ETDH3CKaf6PMepY3aWobc2vHTGQ2sUIVy/jiaEIrJ90z/8NOYIsMUTD/R+c2Fe+OKkPNqd1fvuSPeQjmSP+vMJ+f9lZ/29SNiilleMP1E37fxJKNTPRCf+yAwFzlWmhPQrpRVRNb8aj7t60fEHLm8YPqJvvy0zOOo+8E537db42aY6sywVHIXNMH2VS7P14+IOeYewfQTnRkmEdopQdrNbucngtVbLbfNcJ5jun3VUcS+fkTMkWEKpp/o63NpyWi2DXMOukyPw/Rx1r0a6Vo3Pv3VOe3rR8Qcs7xg+om+3q0b68DRQPKYwGoVuoqC7Nw7z4ozfbWzxtePiBi5vGD6ib5vLueU3joVTPadT5+LYpfdYKTRK62a1/wH5/QvP40x9wimn+jsvpC0GjGs0QtwoWOlj8OGiphrKTLI/sE5/ctPY2SYgukn+nYhbGpltTu8axn4Lvk4DlshpcnjGm3Wr765+PoRkWKWF0w/0dl90XClTTDWvkxvhVYygS5bBVn6Tl/Np339iEiRywumn+jLmlJraLvCrlXv/ul6M0z9+Gma2hPPYV+93fL1IyLF3COYfqKP6T1bTtqgzjzOOd0KGOKGNdPU3Wyn8g+Y/uWnOTJMwfQTfT0BPJWHNUgr3SUf9dwR73tEZaW2asNZP2JafP2Ix/8E08H0f0Wfn168eksTRht3Zw3hwTkVOJ5E5+4pcf3onYv4+hFRIpcXTD/R980Fk+rqFcTOLyy0oO9VofOyc0qvvNJH+Wnx9SOixNwjmH6ic+6R8hxJoYkd74EZoU9TIMplCHfN8g+Y/uWnJTJMwfQTfXdELsdfTANc9S43LcdPN0t3wdjBvXDJ46P8tPj6EVFilhdMP9H3ditTnXebaVmJgXcuYGoL0rk3Fipd6/7oPeLfTP/y0yVyecH0E31vtzKyKhZof/LT+9iOxjtBa63rxGVN+/dM//LTJeYewfQTfbt6++pjrAl142VazzlNXAGLjtWFeq0f7az5m+lffrpEhimYfqLvjohSKjeCcywf7zHqAt2pwz7mY/Z8v5x/1FEkvn5ErDHLC6af6Htjq9R1i8E+DB+m+70j7pvQ65MGnXP7q3cu4utHxBq5vGD6iT4/PZeNhApTy+0okg1dzGBWQiIqmOUrP+3rR8Qac49g+om+WV6dso+jBppaz+lcDXpOC1rKeQzcpad/wPQvP10jwxRMP9G53yObjqZ/FnoAN0PQY60h0c6H51ZUP8qaiq8fETVmecH0E31vbDdNKqkds5ENmNIGLfuO9qrWIShc8/dM//LTFrm8YPqJPu+Rae77JiCrEnBdB2fJCiuxFeam+6t3LuLrR0SLuUcw/UTfHfH41bELwUysh2k85zQNApStR6+ptq++jfv6EdEiwxRMP9HnPciOx2gL6kh/3thWuKvUYfSV17C7ru6r/LSvHxEtZnnB9BN9uxBqbdWOlU4k8/jpMaDRAZvm6rvyaDI+6mYWXz8ipcjlBdNP9DFdqqZRDMr5jzzwXguMyrjHdq6ExsM+2u8hvn5ESjH3CKaf6GJaCu5de4Vh1YBxbWgZ+3HWZWmqa438Vd7D149IKTJMwfQTfe9c0tacDsQVr59evYOtLVCTSG95Ua5feQ9fPyLlmOUF00/0vbHVrB07QxbSwzRtsG7r3BHb+RurrD7/AdO//HSOXF4w/URfLk9qWqttqNbuLoTVoTMn6KkvGpam9q9meb5+xPMfimA6mP6v6JtPa5m6NsO69USc5vEedr+5zFRbITvH91fvXHz9iJQjwxRMP9HZY7vYzAjOebzPOV3muSPyuSgej42oOnF8Nffw9SMSxiwvmH6is8eWVto3w7TzAhbtd6f6Paz7zOdv5v7ZNxdfPyJh5PKC6Se6mFbeLUkd55zWcpiuDJZQYCPfBTZrVvoql+frRySKuUcw/URfnwtx70UR1q4deI8FXTjD5rR4E2qTr965+PoRiSLDFEw/0eenmWWibbjmGXhgAa3Ljqlu+9wS7RzWX83yfP2IRDHLC6af6Hs3XgRLHbfFBRmYdUJP5dwWkXuyxXl91SUnvn5E4sjlBdNP9DE9+my1KDS9JYnNJih2hFTJ2tiKlr96E+DrRySOuUcw/URfhomZR2GD0ksGrrJBbdhheuwi0urUf+A9fvlpjgxTMP1E3ywvtb7VFLTxvSNSPnfEOSEbKZepVvJXcw9fPyJxzPKC6Sf6Ooo0LzwGBOp/9k8fK23neghUW57UR0P86tu4rx+RJHJ5wfQTnXtN+xq4Mli5+z0sd2h5nxNb9palSXem75n+5acl5h7B9BN98+mWUp7KMPNcwPmc2HYfcElJZDSxzvJVT4CvH/H47mA6mP6v6Lsj9kp9ZwScMs7pvBB6KwxZqyJxQ+ofdX6Krx+RSszyguknOv10wcGNoXJPh+k8QWcagANpsdzv5l/l8nz9iFQilxdMP9GXn04lyZDrPaTBbUKGZiywcxqlVK6avtrv4etHpBJzj2D6ib78NK80RBSkleM9bN3Oz3NlVKtixeYy/Afn9C8/XSPDFEw/0cX02mWXlATweGfgNhl6GRtU6xgz10r5o1le8fUjUo1ZXjD9ROebAKY8VaH9tx+xn98RQkqLdmsz8/5o7lF8/YikkcsLpp/o24Wga4x8mEaZ8p93Lkq84dwcu3HOuX+1A7L4+hFJY+4RTD/R2RNgvbASdFoEPEs6Vrp1yJLsmGuZRh99cym+fkTSyDAF00907hZbreS1IKe7q3fW+2T8bqKumjRbQhwf5T2Krx+RNGZ5wfQTffs90hh1okGefQFb3dAqdui9D8q7p9k/eo/4N9O//LRFLi+YfqJv7pHytnm/HuJ9j1ju77YIdK22OknF9tEs72+mf/lpi7lHMP1E73vERGU1YOVzR8yFwYYoFFujj9YR2z/wHr/8tEWGKZh+om/uwY2xUQJaNR+mj6numDdom+Mc37TT+GgHZPH1I3KKWV4w/UTft/E8zk+5Ewxd52ZoZYHmOs4dcWouWdZ3ftrXj8gpcnnB9BN9+WncrHed+sZUjwExgjYLnXO60sA56bNcXvH1I3KKuUcw/UQX07hwU2sKVfM5nWk2aKVUQJZzVVzEVf8B0z/8NKfIMAXTT/Qx3VDJjOEc1uecbojQz6URto5ybo21lP7RLoTi63PhHLO8YPqJvvm05IZy/HSWee6IHTfYvof1cdJNpbLur85pX58LY+Tygukn+vZ7VBHug4FwnXN69j8dRRu4zGOm7yaE/tEuhOLrc2GMuUcw/URf3qN1XWkNkH5zeXUQ9Crl1gYszX20wl9lTX19LoyRYQqmn+jLe8ie0tsAnKUAj3FsB2KBhDpnaVTT+CqX5+tzYYxZXjD9RN8dcbZReqqQS7frpxX62g20n/uijk0rf/R2q/j6XJgilxdMP9HpPfZK/b5uoSHAzPngbAkKpjzJKtbxVd7D1+fCFHOPYPqJLqZ3qrTua/Ha6vEekwm0ZIaiPe2arfeh3zP9y09TZJiC6Sc639jK4WYvGELt3BH7ObHbmjA5JVbkc4P8aKd68fW5MMcsL5h+ou+cNty9tQ1Y9b5HNIFWpQFpa7yT3J7b75n+5ac5cnnB9BN9fS6UiLgTIOE5p1vC46dbgSoysFM/pH+Vy/P1uTDH3COYfqKL6dRTk6oJSOS+2EoKxvd1ABeluUjTV/2IfzP9y09zZJiC6Sc6uy8yZqIMPFa6b7cKdDpMj2GkeRim9dWbAF+fC0vM8oLpJ/ryHlrzyJlgM9YDdiOwoRtq01ZLkUzjq2/jvj4XlsjlBdNPdDFdyz6+OW9IVY+f3ucXna1CWzywHs73V52fxdfnwiXmHsH0E31MS6HEM0GWephemu/Omgnl2OvRd64jfbWHydfnwiUyTMH0E33vEftKKKPdqMc653RZ0HZq0FLqlEdnyV/dEX19LlxilhdMP9H3zWWPhb0gJOXLtBGoUDknNpFKnmPtr3J5vj4XrpHLC6af6PvmQvlcE8+lsBveFhdRaNwHDKYuvelN533P9C8/XWPuEUw/0bezpldb1BuMfQ1ITR0abQSjrmVxafgvvMcvP10jwxRMP9F3Tu/e2yAE0WbAqW3QpRU2KZkSrsRffRv39blwjVleMP1En5/uG7uuDFTtnNN8vIfJHrB2VtxI54721XtEX58La+Tygukn+pi2vIpYhrn+7OoVAU0osNpMI7c1SvoH5/QvP60x9wimn+h7E2B95J07aD6/cDtHdDM557RQnmJtY/0HTP/y0xoZpmD6ib63WznviTqgrmXXexgo3xfkUvZS1V30o53q1dfnwhazvGD6ib43tpp4pXyHd3LTeFbAKlXQ3WZe1PeUj2Z51dfnwha5vGD6ib5c3jbUrQI73c2PePea2lxg2QbVkTnJR3mP6utzYYu5RzD9RF9+WhoWqwxt6fHTx1xDw8yQWh3aeWOTf+A9fvhpSZFhCqaf6NvV23ObF+IycQEXVuhb+ZzYy/pdgoSIHzHt63ORFLO8YPqJPqa15Y5cIfest6NoQSvYoM/cyhQjpI/ejf/N9A8/LTlyecH0E33fEY+9qHYuhUtu21bKDRpVhF3y1DZTxa92qv/N9A8/LTnmHsH0E31Z05YO1k2g9jufrm1Az7KB5hShWom+mk//zfQvP50jwxRMP9G5s2amPuuAVTDdWZ5Br1YgaakptYENP9otVn19LpJjlhdMP9E3nzaszXgC4r67eiXBobhBbR1by0fQj965VF+fi2Dk8oLpJ/rm03Ny19pBud6t0wfsY6MVWt+IOBu3r3psq6/PRTDmHsH0E33vEY+DnpgzNLP7blz+PK81EG62adrm/g+Y/uWnMTJMwfQTfd5j767TOgy+d0RrCjZu83iqq85SudhHbwIq+fw0xSwvmH6is6Oo0UzlkNzHIVnvLoQ1GbZuOVRnxf7VNxfy+WmKXF4w/USf9+Dd1ziXQqRylzFRulGPBN1yp+Oz8/zsjkg+P00x9wimn+jzHi0xUlIocr+N67kjms0MVNpoJqm29g+Y/uWnKTJMwfQTfRmmdFP/3GHeakQm3mDLGHKruMYkQvwqa+rrRxSOWV4w/UTfOxfC3nOZt/tiA1ceoKMiHDVNWxvL/Gi/R/X1I4pELi+YfqJv/zSeq2ChfE7nds7pdpx1VxIoNzuNUwzHV1lTXz+iSMw9gukn+s7poXsWIhjFzh3x3BhBCxVo2KTUmRt+Np/29SOKRIYpmH6ib2fN2oJ3A0Lvds7p1Q3U1oRd05q1LNz4lffw9SOKxCwvmH6iL5dndXAaBrh6By5SoWdc95zO2Nqk2r66I/r6EaVELi+YfqLvnMbRmrHB3CUBYxLQmRmGpJ1ZMTX+qM+l+voRpcTcI5h+om8+PUXHSBlaJ75+ekDLYx+wlyo2zFL+gff45adLZJiC6Sf6viM2nGTTYP/pG7c8wYgUVtfb9zky96/yHr5+RKkxywumn+jzHnmX1UwhlTbPOU373BbngEJ55DXL4vlV3sPXjyg1cnnB9BNdTPe1jn0uFZSyANdzW9SWOkib9+TOKuUfnNO//HSNuUcw/URfLq8UrLdlvOw8gAdP6GMJ9FSq7pao81fzaV8/otTIMAXTT/Sd03vj2EsB6XYU8U6g94visdmjl2ZzUP6IaV8/omjM8oLpJ/r8tN3eLSHAcX7h3BmUz21RU8opl1H5q27m6utHFI1cXjD9RN+7cRWhvBjSQLvvETvoSAKtGBqPKUP+wTn9y09bzD2C6Sf6vIe1blkYNs9y7oi5gIkipCp1tmOm5bP8tK8fUSwyTMH0E325vEFrLixQigowTQIrOQFOa0OkpWJffRv39SOKxSwvmH6i75tL2rWmniDzzZquLKBlEPROpOfemCl99R3R149YUuTygukn+rzH3HOYTihqtx9xGnRZE2jVUsmwo321h8nXj1hSzD2C6Sf6dtaQrGzHT+NIeu6I7b6x7QSyNyGtNfr6B97jh58uKTJMwfQTXUw3HDW1VUDbGOecPnfErpsP2Kjj2OvU9Sumff2IJcUsL5h+os9PlzFarwhD8TDdsULD87tZl7Qymq30Vd7D149YcuTygukn+vx0yYuXFaB8wOZUFRqNCsp91NUwzfXVNxdfP2LJMfcIpp/ofI+4N66dobbbUbRbhd40wRJJmdKs/bP3iL5+xJIjwxRMP9H3bXyvVmx26HTfBIyB54imBdzSsjxVav3Ie6ivH7FgzPKC6Se6mOa8es+KN2HagKsUsLYy5LLQhrWktX/P9C8/jZHLC6af6Htji6VbZwIuRYC1ZWjJEszRuywk+2wPk/r6EQvG3COYfqKL6UxlFMYJlrcB47HSve9zW5yYauOOlv4B07/8NEWGKZh+ou9NAJnycdQgo9y3WzNBE9yAmIZ1IbT60dxDff2IhWKWF0w/0emnmyIdiGse6XgPYVAVBa3KUxV7/+rd+N9M//LTHLm8YPqJvlxeo82K52ZobQPTFmgj3Q2nrZnScdn5oy65v5n+5ac55h7B9BOd+6d1Dfmz2kPbcdFUoFPatySRx+rFjiX5nulffpojwxRMP9HFdEETERPg3sq5I57DWvfacLiumdreVD/65qK+fsTCMcsLpp/oY3qPLJgNSjq2g1df55y+xZ/Y0pqSGv4Lpn/5aYlcXjD9RJ+f3gNF8oBdRwYuNkHLttvNrCUly8U+2j+tvn7EIjH3CKaf6JzllU0qBLvjPN5jGrQ1FCrvxDJTnl/1BKivH7FIZJiC6Sf6mBYpWnuFXHEDb27XduxzbG80nZXXV7t61dePWErM8oLpJ/r89NLMVQmS3b7xRYfpjuecXgl19bnK+CrD5OtHLCVyecH0E537p7WbNIK6bz8i7gy6SwNWa3vbXT321XdEXz9i+b/2zqVnE9zGzv9l9owlkZLIQcMbJ4tsk1llMxB1GTfgS+DuQYIE+e+RalpOdY/9gkagghdEw4WqUxdX1fd8qiOK5Cle93Cmr2jLkqMxGzJB0rrP6RJw+2kJkGfJzJNovNqFwLZ8xFK8h8mZvqLtnG5RdcYE66yeJhkBGEfbx3aOiaTmuF55D1s+Yqley3Omr2jrNe0otZeTzXweEzFMUEKFlLkjcteQXtXybPmIhb0vz5m+ou2OKJNDrAH6DNt75DZPr2ndTOMsUkW7PtotxrZ8xMJe93Cmr2g7p2vWjpUhBlpAkTOI5A4DU4pttcGvZmzZlo9Y2HuYnOkr2u6IlVhlTpCwOlDIClpygaWqPHLMXF55D1s+YmGv5TnTV7TtYSr7H/daFkTuBahvurkRwcitpJ6nFOb3TH/y0+J9ec70FW3n9GZmJQ3nUjiBRuezhylBGblsexDXrI/25bEtH7GI1z2c6Svaank85pSZodbRgJoy8BwCuUoKkteY+minOtvyEYt4D5MzfUVjX15L1HEC9qX7jpgbSO0BFlclJF1cXp3TtnzEGryW50xf0VbL09RqTg3q2C6akh4/nfdHBfPoqbRe5qu+PFs+Yg3el+dMX9G217RTCHkb6IqznuyLBSprH9Zdam0yF65XdQ9bPmINXvdwpq9o2++x0U2SB9QytvegKNAwDKDJoay0GOWVn7blI9bgPUzO9BVte01jxH4ewzV0Bsr7C16xQWQOsQc8+VuPmLblI9botTxn+oq2useMLayi0EtrQCUtkDbSyQlIozLHtl7NjdvyEWv0vjxn+oo278EYtM2wvUf9sgMygrazU70XohkL1Ve7etmWj1iT1z2c6Sva9k8Ly8jcQHls79GVoH15VsTVG6JqH6/8tC0fsSbvYXKmr2ibR+RVaIYCkmLdTK8CLa4MSVnqqrm1Wh8xbctHrMlrec70FY19eWVMlQ556JmxVYSW9tc49DrXaLG+yt36mulPfhq9L8+ZvqLNT886RusD2sgIxDph3xkHzFYGcyFN/Ood0ZaPWNHrHs70FW1+uo1jpyukhGduvASQVhDSxECMiPvkfs/0Jz+N3sPkTF/RxDRqzpucCfOMjFPnCTzbhJqmSOAZV3q119SWj1jRa3nO9BWNOQGJBuFJZM4CRDMBx2OvaxBlCvNdToAtH7GS9+U501c0Mb06BaqToVM8Wz1SB9F6Ql10hho4pfYqo8iWj1jJ6x7O9BVtfXlUyhAqwKMpUM4F2uQO511cplal8Q3O6U9+mryHyZm+onH/9MyDQ4Ne1tk/zQoctAK3FKUmqbToDdNiy0es2Wt5zvQVbfOIMUqJqUBFHkBaOugaZzyxxhoq41iP3lzElo9Ys/flOdNXtGVfFOo01oH4eI9S9hGN23sU1B7GkEavMorElo9Ys9c9nOkr2vry1ho9xgi9ST9vLgIcg8DMBUfVmue38B6f/HTxHiZn+oq2/unQS+qDoI8y9zndFshcDBvluLDEoevRLgSx5SPW4rU8Z/qKth4mHb1WXpCT8j6nw74jKnZYjVrDnOos34DpT366el+eM31FW+anJlpnbryEGfcd8eysGZogY459hNIxPuo1/ZrpT366et3Dmb6izXvkMkeUBaGFAFSZQGgW0NxwjJUJ9dHs1tdMf/LT1XuYnOkrGmt5OWoMBXqatJkWhsZ9n9MxYZVVysqPZrfElo+4jZEz7Uz/JNrexjF05ppASzt3xJCBMTDUXMtknZzKq7qHLR9x/8vhTDvTP4k274HYU9wuuhXZTE+KIEvPXtNK+eyzSeFRX57Y8hEre93Dmb6i7Y5I2zkfppO2fUfMcrLkZttWhJaOXCPGV37alo9Y2XuYnOkr2vYwtX0QE48zVJuAetreI/EZI09Ux4ip90c71cWWj1jFa3nO9BWN+6dFwmoBGlEHOq0ePDJDmdhEJYVN9numP/lp8b48Z/qKtjeXIaxBGwwaefvpnoBnbbBy4dVlEJVHeS5iy0es4nUPZ/qKtl7THhDTvhTGzPuc7pVBcl7Q0jjn9OpUv4H3+OSnxXuYnOkr2uYRU01lzAXa074jjjFB46B9Tq+e6tC8XmV+ii0fkYPX8pzpK9p2qs9AtILsO2I9froJtC9L85CQZycar7IvxJaPyNH78pzpK9rO6ai5zTyhY1xndouAqZ8nmLz/2e84c3lVy7PlI3L0uoczfUVjD1OXmVKBVPrJcwkDOJUIIxbpHZfOZ3dEWz4iR+9hcqavaHxHzCHxjFDC2VmTY4RGXWCUnmMalEt71Zdny0fk6LU8Z/qKtn15Q1FkbNshX/y0jM30JGj7/C4xp9Ze7fcQWz4iJ+/Lc6avaJvdGpwo9wBD9exhqhG23WBoWCTnuiL2V37alo+4f3vOtDP9k2jbwxR4oYYMRH0f1nO7kJZUQOvSmMc+svuruoctH5GT9zA501e0vbmISBoisBT3HVHPlrFWE+BgGtS5l/zKe9jyERm9ludMX9F2TpOQIG4r3dIEwhJODxNBmamu3DGxPtot9jXTn/w0el+eM31FW78H9nFm/iCFqkAjJVCSDk0oD5R19kC+Z/qTn0avezjTVzQxHcJaHASh6dmp3ilDi3HAHINX0pNC/mpu3JaPyOg9TM70FU1M1xYW1tAhUdtMxyLAXTbTKEOxxJXzq/q0LR+RyWt5zvQVjTtrZl2y/XQqqQKtvoAbTtBEPEhrX/XV7JYtH5HJ+/Kc6Sva+j0oU9xXQ+hrW2kKrYAqMswcRAI1kvxqX54tH5Gz1z2c6SvaZrdGxTBOD5O0DpQGbaZXhLlCO1EBoZdXdQ9bPiJn72Fypq9oZDr3idtsBBLdfvr05a2uEGflklAUx6tz2paPyNlrec70FW1+OmbOvTfAM7ZFY5yd6iUDlVhGCtpzffU2bstH3J9ZzrQz/ZNoe0dUzZl6gbUWAtFo0EIbsCSm7T1KHs/8tC0fkYvXPZzpK9ruiIFj0rRP55zzOacD8JS+TbVslz17HNjeM/3JTxfvYXKmr2jsn25TlcbZ1VuA+qzQUkAYyizYheVV7pbY8hG5eC3Pmb6ibR4xkrSKDaStfU6HTbeedR88Qigrn+jPV/vybPmIXL0vz5m+oq2HqShPzQyspQFtwoHXNtWZMk8Olfd/75n+5Ker1z2c6Svaepgy90HtzLnMBNTqZjqlADOMOGcI2vqjvHGx5SNy9R4mZ/qKNj/NpRTCcZKJ6OQEbKZpH9Y6tZZWUEje9OVRsOUjMnstz5m+om0esWnlMhVKndt7nJBEDklhJBmrhoKT3/Tl/YzpT36avS/Pmb6iieleYotdO7SUI9BcHTS1BlW1hCKYMbyZ3foZ05/8NHvdw5m+oi0noHMcrAgiLPucTrTpJgXVIbgka5vf4Jz+5KfFe5ic6Sva+j2o54kpA+oIJ2+8goRFJzZg41w31/VN3YOCLR+RxWt5zvQVbfVp0kVlFqgczx0xBtCgAxbXEPf1UTR9A6Y/+GkJ3pfnTF/Rtlts3whbSQialU6/RwJpmCFumINk4vhodutnTH/w0xK87uFMX9HG9OgTI1aYSNt7cBYQlQxjhaG4j+xS3+zL+xnTH/y0BO9hcqavaHtzacjaqUOlOYBqLvucbqeWl+oMozPjm34PCrZ8RAley3Omr2hiepRZOa8FJSID5bGgcUFoFDBvY92U5numP/np6H15zvQVbbsQRqypyQCMX/ryTuxFoAU4KRSs0uejt/GfMf3JT0evezjTV7S9I55lByku6C3EfUdMBbjNBDXjDNpDk0e7en/G9Cc/Hb2HyZm+oi1LjkdHrgqFDtPbW4M2bKAaV0XNNZQ3WXLb29j8dPJanjN9Rduci1BOHBH2ZUyBtgMBKaHAqDEIrTDX+gZMf/LTyfvynOkr2vy0bo+xuEJams4uhAQcNULKVYVGHNxf1fJs+YiSvO7hTF/R5qdLFWo9QA6rAo1egTMKLFw11DbW9h/vmf7kp5P3MDnTV7T1e+Q6GU//NNMAWphApG0/HTUhjzRzfjNjS8GWjyjotTxn+oq2+nQfItwm5M4TSCkCt4pQG3Udq2Fab/Z7/IzpT36avC/Pmb6iccZ2u+dUGNKcAhTO6unCGUZDTNwi1fmqlmfLRxTyuoczfUXjDsiRYlHdR/TJc6kTQaVkYNQVMmac+mav6c+Y/uSnyXuYnOkrWv10nL1viAkR9v8UFOMErKnMzVPT+uod0ZaPKOS1PGf6ijbvkWuKgxhm0e09ap/QOEXorSbtlTnoq15TWz6iZO/Lc6avaPQelMsYGdY6s1tzCGhP+SxW7yPittr06o5oy0eU7HUPZ/qKtjcX6iW3MmD2xUA8t/cgLVBWSzGNFUp9dUe05SNK9h4mZ/qKtrlxWftf9xIhtYTnoijQ1mAYVHUMwljiq/5pWz6iFK/lOdNXtM0EhKEx1Qpt6gQKS88U14KcNkwtzjbGq7dxWz6iFO/Lc6avaNvD1EaquNqpe6R9TotuuvuAJANH0lH12TuiLR9Ritc9nOkr2vZ7zIql1QFNNZ7Mz3jiPgl6l15DDmu0V3PjtnxEKd7D5Exf0eY9kgQi2WZDz67eVufpYSLQOan0vnJtr2a3bPmIUr2W50xf0barNzQk6u1U8Aio8ALFFSFizlGraH9W97DlI0r1vjxn+oq2Wp70NBsliGHWfU4zA/fBkLH2oHOrWN4z/clPs9c9nOkr2s5pnp36XGf9Y9nn9JhnF0KHMFMorazZ+6tani0fUdh7mJzpK9reEbPSl6AtobrP6cp13xEbw5xzaI2tj/LqjmjLRxT2Wp4zfUXjXtMxQ1oNSl/j3BEXSNR9W+yS+kiVR37Vw2TLRxTxvjxn+oq2mQDVseLMMMfA0++RTowcQSoNJUzJeb26I9ryEUW87uFMX9G4s4Zr6CXB4t7POX12IShDzy13olEzv3pzseUjingPkzN9RVuObQ+at6mGVnX76SUTlOOCFfKissrMz2p5tnxEEa/lOdNXtO2sOcHMfd8Ma47bRae+6T5j5MI8a8cecL2aczHlI+YQvC/Pmb6ibVdvL0XHPphHpzPnQg1aOWMvlfcfvIQw6dVMgCkfcTPtdQ9n+oo274GpliwJCm2caeFmutG+MsZMGCWO0l/5aVM+4mbae5ic6Ssa58bbiW7JsO+CBYhHAR77oliQo9bca8ZH53Q05SPmEL2W50xf0Vb34BowNYYaRj9+OoOckETZrEvNU2d79I4YTfmIm2nvy3Omr2irT6dUabYBvdAEyhihbVcNqYVao/LI9KjuEU35iJtpr3s401c0zgRImbwNdM5ZgUQyaI8nz4WLKmqL0t8z/clPJ+9hcqavaKvlpRAmaoRSJQKVFED6EtCt1/09vF7Vp6MpH3Ez7bU8Z/qKxv7pGSThhBzC2EznBNrSPqfHCf0sdXJ5tAvha6Y/+Wn0vjxn+oq2Xb0pnUXqBDxkM90Tw7YbFWqJQTRJW6/6Pb5m+pOfRq97ONNXNGZfUJusA1BKA4q8QDAyzCSKWXNa81F9+mumP/lp9B4mZ/qKxv7pQTU2gbnO23j/snq6LUAesU3c3poezblEUz7iZtprec70FW1vLjxLwt4hxX521uD20ysI4NJ9PStjH9zhPdOf/DR5X54zfUVjv8dgGafBI8+z32MqMGMFCfvymFPgteg905/8NHndw5m+orGW16poVAiznf3TMQJjLNBWqlGjYOFvcE5/8tPkPUzO9BWNTBOPPgOksgIQN4R27HUNpwl1VJzyaHYrmvIRc8hey3Omr2jzHqH3OKpC6qL7jjgqaA8BWm48kTfk49U7oikfcTPtfXnO9BWNmZ8DKaQIS8+uXpKNM64MJZfCUWJ6945oykfcTHvdw5m+ou2c5t6X6oR1NtUQneuhzAJJDtJrn9nl0ZxLNOUjbqa9h8mZvqItzwWFcMUGUfns98B9PczMMFcrndYMER/ty4umfMQcitfynOkr2nZATqXU6z6n6YSOdzw9TJkhYuOVddvqV/s9oikfMYfqfXnO9BVtTO8LIVZGCHLq08yb6dInFC455jPtQq9mAkz5iJtpr3s401c07vdoIfKMEMc8+z0Kg+BoMEaquYfUe3tV9zDlI26mvYfJmb6i7W18YVxnspZy2+d00AwqWaDkPGXMvHS86mEy5SNupr2W50xf0ZZRlLDEPBXGdiCnlrfP6TYWxFhSyZr2Mf7Ke5jyEXNg78tzpq9oY3pxq7QWhFHxzI3jmQkg6LPzmjNSp29wTn/y0+x1D2f6irY7YtVOGDosWvXsn95MM0YIiJHWqJRTfs/0Jz/N3sPkTF/RxPSU1SfKBEkzb1Md0umfbtAYpXAuscVX/dOmfMQcxGt5zvQVbUxzLyn1uA302e/RYwWltr+ZIg3tfYXwDZj+5KfF+/Kc6Sva6h5tBsWEZ6f6AtpeGlpFgjm79lBjVnpVyzPlI26mve7hTF/RNmPbe2/HRZezuIZWXiC8OmDHvI/wqjO+6mEy5SNupr2HyZm+oq0vr9XVcqv7UljPbrGpICPT/qJyWT2q6qM8l2jKR8wxeC3Pmb6i1U8zx96haC1AWCLwYIWehFZpsk/qV97DlI+4mfa+PGf6isb9HjXMmuK2HV/6PQSh5ZNoW5cOLZMDv9pZY8pHzDF63cOZvqJtByTV2gc36P3sYap9ew8MCdaQQG1uT43fgOkPfjpG72Fypq9o2y1WJKaqAShL234aK7BUPS1NrInX2Of3I6ZN+Yibaa/lOdNXtN0RNXJL44zX6gTS7aeFc4LSA4cRZa7yqu5hykfMMXlfnjN9RWsPU8BFHVRH/ml2a0vQOZcSSwjjVZ7L10x/8tPJ6x7O9BVt+6cxBD0Hc2JloNE30+VMJs4cOeS+sR7vmf7kp5P3MDnTV7TNI6aeQ5cIMeRNstYILZQBoeVV6liJ9FWvqSkfcTPttTxn+oq2Wt4qHOZ5DOe0/fTiAY27ANPEuj02BZX3TH/y0+h9ec70FW29piEsLrECr65AlTKcWCLAsA31jK3xs9wtWz5iRK97ONNXtN0RpaxU2oC0sADJ2kyPGSFzChyE8miv5sZt+YgRvYfJmb6irT7NmkurCmFNOjkBBYRShiqzUSvaSnjkPZItHzGS1/Kc6Sva6h6jyUylgJ4l1DSzAveIsOpqA5F7yI/eEZMtHzGS9+U501e0+enGrVROcDKJ9h1xNZBcIox0qtZ1IeOj2a1ky0eM5HUPZ/qKtn6PXHIVrUCY9zmtqUEbhUBib4U3UHV+A6Y/+ensPUzO9BVt+6cHjVXqhhgnn5mA7T1yGNC7hHkiEpO+8h62fMSYvZbnTF/RVvfAnHHIGQLgAlTiPqdbb6A1hNlxjF5f3RFt+YixeF+eM31F267eVUNjSaCn4ZTCFBClc1tcFDXm1uujvryvmf7kp4vXPZzpK9r25RUMseYCg+cC4lRBWk8QU0sYF8366h3xa6Y/+eniPUzO9BWNMwGTVlwKlWLYF8VZQXOSM8rFU1KTzfsjpm35iLF4Lc+ZvqLNe+S6cA2GEkc6+6cncBoEeWTklHrn9qiHKdnyEWP1vjxn+oq2N5fZh1QesIZmoDU6bHc9gBVLSjojzkdv48mWj7iNkTPtTP8k2t5cVklLw4Q5GeHYZ2hhTNieuoYuJZT2KB8x2fIRY/UeJmf6iiamS1A8C/MgZdneo00CLpwhDOldx5iUHu33SLZ8xMhey3Omr2i7I0qfQUOD0Ubc57QQqGCBNE56fUCs81GvabLlI0b2vjxn+orG2a0kEaVDYdzeQ/Y5rUQFqGqIjJFqfPWOaMtHjOx1D2f6isZ3xBJqEoSFp386VtzXwzL2YZ3mxEK55m9wTn/y0+w9TM70FW390z0HmbpgtRz+7W1csmZYXLri7CGXR7vFki0fMYrX8pzpK9pmbHnNOlKBfoofxCuCBB4b7FiplcgFX7252PIRU/C+PGf6iiam12nmxFQB13YcFBKDhtQhzhxnT2nE/Opt3JaPmILXPZzpKxozijqOGTqMPuq+I/YFHFigDAwV+74zpkcZRcmWj7g/Zs60M/2TaOuf3jdEzRhh+2YBSmNfD8u216HlnJSZ56s8l2TLR0zBa3nO9BWNMwHI+0wuMErg7T1qAdGJEHKVEaSFZ3kuyZaPmKL35TnTVzQxXYu2VlqAQTkC6ZfpgDigzFFW7GdN06v6tC0fMUWvezjTV7TdEXGuLhqhxrz9dN1gM862j+2unLenbvNVv4ctHzFF72Fypq9oZDqObaIzpH7yXE6oi1QmiIV6kRSC1Ff9HrZ8xJS8ludMX9FWn56LJLcJuYV9TofBIFTC/mLWWTKFnB7tNf2a6U9+OnlfnjN9Rds7Yu3Y2skbr1OACjM05gEoGqhgZo7f4Jz+5KeT1z2c6Sva6h7SUjnviFVQ9x0xJOAzYzukatGSmeqrfg9bPmJK3sPkTF/R2u+RWeqAtuTsrNl+uo3RYY5tSkIPOYZX57QtHzGh1/Kc6Sva/HRctc2TthVOglw4eeM1BKijlrI6alj0nulPfhq9L8+ZvqLtnE6qPW6cZz/16U3wPqdTAplT9lmN+6R+dUe05SMm8rqHM31FW+4Wj16xdch4lua1snEWSrBSkbjpbvIqbzzZ8hETeQ+TM31F284aPiU7yVBCFqAlCByVIfWe0+SRRF7tQrDlIybyWp4zfUUT01M51MELKJ5z+kuqXIy0v8kSqzQaYb1n+pOfzt6X50xf0XZHXDnTwAkzzXH68hBElbb3EMTJs+l85adt+Ygpe93Dmb6ibca27KN48MkoCv1kMyso4b4tSsI640ShV7U8Wz5iyt7D5Exf0cQ046SqqcIaowHxoTuPba9TmXXllsJ8Vcuz5SOm7LU8Z/qKtndE5SK1M8iYGahkAj378oLU7aeDzs6vdovZ8hFT8b48Z/qKth2QfcW+bQZ0CidLTibwEAEaWcqMKef2KvvClo+Yitc9nOkr2urTddQuAYECElBdERpNgtGC5joLLnw1E2DLR0zFe5ic6Sva9uVNPSvVJ+AJ/iTRDCr7ay0WLAM3ea/2mqItHzFVr+U501e0eQ+pTWrIgCtEoDgGyIlLXFwGIU4M8ij7Am35iKl6X54zfUUb04WonXSAwByAtMn2Hq1DGbnh0jHSeDS7hbZ8xFS97uFMX9G232PKzIoJZk37Ztj29bB1mjCiDsyrcViP+j3Qlo+Y2HuYnOkrmpjOyCtLOF3Tq5zdYgHaigqp5Xz26K38KscWbfmIib2W50xf0dbDJIVUCsM8m9QpbVPd5qZbs7a2iBHXo36Pr5n+5KfF+/Kc6Ssa/fSUWJFhhaGn32PjzDlA1FCbSp11PtqX9zXTn/y0eN3Dmb6ijelWKNQRIXbRswNSgUclSDnF0gj76o929X7N9Cc/Ld7D5Exf0fbmEvOSwOvsgNxMS2zAMWXoi2uoaw0dj/o90JaPmMRrec70FY1v4yVLyQoYCgI1jSCrFmi8/9MT6cKP+vLQlo+IwfvynOkr2u6IWHouOGBEakAlDJADdhVcRfvMLT6ac0FbPiIGr3s401e05W6tETfDExS346B23lxSQlh14yRhzflqdgtt+Yj73w9n2pn+SbR5j8hBV1AI83iPemZscSMuNVasdYyVX72N2/IRMXotz5m+ou2cjm2lKAXG3GDT9hrbe5xQl0lKuiQzPdo/jbZ8RIzel+dMX9G211Q5loJpew+uQHHjrKV34NlwH9hFpL3qy7PlI2L0uoczfUXbnMtMJTfdBroVPX15+exhaqC5Lg2D9xXtG3iPT346eg+TM31FE9NJJ+EoHWJqZXsPTtCkTshJI4/WY4iv3lxs+YiYvJbnTF/Rdk7HHnOPFc4Lyz6nT92jbqZDWlhpn9uLX7252PIREb0vz5m+oq3ugbzmCgI4mYAWNuCwJkRK5/oYOb/KZkZbPiKi1z2c6SvadkA2zq2cGVs+WXI9xRMRMEBHEMw1FHqVJYe2fERE72Fypq9oe0dMs7eJAzidHibtFSRFBFlDpa6R1nw1E2DLR0T0Wp4zfUXbHRHLaSpN0E8TNe1TGziGuS+Ki+vAzjW88tO2fEQk78tzpq9oO6f3H0/0DCDGU/coA4FFKiiuVNJJaO6vZgJs+YhIXvdwpq9oY5rSUiodwuxh3xGbgPJo0FJZKwWqcb2qT9vyEZG8h8mZvqJtv0eXWltLUFqhfU6fNtPVI+xr42LGlmtuj5i25SNi9lqeM31F45zLKLj6JnnmCZQJoTWMMAsJxThaza92IdjyETF7X54zfUVbD1OSzXAXCIsEaFYETb2Dksw0OK74bL+HLR8Rs9c9nOkr2nYhjJSLhgqptlOfXgNkUIO5UurEYVB9tC/va6Y/+ensPUzO9BVttbyRcWzPDFOFt/coAlz3bTHSHEIdq+RX+z1s+YhYvJbnTF/Rtoep0poyt4HWkYBU9HiPBSGWKeskyT17c7HlI2Lxvjxn+oq2ufFcRonbT8uQzTTOBaoxA+IJKGpx9vqqPm3LR8TqdQ9n+oompmuPiWNL20DnzTRj2N5j++kUQqxCI+uzO6ItHxGr9zA501e09TBlXrqPZIhNzl7TbaVltO2nKxdGJO7P9k/b8hGxei3Pmb6iLXdLSSoOhfGl7pE4g4Z9WO/LIm6kE7K+qnvY8hGRvS/Pmb6irT49cY3UE5RtNbb3SAVajNuK9G06ehLF+qqHyZaPiOx1D2f6ira38VFD6JFg8nlzibOAxrCtSCprrkpVns1u2fIRkb2HyZm+onEPE62mUqBgXECtROCUCBrSGZui2vVVD5MtHxHZa3nO9BWNMwGlLS4nFbGPU/dAUKoVsIyRFpXQ9NUeJls+Ior35TnTV7R5j01w0VxhpY0zxVJB2ljAmPZ3Kdetv2f6k58Wr3s401e0ndO1Dw0jQx5xwoa4g9aSt73OsiSVUJ7t6rXlI6J4D5MzfUXbLoTCnaoyjHVmtzTF7T2CQOW4ZCUi0jdv419trJG/QjSRCP4Np/Tvms7f/fIX+nH+zx9//b/D//nuV1++9ovv/fJT/uNc3//h+/Pr/fQHCP/wc/S/YBT+wmfA+eF/kYh/zwP9w0/f/FJt+v73/9j/9Ycf//j7f/7jn/6l/eH7//Xlj/PP4a98MvzF/5/vfvWL3/0v/pJ++ddh7QAKIaUiARTDqYSdBUYzVUhaV8glTOpvOoCSkYi/wYv+XRPxF0+Ib/uxDrmNOcrZLHg2oQSaIDFN6Ku0klOcGd9M2GP56vMfP320/4ZK/tuPdvz/+2j/HXxmj6irc2sgcnJDJ0ZorCdBNEydOHqiNz0jP/to06eP9t9Q4/67/tz+5h/t73713/c3/59l+O637Yff/Lb94V/mD7/+8U//Or/71VfCn3/Q9z/85ifn8J/+0PR3c/x6td/9sH/wv/+OP/+c37Uffvwvc+2P7m//6fvfz18fUwWBIeA/hfSPRP8Y838oVTDm9N/Ob/7nP/rPv8wPv/3j//jNH//w4/5b+8/7yz/9MPv5s/9wfwd/9fv/7Ve4fwn/9bdz/viLv7rzk3+mnp/03a++/NBf/1/AiIPN0MYdAA==</AdaptiveCompressedXml>
</file>

<file path=customXml/item5.xml><?xml version="1.0" encoding="utf-8"?>
<AdaptiveCompressedXml id="2dec4e6a58a84cf39e8460e2671e300b">H4sIAAAAAAAEAOy93a6lx5Eldm/A70DwumM6IyMiM6Ih9cDwjIEBbMNw+8ZXQv62OUORAknNjGz4yXzhR/IrOLJaJdXZqiomMco9pHaqW6U636k6tc/JtSNXrBU//9//8//+6l//599+/cV/HN99/9W33/z6S/xX4csvxjft2/7VN//86y9//8ME/fJf/+N/+9/86p/+jzF++OLf9V9/GftoPFIB0aLAbRLYUIYURkwZB4VQv/zify6/Hb/+8r//V/GL/3X8x/HN78cX8MX/8L/H9KV/sS+++NX368v9mzG/+uarH/xf/v7dU3/+3fjdt9/98E9vP/vHT/qnf1e+++H7P334pz//v/jjd6+NYwsyYoaCKQBnGWAUGSI36jZHnshffvD3/Sv8j9+28uYf+ePzr/oXP/zhd/49pC+/+PvHT7bx9df/Xe/fje+//+K7b//Tr7+UL79o3379+9/6zzB85M//h/GHf8Rf/f36nzf/+N9/9F//Vfvuqx/Gd1+Vxy8zvh6/Hd/88E9+EqWX3/mfWd80ffnw59ar/+b7H8o3bfzFZz74nL/i7t/ft7/9/h/+5cfoZ/6bXn4ov/mtf+JrIMC//FbWi/7kF3//Ar//2D/7x8998ZW/5O9aQOHffPcv0PiN/wzGP3/73R9+81X/y+/l3V9eR+HA/OGrH/7wv707Ff7yjx+un0D/6rf/8Pi1PvbS14v/48v4yLf1iRf/p0/4j/3h9D5yTr/6+z9D8jNAFcI8GQv4m8WBajygdM5QS0i1zlhGKUeAmn4cqPEC9S1Q5YWBOieZoBbodTRgUYSaI8J0nEYhm6mfAWr+caDSBepboKZXBmqXKS0X0ETRr351WkIqoBKDYZyYsR4Bqv44UPkC9S1Q8wsDtcsoFdPwu16dP5MZVGsKIzPmzFFKPsNR7ceBKheob4GqLwxUTDnOKQ7Pgh5RwzDQRg7ZmVmdBEjUdgSoGH4cqeki9S1S7YWRyrFQQKwgnuN7SB0KZUyFaKXXaJPmKaTijyM1X6S+QWoKL4zUTq30mRHaSASc1MAmTvAw20spuadmZ5AafxypepH6Fqn4wkitNZDFVGFSQ+AhCXRohp6RI1XSHPMZpNKPI9UuUt8iNb4wUnWUNp0BAYkF4NoJipgDV7AiqySK/QxSeUP1Dxeqb6H6ympqnlSkeTzV3qenVDU7VEcF0lhKCI1qDGegumNQXYfqAaqvrKeKJ09SZUKc3aNq1ASW0gSLWWhIbD0fuv83LCq8HtUbqIbw0mZqK0lVPJUaLQPPIKBxxdcWIvfRY8rjDFQ3TCq8LtUDVOmFoUqIM5KH0YShAFMrUMLwIDsYS4yBlOIZqG7YVHh9qgeovjIBmB2bNgygkmVFVQbP+Q1S7m12wlYYz0B1w6jC61Q9QPWV0yrrYfQaFSjXCDwmQp3FfycURqzJcZuOQDVuOFV4raoHqL6yrNpyy8EcoHNoc6hmdAJADcgJrMzGQe2MWBU3rCq8XtUDVF9ZV229DE7J06oQqkO1DyhNFDCFFKUlh+sZBSBueFV4zaq3UKVXjqpaGooEAjINy1YNUJJ0qFpno6Qx9nkGqhtmFV636q2uml9ZrKKJJnMGGDw9rQo2wJAU/C3csOiYMZypAIgbblW8btXbqIqvDNWCljjU6gzVnKsqE9gsGaSQdc+t0uQzblXccKvidaseuOorF1VjpDY1NJgWPe/XVMB4Rhgj1MmpxlYPEYCdhqrrVj1A9ZXLqq1kMcMJTkudq8osoHVZVi06JbCZY6czUN1wq+J1qx4IwCvrqjUjYesJKCECdxQwmwk0DicAGLqlM25V3HCr4nWrHqD6ym6VZRmSoidTMtQJACYojZtnWVpa72ViOSRWbbhV8bpVD1B9Za468hSjHCDFSsCRMhSdFYQmU6BkOs5YALThVsXrVj1w1VdurMpcS+olQsWx7FRBqGlmQKoxUrGah5yB6oZbFa9b9RBVX7mzKlLz679HSF0aMGKDKkkhEg7jnJLOQ1DdcKvidaseoPrKblXCzqOXJamG1QXACAWVQTikPGmIyhmxijbcqnjdqgeovnINQAlFVPMAaX7383SoGvcOoSWOWWagccYCoA23iq5b9QDVVy6ttuxUtY+wGqorcKcKxZ9BFok1pRwlHYqqG24VXbfqAaqvbAFERyiGtOqp1pjKOByqrQeIlajWMEaregaqG24VXbfqAaqvrABgRyILTk5zca46KXlaVQRC4qGtN8l6plyFdgYAXrfqLVTjKysAtcYmdY1Tix5auWhcpdUVpI9uVW16eD0D1Q23iq5b9QDVV1YAMlmtWhhaKwQclqfaeQJh7ym1zsxnBlbRhltF1616gOorKwCKvEZWKRjJ4qrBE6zUFPIw8p9N79zP9FbxhltF1616gOorKwCaDCVoWb1Vy1hVhVpGcD4wRIZ4zkln0irecKvoulUPUH3l0urMYRRmA8GwylU4goZsEJGjY9U/PlRazRtuFV236gGqr1wEmKmGxjVBbsuymk4FlDCBqEjtaxBQOwTVDbeKrlv1ANVXLgLU0WacNazBvw7VIt2jKhn00VuVGWPgQwRgw63i61Y9QPWViwDnLA07VsC+tgDUmsGis4BoE6W0PsKpqLrhVvF1qx6g+spulQQZRblAo16BLSqUOdCjqmRuVJgOlVbzhlvF1616gOoru1U1UcMQHZvTJnBfFkBdpdU5asM5iiddZ6C64VbxdaveQpVe2a0aKfW26lWZh6zpKg10eFrVOY6IwwLHM8Yq7yysum7VW6jmV3ar0pDR8tqs0jn4L8ZQigfZQpNZWXsoZyYB8oZbxdeteoDqK7tVdQQOpQ7ANVudEdd0lTFBqbJwQMRD6yplw63i61Y9QPWl3aqGaKITZswMXMLaCkB1IZdz4hl7PlOuIhtuFV+36oGrvnJUnZR1+v9DjmkNrewdaujkoTXEmUZe8uoZqG64VXzdqgeovnJUrao5R+qgKXluVZKBrgHrKJpsBskazlgAsuFW8XWrHqD6yjUAYRShjB0oKQJzDKCjovMBS9aopTrOKACy4VbJdaseoPrKNQCaSucUnabqGlo5WwLjNNdawKYmRj0c4qobbpVct+oBqq9cA5CHJeS5hlauUcBNGYzUg+ysmmNoM+czxqpsuFVy3aq3ULWXtgAUu+MzAdU+gGNhKNTiqqxqvZWZyjzTsSobbpVct+oBqq9sAYwRuxbHZlt71tgzfqixJIjDqUG0IRzOTFeRDbdKrlv1ANVXFquo1aSiBrmmviYBZtAUOozWByVGZ/Jn3CrZcKvkulUPUH1lsapHEQwO0I5rZlWwCeYcdU2tnrWOHGM5o6umDbdKrlv1ANWXFqtIpEWq0Gt2rtpmAw+zFSYmTHMMpX6mYzVtuFVy3aoHqL6yWNVLYy48HaoiwH2JVc4I1rp1wzCwFT0ztTptuFVy3aoHqL6yWBUFsVSrMDCiR1WLTgAoQHRexGQ8Tk1XSRtulVy36gGqr9ywYpnn4JCBiNVjaWCwJgMw9qjTsNGhxZVpw61K1616gOorN6zEwl1mL4CUCHi0DFWlQkAUmYo1HeoCSBtuVbpu1QNUX7lhBVOJNRYC56TVCUANUNGzrMaNZw4hlHQoqm64Vem6VW+giuGV3aouCYf0CaGUDuy5FBQLE5JZ6qMjznwordpwq9J1qx5qAF6Zq/YWZmDPqFKgBLyGAntUNfB0S3WMtQ/wTA1A2nCr0nWrHqD6ylw1dKqxcoEgZQ1YbwJ+5SPUPmPOIY0azzRXpw23Kl236gGqr8xVaxhrEmCBPsnTKnUCYH7xQ5ZRR4lE1s70VuUNtypdt+otV33p3ioJlerg1VdNi6tKg7JCa7JKSbgUK2d01bzhVqXrVr2NqvzSaRWWSogRaqkMTk0n1LCogEwlkVJTPUMA8oZbla5b9QDVly4ClKKjeFQdGpaduvqqOQtgyuIJZxeqZyqr8oZbla5b9Raq8so1AJPrsOJRtUszYA4Mdea1xzKUUGiq2qGouuFW5etWPUTVV65XXZSUQw1Qans3XzWBhZIBUSJ34YblTMdq3nCr8nWrHqD6ymlVy6SFUwCztWQ91QY1G8PEWao2h20ZZ6C64Vbl61Y9QPWV61Uz2cBeEjhiBzDGCBZHhDnNpBJFaoeguuFW5etWPUD1lblqS7GFLh167nmtWCtgqybQNHG1qJYO9VblDbcqX7fqAaqvXK8qHlKdrTagiJ5Wdc+oCg4DD6oh6CiBDu1YzRtuVb5u1QNUX7kGIA7G0mjl/YZr07oH1BkSzFhsDbSUhmfEKt1wq/J1qx6g+so1ANZiHqUTRF4dqyYDqs0IMelkbLULn6lX1Q23Kl+36gGqr1wD0A21NXWumrgA52CgcwZnrT2WFFrFQ9NVdMOtyteterAAXtlYrSnm1MnA8sQVVTtU6gO6h9qqrNzlTFqlG25Vvm7VA1Rf2VhlTSFnCVA0eFStiGCNnQoMD7DrFx6HouqGW6XXrXqA6iu7Vb1YLK11GCQKjJnBmSsCVvQfjf9/wDO6qm64VXrdqgeovrJbVRU9bmKGOtbU6oTdo+qYIENri1Zw6CGobrhVet2qB6i+sq6aRk/ZSoS5BgDz4AGmg6CzH2wRf5DP1Kvqhlul1616gOor66rBNBc1gTAlAmtfCuvSVS3FQtpikjMdq7rhVul1qx6g+sq6Kpun+QEb+P1fnQAk56rWh0OVp2AayezM1GrdcKv0ulUPUH1lXbXN1iur/4hT9agaegBdhQAtYPX7ZmRKZxQA23Cr9LpVb6GaXllXxTaRahnQOuoS/juUUTI0CrG3RGaHjFXbcKv0ulUPUH1lXdVCxjFjhMLDPK0KASwYwpxFShKNE890AdiGW6XXrXqA6kvrqp7919QbFFqjgHFZAFgCEHYqbY7ZD6VVtuFW6XWrHqD6yrqqziYkgWE4Kj2tMgdtSgojl2Gx46B0RqyyDbfKrlv1ANVX7gLw29/EUNaoSlz1qgh+osOhqr2JJmJLZ6C64VbZdaseoPrKXQAFkXFIAQesp1UFO2iMHSiUrk0F6zhTrmIbbpVdt+oBqq/sVtGkibUi9DkScFZPsApFSDOgcK8kfCit2nCr7LpVD1B9ZbdKOquszdUyOwEzDVAOCQY5NciJ0MKZmVW24VbZdaseoPrKblVtabC0BJFsbVYNCmVEg6lrkoWkhPkQV91wq+y6VQ9QfWW3anaZY2CFUMcasO4JVsVAy60aqrP3SGcIAIYNu8quXfUWq/mV7Sqy0oOV4NnUqqjmxKCy0iyuGketwnxmcRWGDb/Krl/1UAXwynJVtF6NZ/Okv6/ESjLU0nTJq3NgGSHPU1jdMKzsGlYPcfWV9aoxQ2hYDerQuvqrPcK21qDOSn2OwhTP7K50orGB1etYPWD1lQWrwBx7igl6WCPWunW//meCUkJKzD31ckZbxbBhWTmpvWB9C9ZXlqwqhbX7t0GMcS2vWGPWq3+ISGMmydrnmRkrGDZMK2e1F6xvwfrKohURdzYRkInFWUCsoGQMQRO2jhRyP6UEbNhWTmsvWN+C9ZVlK6enmpoZhFHE0ytMUNfWFZw1Jc1dUc8UWWPYMK6c116wvgGrvrJuxRJLtzIg1qrALWWPrEOAYg84nRsInymzxrBhXTmxvWB9C9ZXLrRGzQ1LFVDktMatFyhBENJM3dLgaXhKDNgwr5zYXrC+Besrl1rnHBprb9BzchpgMYAaNqDaiqZqPZQziywRN9wrJ7YXrG/B+srF1p0yRZkTiiACx+IJVpkJ5kgsnNXCKc6KG/aVE9sL1rdgfWX/ioeilB6gswdV/y+CZST/HVERKqnnM4MsETf8Kye2F6xvwfrKBpbjlIb/B1JbBhZqhBo8suaxUix2zOKZ6QCIGwaWE9sL1rdgfWUHq/RYwpgNYsoZuI7ikXV1syQUj6ojRjqzJAhxx8HC62A9gPWVHSxeJQGNBoS81gSZCehQBc+v2uTkUE2HpCvccbDwOlgPYH1lB8scjpVEYITmnDXggBq5ARpJnD1YPzTOAnHHwcLrYD2A9ZUdLE9hMs0RYMqaaJVXbeBgAhsaUbKm3s+MtETccbDwOlgPdusrqwFzEseYAngMLcAzChSV6vnWSElHwnDKwcIdBwuvg/UGrPjSLS1duvMgKVDyWOssUgRtxWFbSsfcgjU7M9QCccfBwutgvQXrS/e0qNHoa1hQotCds9bqnLVFQC25+0dEeKhPIO44WHgdrAewvnJtACHFrEWhI2cHa0nOWS2AZBnFYeu39SGdNe44WHgdrLdgDa8MVtXYa2YFrQusKTDUEDOkmPrMii3EQzpr3HGw8DpYD2B95UIWtjGDtg4z8OKsoUKRbhA0UKJUcgyH7Na442DhdbAewPrKhSyB8+zdnKR6MrUWBzUoLTtszWHaW54zH+rBijsOVrwO1gNYX1m6aj23PNpcfSyeYLUioEkbUK7UWYc2OhVZdxyseB2sB7C+ciGLpTSYu/rl73SVQ5DlBxBYm6VLj6PhKbDuOFjxOlgPYH3lQhaNVTuqwSh50YAawZhXNUuM2COZp1mHwLrjYMXrYD2A9ZULWXKJmmdFqI3HqrpSD6qeb2UOOYnqGn91CKw7Dla8DtYDWF+5kKX7nR86DsjFMnAvDLXPCC11ttqVhc6MusS442DF62A9gPWV7dZIKJgsQmyr6qpGZ69aCkyVuYqvwzw1lY12HKx4Hay3YMVXtltHkzatTMhNPcHi7Jw1hApUZBaiOaKe2c2CtONgxetgPYD1lR2sYRo6aYackkfW3io4RteC9mY9Spmkh7pbacfBitfBegDrKztYRXmkYR2IVg9W6x10JoSgvS1TS0XPzLxG2nGw4nWwHsD6yg7WRBHDGWAS4xof1KEgNghdWhmVW26HHCzacbDoOlgPYH1tB4s1x+qRlZtz1q4d6lirL1ssw6hynIfmBtCOg0XXwXoA60s7WDpLyGsou8UMLNpA28xg1GzmGPJoh6Qr2nGw6DpYD2B9ZQcrpCbZs35oWhystmazJG7QcmdLnUuph+xW2nGw6DpYD2B9ZQdr9mq2trNjiQIcm0fWFMaSrpSTznhsmDDtOFh0HawHsL6yg1XFmanHUqA8l4PVBJQqwZrautSsWuOh2gDacbDoOlgPYH1lB0vZuWlpFbLWCEw9gZoVCKlOnmGEOQ/VBvCOg0XXwXoL1pdeg6mMPQoWSFLIOWtvq5BlwEyTbFbK6ZQawDsOFl0H6wGsr0wDrJXWEylE1gIsvBa1MEFpIddWQ2/1EA3gHQeLroP1FqwvvQartiZVPP1XrZ5g4VhrsMqApMFGik1iPVQbwDsOFl0H6y1Y4ysXsvROIdCoULoasMdX8IA6wTBFz7kshHJIuuIdB4uvg/UA1lcuZKlBSqjBE6x3q9u14bIHBHCpA9R61XqoNoB3HCy+DtYDWF+5kGV66GwUMig7cWVd44OEGow5uJpWc7QeAuuOg8XXwXoA6ysXsmhrtbfGIPiu6iozlDk7RKmTi1EQOWS38o6DxdfBegDrKxeyBMs0W0vAVPwX8V9WwyuMHAuHnDPXQ50CvONg8XWwHsD6ympAUxG/8juMtaiFBQeU2gPMPOdsRWuMp3TWHQeLr4P1ANZXLmSpPWVJvQDhbMCTnQaYNP9QMXRqmsshGiA7DhZfB+sBrC/tYI3BkljAnAJ4glUimI4JNTWWiFZmPDSfVXYcLL4O1gNYX9nBklpa1IBQyXDRAAS1ThAaqVJOLY1TkXXHweLrYD2A9ZULWeoIZjEU0KABGEuGWoIBpRZKThJwHHKwZMfB4utgvQUrvbKD1aqlOtHvfaseWQup/y4hUFSddVSieGgBhuw4WHIdrIfagFc2BZr10mdIUNaEK5bpnLVngaAsoZqFQocWYMiOgyXXwXoLVnllU6Bk8R9Bq2AyZI1pn2uZu6zFAhR7oYl0igbsOFhyHawHsL5ybYCWwrlSA7Y0wH+LYDU3mJo0U9Y88yGdVXYcLLkO1gNYX5kGcENMWQ0M2wTuq+CKawAPqFNHj9b7oZ0CsuNgyXWwHhKsV46sxYnpFEdnwO4JVswVytroPiOiSuA4T9Wzyo6DJdfBegDrK0dW05aChAbEq5ClT/ZUq5JnWckzL5wk5RANSDsOllwH6wGsr5xgjVRkztZg8EqwNC1dYDRo2gemmtdigUNg3XGw5DpYD2B95aorlj7ibAlybX2VXgmoDYLQC5HOmIodKr5OOw6WXAfrAayvXHUVp/PU5rlVmXkVXw8DzVWhSrasLePAQ6ZA2nGw5DpYD2B95aorlCrCgWF0T6tYVg0LlwhEJdXRehqnhlykHQcrXQfrAayvXHUVhk0qUyEjFeA2inNW6VBDqTmLRu6H2lrSjoOVroP1ANZXrrqKtTQakcF/M4BRCUqfBnPqZAlpcDs0kSXtOFjpOlgPYH3lqquJjUtQgSarNiCxB1UME9KY2GsfUuKpBGvHwUrXwXoLVn7lqitkEouaIL4bH9TbgKojgah0pY5E+dAUwbTjYKXrYD2A9ZUdrJYQPe1fgwJoemR14qrmhKBGXG2vVHkc6hRIOw5Wug7WA1hf2cFCR+QSqWCEsKQrrVCFM6Bz1VZCzS0d2taSdxysdB2sB7C+soPFzRIndJLqPwfgNUCwSiXosapZ7FP6Ibs17zhY6TpYD2B9ZQertTkj5QR9FQbyYATFSFDG2outqVM5pAbkHQcrXQfrAayv7GCVUslTqQwljhVZE4NWG6AztiKh5UCnaMCOg5Wug/UA1ld2sIhDnjIizGCrUwAbVIvBEdulUMQ4yqESwbzjYOXrYD2A9ZUdrBrTMF4DWUtfE1lKB5uDAYtm7qnhwEOt2HnHwcrXwXoA6ys7WCVHaZUjZM0eWVNanQLFiWtidcDOEk6NvMw7Dla+DtYDWF/ZwWImTMM5K7Wxiq9RnL2ujVhqKbU51nihQ2DdcbDydbAeerBe2cEK2YIHV4a59rXx1Ai18YDMVJwPWEM+VCKYd0yBfB2sP4PVf0rfffv117//3f/07iXgi0C0h4kYeoDa1+zAUIsz1ZZhenzNtWSzUzta8o7JmoXu5ouHkJpfmax2DjGkSGCR2DMrIQ+psUBE4d6mcUtn1mF/YFzF+Gm4Xqz+Cav/6dvv/kMvf/i7H779oXz9m6++ad/+duyi9KMv6nMoXD/Q8vX4ppfv/u0Hr2H+4R/+MH7z73//zd/F8Fja9Bd/8d/1f8QQgsPzzw/2Xq5+6uU+vKYf+5E1RN39EX0EtT/6I/rw3yqJ8DfffvfP5Zuv/s938PSoMsd3w8/8vySctN9//8O3v337hcNPPs4nyzUY/LoLBgXXHP1iHWoKAlI5jSHkTOlMwfEHQcU+EVP8/rvS4p9Ru/6+v5/637G/U09Gkzdvld9vvx/oBq4f+zdv4PqrBS6tM0oxgoG2himPAGVNUQwDew09x9TPVJ19ELjwU+SdKF8H7+ORazu7vJHrUy/3Rq5fdORKmYZaCVBrL8BxzSuseULu0UKqlpyKHY9cH/kZvY9cV3T4eOSKN3LdyPXSkQs5Va7YQSTFVeInUKQV6LwqU0aXYGdWA30YuT6lQHnkuvWoH49cH3n57/78jVw3cv3oq/ibiFyhC6m1CRbXEIjgdKvUoCA9VJnKJR5aF/lh5PoI5N9Hrtv28fHIxTdy3cj10pGrxsLoPw5IhuSRa05QlgqkqaY+aijpTPHvh5GLPx25ru338cglN3LdyPXSkSuUZllRV29tA46doHAyCGS9aEvZ2pn5mx9GLvl05LolYB+PXJ96Q9/IdSPXj76Kv4nIZTVgFwsgElfDVVxLWvIA4WpoPWirZ4pXP4xcH/sLf4xct9L645Er38h1I9dLR67oLKvOQqA9rPmRBaHEMCBql4FWYrczNc0fRq786ch1G5o+Hrm23ys3cn3q5d7I9YuOXBqHwyN0oNENOOkaeuuca4wpRmx1lPPe4kcw9D5y3b7hj0cuu5HrRq6Xjlw2U6yYBAo50+LaVqujVsAwqs6Sg+CZvtwPI9ena+jveI6PRy68NfQ3cr145MIyrYe1y1U8crFzrqJFwCyapDJqTHw6cn3KWowJL+X6WOCi2/xzA9eLB67OFoQKArUegfP0mBUnwkyVPKShWTve/PMpZ9ED12VcH2Vcj9Ljn/78DVw3cP3oq/ibCFwtDY5rmDO2ttqt15rHNBRSCjFk4aD1uMr1KWMxpnCbFj8euG7T4g1crx24asLJpAgS21ryMdmzxO5JY0hjCfeD8/Ey1E/5ih64bs/ixwPX7Vm8geu1A1dGi5mCwSzigavGCrWoAXetcwq1LGdGvH4QuD5lK3rgui2Lf0bt+6lZX33j38P4/ocnDM66IeyGsJ99CMORUWtJkLN1cBY2oTRkyB7B8qyRZzlejho/NerGY9htXvzLGPbt78Z35d2/e4PYFzeI3SAW+tBOmiAUScAzMZTAzckYkcewqo2PK1/xU1NvPIjdPsaPZZB4zcYbuV48cmVLuaYQIJVIwCk2KL0qlBLnKHkq6RnpK26MSOXwE0rqvy51fP34ZX4Y//mHf/y/wv/9q79/97uHz777K/9mzK+++Wp9vT++fI+pbyLcO8h8RCR/h4iPvk8244e/qI99hV/9/cPrevj2H7/R/QnbWJg6aDYEFj9pI8mAhMSZR8sdT5/0p2dK+ou7R/3XOmrN1IJYApTe/E29RsNwSNAKtZRjnJjPDISJO0P4OPyEEoJ71D/CPBNH5tbB1pRF7hWhDs+hWbMKe2Ldyzx+1J+eWmY/wXS9R/35oxar6v/XoWn1Ax7JjzoHBcUgrTvHa3b+Xf3pMU/2E2yqe9Q/shTTRGtoBmH6hc0NO1RGgZ4lZfWUssmZ6RJxay6O/QRh/x71j9zVE7nkaNB6qqvBooHGbiAjd4raZmhnlvXGrUEi9hP0z3vUPzbtSuuQVECqnzdnv6sLmgCRtuzfMFY5z8A/PXnBfoJKdI/6R5oPupCgJqirCo5FgxO0SoCMSn7m/lXP39WfblW3nzAe6B71j9CyEVMafrZJqh81j+mMrGboJeZk2X87zjPwT/f22k+Yp3KP+kc26lbOpMmP2rPoFcATlJ4M0sge0VnR6Ey5RdxqhrSrlv3VjroRlxhrg9b8mmYKHcoghRzjMKtBQzrThEE7q6PsZyOWfcRB+YWddE2Co61N7hqdgEd0VjYHQhhRQ7RQVc7sdKetXTv2sxHLfvlHHbJ0UQwwKiY/amfh2kPzcF4UqfqB1zNLJmlrOYn+bMSyv4GjLly1hgGeca2SbifgRYSdj4dcRudSDvWi0JYuqj8bseyXf9RFjHoqBMGW28GDQSkzEBOOXJrqIQmctnRR/dmIZb/8o7bSmfxMIeN8t6NlQomUAWPKISSJ4wnv6k/rovqzEct++UctNJquta06LK6SKgJn3QpxlKwjc3ccnM61PrkQOv6ULuibav3IVY2rBjgEwDCLp1qeWquhgmi3QJ14zOOp1mdO+qZaf7WTjmYUPMMCqaM7//Z3d52zQTGMRciEDtUl0JbXoT8bAfyXf9TGsbWSs1Nvz7e41QGKxT8UqqveSPmQ10FbXof+bATwX/5R1ylRPakCzMmPejEz9dOHidOSJ1o5P+5oO3DUn/Y69GcjgP/yj1pL5DlrgEZrdrwVg5pKgzwMG+Zcx6F9PbTldejPRgD/5R91mayljwFzyHpXpwJlCkIrq4g0ekTPZ/qyaMvr0EvL/opaGUkWG0C4tnCVxE7AW/Vbe86YynD+fWZSHu1MyouXlf31XC3uSQt76I4jAffYwZLzcVQmoshl9uP6yadHi8VLyv567+no8Tk0haCTlnziqVYXhVFiyYloDjtudXx6FlO8nOyv955W5riad5BDA/ZTBivaIBo3wtj4lFBGO8Nr4qVkfz35REOl6OzbuqZVkxCgRh0Qux+6n7TNx8WMf/2T/vS0j3gZ2V/tpMecPfRRoOVg/p4eBloyQxLrflGP6PH7uCT66aEI8Wejfv/yj5otpOn8C/qMwy/q3kDRyVknoRpsznJeKPtM6zjemoS/YlseCpcxIfQUgRmL39TseVbo1mzUOeqZSqO4k2fhz6Yk4ZdvaZFn0oGS39QlLaOjIxQbHr9ztTi6ckrHa4I/M8L5Z1OR8Ms/6Z4xNZYJyaM2sE3PqAOjv6dH8qQL+5Djhf6fzrPwZ1OQ8Ms/6eFUTCUhEKblY1WDQtnZdws0qjA5Yzt90p/Os/Bno5L98k+68ciTJwNSWBXB4hl1zxnmbGgyMEo8ftKfzrPwZ6OS/fJP2nqvwd+/fr6rI4/ZGVkwhtGblNCFRzmjfMufT/pTlYMx/q1Q778YlPPd+I/jm9+P3/h3Mv752+/+8F8fCCMFYh4RcnKuxs0jvObYPB/Tito5Gp3JwtIGEOhvJd3+BQChVI8CuRCQ0trUmSeYhgGSO4sT+VAPtWPnHSD8rUhsvwAgUMdgLRIozQUEvySUy7JHea6BWcHkTFWL7gDhb0VV/wUAYSo3HWKQQg9+/LaKFsV/EV6tJMPqIX/FdoDwt2Kk/QKAUFqO1YMCjNk8Acxr6NJAhKBCM9pEm2eAgGEHCT+btOBvHwlZLEkiBtYpa9g+ghW/JSpVQ81DEc8kiKt58MeR8LORAl4ACcqYei4gtpqHW3WWYDbApuVGdVLhcAYJcQcJPxv5728fCWsym/aQQHDVSxam1XrqmMAcKClTkkNIoB0k/Gwk/799JASOU6pVqHUJxdGzxxJzhIFzJGcJouGMqLQ6E38cCT8bm+9vHwk6cZBfENBkxYQawlqI6ASyERJxM9Uz5hDu6It09cXnJZHWda7lclQzrySygaljQkrkFP2CyHQod9gRGPkKjM9DQuuVrAtUjRPYkt8O67KYWVO3GSiHQzFhR2HkqzA+DQkoJeEqB1LrxbNIW0V+ccC0kNua3z35TDkn7kiMfCXG5/EE5l5qLTCbLK2ZlumQEar13kvOfGo0P+5ojHw1xqchIbXKjVr0SICrd1qXIV0CWCOlluYc89CI2B2Nka/G+EzbgQK3AH06ReAmE2rGClmC2iRxlJyZihF3NEa+GuPzlCUeGUtESGuvGOfsuYOtPS6lNiqkau1QOdKOxshXY3xeTPBEQUgjeAbxbgOEeO5QFHKpVNeecjukJ8QdjZGvxvi86Vg9zqSmDoLpPIFGhIJOG501xtBjS/XQ4ue4ozHy1RifxxgJI5WOEBIn4FIGaKMI0ahyGDjboZmmcUdj5KsxPi8mFJbU64TMa5NyyAK1WYOsmlRyKnEcai/a0RjlaozP6yksLQ/jBtSkrVYUAY3qcKgjjNgTFz0z5iHuaIxyNcYnNhLnWbqHg1xWU1LqEywzA+XWF2u0cWqK5o7GKFdjfF6lSk+NhgcBFGcHTKVCmW1At8hOFJxCHhryE3c0Rrka4/NuB2EVCx3miAWY+/DcIWYwkUE4TZkPLTzY0RjlaozPux1Ums1SIIQmiyesRigiGMqdiuqo80wWSTsao1yN8Xktj5gG92qAZMt3yBWsaoYZ+kBuxhUPIWFHY5SrMT7vdhjWMKQGwktt5rF2XE0DsjaCsQaZh0bE7WiMcjXG5ylLo0/kNCGO6IyxI0ONtUCMMU/M2vSQ70A7GqNcjfF5PIF7xORBoCxlkXntvYupw2jmYUGCaT00oX9HY5SrMT5PY5yJ5swGbe2x5V461FkREpPnEVi12SEk7GiM6WqMz+MJOYupGcTkZIFzr1BGrB4TEo7cRgt6aGjwjsaYrsb4vLGULXEkTxu5rf5oqRFMRgGzkoRlasyHJtjtaIzpaozPXLpnGvxOwLXWnLMHhhKz08ZOuJZsdq6HNrHtaIzpaozP4wkpsPSp4Elj9ZjgF0NNa8J8qs2fV7FDtc28ozGmqzE+r8q9sUjjCSOtlX3YDSwIQ4iBSpg9pXhmoArvaIzpaozPq2PMRUavDZJzgrXnLa+YgFB0kmSNk+aZ6jXe0RjT1RifN1tHnB9KVEhz9Ts0FVhdscuQmiW00Sme4Qm8ozGmqzE+cU0clh7JAMdaDldlZZG1QqzFmcK77pdDPGFHY0xXY3weY2xpqIS12je9U5udJ5SB76avxZnFfz10O+xojOlqjM+LCbOMbgmhkvrtMEaFd4PYOKKOnoi1HGKMOxpjvhrjE0cup9YCIaB1Bg6zrRl8Bl1iSWs9QsFDt8OOxpivxvi8MevN/M3PCTyd9NwBjUFDTyC9iOeVmNDOuNK8ozHmqzE+L3dwkpAkCATEtTojNrCUBRCTZg61C+kZJOxojPlqjM9jjDQGRSswbTlQfWSPCWs3rZMHCik3pDO3g+xojPlqjM9jjGHUSaggLTsScAzQSgyjTKQ0ewlypqJVdjTGfDXGJ3bDaWuJDaokWs2RBbTF6owRi3o8SFbP3A6yozHmqzE+kSdg6BkzpNRwTeELoDoDrPlK2FvnUg4hYUdjzFdjfF4WaaNx0gk5FkeCxrF4QoPMFBNrociHlnzsaIz5aoxP1BhFJJd1O6wFqjjFkRCnZ5GBqjhrpEOVKrKjMearMT5v4tZwKqDUIa7dbVy6QfGkAUbX3LQEJj6jNsuOxqhXY3xeTBjFeWEva2T3WA7UAAtZwah17Y146qHcYUdj1KsxPlFPsJp0NUfP/M6BymAZB8waM3GfsZzKInc0Rr0a4/NqljTP0DtCXMO72bCDpRaBLGbUMUO1M/UJsqMx6tUYn4cExkKZEUprafVKTyi9RygDrWdZ0tIZ3yHtaIx6NcbnVbkn1TxSAMlY1j6wDEUaOW1gZUk8Jo8zSNjRGPVqjM/zIqenidQKRNIGTKt6rbKA4OjZykhFz/RApR2NUa/G+MSJW+YYGBUmBgHPJCOsRS/QezHFVDuduh12NEa9GuMTb4eWyGkhJI5rzpLEtRGsQg6KPXCOemiCd9rRGPVqjM+rcl9TujVNUPWLgQlXCWNJUGvgQJxSj4eQsKMx6tUYnxcTqKYwRgDOowNr8JiwzIc0Ros1ZKp4Rk9IOxqjXY3xiRO3qmUqDJPIkVC1QJnLiyooGlsLNZ/ZJZx2NEa7GuPz5ixxkDKCH30dsjaCZb8nViNMzhln6nhqbnPa0RjtaoxP7Jq3WeNIkGpOwLMZ2LAGEam20qS1Q5tD047GaFdjfJ7GSL2OyQqNafVKa4BSuIMEjWUNbg7jzJylvKMx2tUYn1fH2EYtTRNQ6SsmzAJ1MEJVmZJ7CJ0OIWFHY7SrMT5PWQqI3ZkZIK/Nod1jQm2mqxEqdyHs2M84UHlHY7SrMT7xdmiWl6hk4rkjSymg4V2HZEtcc5mJzmiMeUdjtKsxPnH2WmB//wcnBsORwISeRVqC2DsPtDDk0A7ZvKMx2tUYn1flbr3j0AGmy4Gq0XOHniY0KSFVkdgPTdfJOxqjXY3xeXrCkExJBlCk6UggAjXHREWa3NZ/xqHbYUNjpHA1xufNXsupVyvOEykvJGSPDos7Vok1lBhrLGeq3POGxkjhaozPq20u1XoYCtMcBDzYQVBtglW/GoKUxOVMpUre0BgpXI3xeUiw0ij0Dm06WeBiGXRyAawzWgyhGZ1Rm/OGxkjhaozPU5vDwC6YAN/VLIlVpwiooChdueQ82pluON3QGClcjfF5ekKWWhgZihNH4EgRSsQMY1KhlEMmPaMs6YbGSOFqjE/cDRcQ4wggEwOw8oRiGiHNkYIDwVP6MzxBNzRGCldjfJ6e0Ge3EQJYiOo8wRMIp5AZcpuxjo456BmeoBsaI4WrMT6xByrOJA1htTstZcmzSCkMtSVWwZaxnpm9phsaI4WrMT5vfsKcNkeLThFDBA7aoZTVOp2qoIw+Ch5ijBsaI4WrMT5vcyiaDJsdQjTPHYwIyhyrtnkQJUWWcqZXWnc0Rrwa4/M6X4aGpMPAqhFw8iyypNGgRY08DLuOM76D7miMeDXG5+kJPSr3yqvLAdceqAZaWoYprQ60Vmc940XqjsaIV2N8XkyILDUPBaJYgeMgpwiJAWkU4sTFwqHcYUdjxKsxPo8nUK7cc4ERU4LlPoIKq+cOlUsIvdqhmSq2ozHi1Rif6EViKLE2iKl1YKeMULs4Y2zagxab7ZADZTsaI16N8WlIKDZGaT2DGb7rlfaYEEOGoWoDwyy5H0LCjsaIV2N84hQ+oka9wQgaPHdgcu4oEXpthSUnUzyEhB2NEa/G+MQZrTnRkLzuBL8dgieQJcz5bmTvLCZax5nOF9vRGPFqjM/rle6teExYesK7KvfYQRtm8FshF+qpNT4zScN2NEa8GuPzcgcOmqkG6JKm8wQZnjuQQBUZFbN/6tBUf9vRGOPVGJ+nJ9iwHqTBlDpXFtmhVP9dGtGhMa0WOdMrbTsaY7wa4/Nqm210iWowK75Tm4NfDKKgRq2EkkTtkJ6wozHGqzE+DwmZs5kjIYVswLWsYtZkgDx6GVOS2KHbYUdjjFdjfJ6yhC1ldSS0NcufdTpPoOC0ETVoSSq9n4kJGHZExnhFxucVKPQ+ZrUBfY4CLFnA1NNI8rRhSDBmO1OqgmFHZYxXZXziHD7C2HsGMsuePaQCWpcHkXJtQ3VYPKMtYdiRGeOVGZ8GhZm0V/JYQDWxQ2Ey6JIZNQWWVjknOyMpYNjRGePVGZ9X6d5Kt+KpQxprsn+oBLVlhFYoiQyOk8840xh2hMZ4hcbniQo0aq1KUEq1VequUHNEyFRHbmhI9cxQRgw7SmO8SuPzNOdZ1jKHAWny8qE0eAYRPZesRtMvh8jHosKO1EhXanziWMbRC0oDVELgURQKa4Mc0NQC+Zv3VDK5ozXS1RqfuEG0+YmnDD2EtTdyBKhlZkgkI+GoTespKOyIjXTFxuclkzxTRiyQJ3ZgDB2s9wQpzqjWV63jGbERw47aSFdtfF71klMFWS2RoWBeDkSHMskgmt8MiCQYDukKuKM20lUbn1e+hFZ6rwMkrDLnnqNfEDohTL8sWmJM45DaiDtqI1218XkSUxitDk8mrfKawxcLqNUCOJoMUxS0M5N2EHfURrpq4/NK2Sq9W/wBc83W4BkaOJNs0PqMVIIK5UO0EXfURrpq4/MkJokjUs+gfXhUsDbAjDNU7jR6GHnGU1FhR22kqzY+z6Q2h0JYy6XzWh+JnKDGYUDNRixDQzjlQeCO2khXbXxiNVtOknTRRjO/IPraJIoRJIequQXqfGaiN+KO2shXbXxey6yM2FJyAPC7Bohgqz1u9c1yl1EUezqVTO6ojXzVxudlEJzqaJ43mKY1jS0QqNMGWMuApJeIXM5MbUXcURv5qo3PiwqMMYkyKKmuC2IuZ5IgTsydNKfWz4xUQNxRG/mqjc/zICTGkHICkeJRYbJAXVOYymSsEknGOORMxh21ka/a+MTRfIkiJ4aS3u0KqxWsJQJCG7PitFHPtMhh3FEb+aqNz+uMGv72RxEIYe3/0BE8g5AKylOaJ5oz6SGJKe6ojXzVxuc5ky0Hf+ObZ49roWhih8LoCuIBIUdcmuMh2hh31Ea+auPzahudF+rSGJ0lrKjQBAo6KCYVNusxNDszxRfjjtrIV2184rj/Tlg4Q+Q1qFFig7Ls6lBSFE8uGp7qg4g7aiNftfF5LTEag1HxGyGx00YPEp5WcgHpaXpYmCHjIeE57qiNctXG55W5DjMxUbCwLogeEmhyroAzaNXVMFMPqY1xR22UqzY+caazZm51rYyLce2DQagjVygjcsXVSCmHPIi4ozbKVRufV/FMIrWWAMO6+QXRyFFQPaGYMdYmcbVJHILCjtooV218Ys9ka9nCAO01+QUxC5QqE2LQqJ5F1EaHWmJoR22UqzY+caxzj5olQdQg4ERRQDUQDG2BS+oSrByCwo7aKFdtfGLpSi2z9gyjsPxxs2jsfl9ETZhVmsxDGQTtqI1y1cbnOZPVCmaMMAY7d4wlgmEIkObUMG3OkQ+pjbSjNspVG5/HFWJeuQNDMwqrO0qgcu5LfS41skSppy6IHbVRrtr4xNIVwimmkNNkh0ImMLOyhnxLCIalnMogaEdtlKs2PrEPwnII/9JFn4E9QngG0YtzR0MR0nmszJV21MZ01cbnQaHPUCpViB3XOpBFG2ubIFo8lUTpPR/yIGhHbUxXbXzizuFeeMw17D8V4DYG1Oi3RGxxNitcMh9yJmlHbUxXbXweFMaqbEQGlLYa5WqDaokhkOKQiqKnahtpR21MV2184gURWvKc0WmC+i+zZDDNCXpwOtlt4Mxnpvoi76iN6aqNz3MmPVCnaQ1wrAXUBSfU5Mmkp3ESQ+9S66GowDtqY7pq4/N0hdpzjT3BjDyXxFShqAr0UnomDK0f2hOEvKM2pqs2PrF9tvMUjwq0mqiZotPG2hCMU+8Fc4/lUPss76iN6aqNz5u6UjuZlAhT/VrgtUyujjEh1RZzKBqZz+yWRN5RG9NVG583+F2cI5QkULVXTyZrdNpIBYxKslECx0NLo5B31MZ01cbnVTxnm9iCARuW1SjHoLN2wJKzsUmup2obeUdtzFdtfF531LBaY1FIc7XP4lDQXAxKrxaFRtJw6oLYURvzVRufpysUDwo5KLR3ndSIDDVogsxdULO0GQ8Jz7yjNuarNj4vKsQxJMelJoS5VoNksFQI5gw4x2h5HMsgdtTGfNXGJ47lykWkyTKpFbjygEItQq5WmnJIIxyqV5AdtTFftfF5ukLqOfpdANydMXJa/fRSMows2KoJjnGo+F121MZ81cbn6QqzpBB5TedbIzxjTKABDVJM1nOnWuwQbZQdtTFftfF5TfWpS0w0wNScNiYPCCVygtljxlGoSz9U2yg7amO+auPzTOqcUtaWoZHi2gexNs9ihcRsIc+ZKp3iCjtqY75q4/MG8MTUNbYCGIo4FEihFCIgKn3UWLWmQ7WNsqM25qs2Pq9RrncsMQzIswZgkbWFeO2ZrKEFDl1COhUVdtRGvWrj85LJWUdgmtDXLmoeyVlDNv9whtAzYj61kBplR23UqzY+z47qM2qqEYauWUwhJCh5Egy2kVJCTOmQByE7aqNetfF5amNFR0MZEGdeTfWeRuhSG3tNufE04nwqmdxRG/Wqjc+jjdm6DmzQQlZg1bnmNiLUSkQc4lQ5NKwv7aiNetXG59HG2nDk2iH1+m6a64Ay0QBXD6VY0X7Kg0g7aqNetfGJY7kyj9Ij9DWQibtnlDUsybF66hCnNBmHksm0ozbqVRufpzZmalhmgoHiyaTNCkVaAFqkMWTRRoc2yqUdtVGv2vi84vc+17wl54n8bvI7BYdCzhBGbsE/pXmegsKO2qhXbXxi8bvJGJ5BiAcB5wq5QOnaYdZpmpBwjkN9EGlHbdSrNj4PChZLolXGRqirkzqtjXKrD6JiCbU3DxmHoLCjNtpVG583wrOWqEgTqFN0KBSCOnBAJlsjeDi2eUh4Tjtqo1218XkSU6rODXlA6GuNWGADm6ud2pBDLUQhnEomd9RGu2rj88ZyUaO46lpTHwKcPY1Yxc5Aq5gtYJVxavJ72lEb7aqNz1MbqWgIjSF2zR4VRoTalj3ZlLsnmrGnQ3Mb847aaFdtfB5tFMqxicCa1enJ5MTVSe23BGfKKSWZp5LJvKM22lUbn9cHQRx61Aoty7ogBjsUUoQiklrhJikeMqnzjtpoV2184gjPgITFoFZHAZfQwHnkAMQeGYVollNRYUdttKs2Po8r1FSkLF2B19xGngFMMcNIMxQcy5Q6VK+Qd9RGu2rj84TnZp5GYoIoHhrYv4jnkW1CkDbLnKkUOpRM5h210a7a+DyJCRO2MSNEsrIkJs8gWPyX0Rvn3ONsp7jChtrI4aqNT5zQlhPTzEABnStUZ4w1FIbcuU3GHkROXRAbaiOHqzY+b74CjdFUCSTLmtsYCOpcQzc8oSCOHiH0lK6wITFxuGrj83omLVVnjg1GLNMBkAQ0tQ7Rso2Sg3Y+c0F8kEqulcQfRUJM+LNRG/G/DAr4X/+onRb2VHKGRNmP2jiABh4wQmhtru1QemZa64dH/ZGfw/uj/tm863/5Rz1bxtI9GWzD3ukCA0r0DMBQMIonYxMPVSx/EN/tE0eNmcJPSQfbd1/5+XxVHr/W+Hr81n/u/zR+eHuGf/mz/+qb738o37TxseN7/zl/2d2/y29/+/0//MsP86tv/vk3vfxQfvNb/8TXQPCJc/3kF3//Ar//2D/bytfjm16++7f/8mfe4W7+7h/+MH7z73//zd/FENPf/cvvf/M7jOt///LbevN1HFkYFp3+4MFH/8JfwFU/9m2tb+zhJX7kW//EN/inT/jRPJzwR85yO3pRy4uvquXV4a/iSe3afMlJp5k1i4cqrz+ANH7qpnqH6Z+Q115MX0yvbY1sNSNBoOZhOte1771WyCN3mTS4pUNW74eY/tSVjGss609I0C+mL6Z//WXRSuyxGjCvtZPvOmQYBWbGFjSHfKxZ6kNMx89h+icoDRfTF9OeJQinUcTA0+EOnJaAGnqDzllDt6iBDklnH2L6U3rJO0z/hOTpYvpi2s+VUEzyAM0yPUWUAiWZwmzKhWYqKoemKX6Iaf4cpn+C9nMxfTH96y+zilqnvLbZOqYlGBRta7xLbLN3lnSqJfNDTMvnMP0TSuYupi+mf/1llFXHkwtwXLOwg2eLijECWmm9qQ4a6TymP/Y3/oTpn1D7dzF9Mf3rLxtizp0NUliLRdVolbg3kBFHyiPEempm64eYzp/D9E8oYryYvpj2c+09BeoVspAsTHcooSBIybV2o2z6BEx/5If1Z0z/hGrMi+mL6V9/KcMPOVmEKU6qOY8Oqo2hj9RjjJ4m2hP06c/4iBiuj3gx/f7hXhncrBwKI1RqzTEdJtThVKRzk9lzy8LnfcRPVry8w/T1ES+m3z/c06e7jo602kD62rjKCWwuW7GNERrPfmyCqW2U9ixM4/URL6bfP9zDNMuyVgYozrLKldf8zZ7APxKdLZWJT8D053xEvD7ixfT7h3vcI9YZgwWQsaZHVi1QWyVoOaWqNfcSz/DpGLbK8vCn1GBeSF9Ir4GoiDM4kx4jrXKPWKFGdCaSsZTcTCWfh/TnyvLwp5SQX0xfTP/6yxwrV+zZ6fQcwDEwlFkaOM1myp4lhnCoUD5sluXhtREvpt8/3MM00awxiYN4rD6fFj1EW4EWUmZMY1h6AqY/S6evjXgx/f7hHp0OdWSpAWbg6nR67fBhDZ4xWotmI1s7M0rxDaY/V5aH10a8mH7/cK8fc8SU1/g/rMrALQcwih0CsYQRPUrPJ2D6c2V5eG3Ei+n3D/eGW2IofZhBQaPVbr6s8dxhFOPMa5RVPlNq+gbTnyvLw2sjXky/f7i3KUzaSB6ZYebhmB5rHl/l6b/kKENntXzGRnyD6c+V5eG1ES+m3z/cK/eIUWPuzqe7Li0PMyjFARi4ifXZhcZ5TH+uLC9eG/Fi+v3DvUkITpprVoIe8nDu0TLU5OjuNHoZucY+zkxIfIPpz5XlxWsjXky/f7jnuaTUqhWDQS16nO4TLM4IGoSVCWseZ8Y3vcH053zEeH3Ei+n3D/faXBgdyNWjc3MCwkNojTpP0AJGTbG2Uc6Ue3yI6c+W5cXrI15Mv3+41xLAc6JKgDST54iZee2CU2gNG2rrWfL5OP3Zsrx4fcSL6fcP93xESWOuMUxS+ljDlzJYmQI1NkSdM6d2Pkf8bFlevD7ixfT7h3taXlZMqRSYORuwNXYq3dd+b8218NQihzCNe2V58dqIF9LvH+5N+J0h5F78GEwb8IwDapUCKnOsrdX++MwkhA8h/dmyvHhtxIvp9w/3JotlG4nbgEkmwDgEnHkksKFkJYaW66FSU9wsy4vXRryYfv9wbxICR2uma/unITB5sqhrMHsf1CplCXmemSz2BtOfpdPXRryYfv9wcykVYx+pQRT2FHGtMbUh1T8MgcpQreWQNY6bZXl0bcSL6fcPN7lHSaE64+ijJeBODWzWBnUy1kSsrP08pj9XlkfXRryYfv9ws3XLQ/OUDEPetQQQga1ZkMJSMUYKxQ6V5eFmWR5dG/Fi+v3DzQmQNYkTDQdxM/D/Vsf0iGsVYg2UsdGhJVdvMP25sjy6NuLF9PuHe1peNZ0jEYTcAnAkXDs+FXImRgl95vQELe9zZXl0bcSL6fcP9ywXTQUTeoiOy0ZUXK1b1YM1ogWqPQ55gpb3ubI8ujbixfT7h3ulpoOwDBJouTqwpXl6qNTXakUdCWVwOVTugZtleXR9xIvp9w+3MM2tOGp6ha5h7Q8mA+uxrYnqMSaixKfaXHCzLI+uj3gx/f7hHp8u1DpWhaSrdYurQLGZYY4ekg3S1J+A6c/5iHR9xIvp9w/3uMeUKXnO5Y2vUQicwbPG5MG6yaxj1lTOa3mfLcuj6yNeTL9/uDfeo1SSNDoIijOO4TmihdIAq6PdZmw9HdLy4l5ZHl8b8UL6/cM92SM55wgxQ+acgGktsVXPGENdcz8Yk/EhKS9uluXxtREvpt8/3EsR0xyB1uiDRAO45AoWa4UyTZnamFYPVU/HzbI8vjbixfT7h3tleZ00pOSYzlqAc1aoPVZQJx6tD2kSDqWIcbMsj6+NeDH9/uGeNR5q6L10GJY6sKGBxpkh4RidxxS1Qx22cbMsj6+NeDH9/uHetLxoop0MME9bLQGO6RkIokTnIerf+6DzmP5cWR5fG/Fi+v3DLUxXHTQbZ5BEuKaaFvj/2TuXXD1TXguPyBIG48twuM5/CAfyH6TanVd0+FqulL7ae6VTSR45hrVstFODgSNipD6lPdpYEy9jeeQ2ojN9xLsNkCmVkHVC1rInbHsGK+vIGIVaG9TKrPKe6a9YHrmN6Ewf8e56mnSutjmuOi37ejo10NwiiFEcajlq/UHv8RXLI7cRnekjXo4EtB33mKDIGYhbhRJjg1WmexirVNf+g97jK5ZHbiM600e8u58uDTunuI6HMoHiHgkIZcJsuVdsvRR89PJFvIzlZfcRnekj3tXpJhwLG8Q0AhDtF4panBAaTwkh1rya3ddMf8bysvuIzvQR77zxwX1PaEGzwkBZV51ebQcEy71FZaz2vk5/xvKy+4jO9BEvN6qzJg4FMgkBpTSh7vc/sTFh4JZWC/Ke6S8fMbuP6Ewf8c4bR4sx5ASt7nsPmwolm0Bn7DQqrp961Huku1hedhvRkT7i3caawh176FC57AeKMkJNuUAP2LtObR0fxfLSZSwvu43oTB/xznIZihqTAtuQ1XqExfSq24Aso/QaFeVR3CNdxvKy24jO9BHvrvLEmKQT5GF9MT0GaFh0p07JVlfSYnhkI6bLWF52G9GZPuLdZrE6jbCs/jmWstppimB9fYu11qS1RXm1WSxdxvKy24jO9BHvrPFRI2GOEHqtQNMq6Doawhytpa42Cz2yxtNlLC+7jehMH/GyTrcYS26ge0kvCWfQTAVQLKjIzFkfTSOmy1geu43oTB/xLj5NvWFuBbabuPrpvugOIYFULNYpCoYf1OmvWB67jehMH/HujIjWNaBBKmMxzRxXnba9GEG1pnVGnJLfM/0Vy2O3EZ3pI95t95AgPAettiMIUJ8KRikvxFOOKcS9bf0901+xPHYb0Zk+4t04YpfYUBgscQMqtL7SqKBGIdH6p8gP7vK+fER2H9GZPuLd6FYcoUZNEHGP2KKtMyJPBK4LambpLby3xj9jeew+ojN9xDumV6MxJxOsdpqBdvCjSM+ANGsQ69LTo1UI6TKWx+4jOtNHvMt79F7THBW44X6haC/p1b6fv4ip51BrpPfe+Gcsj91HdKaPeJf3sFRmmQKly36YOXew1ies3yrtzLlpfLQBku5ieew2oiN9xDsbMc/AmQUGiQCt4gyFsoLobDPGUg0fbRajy1geu43oTB/xsvVgkjlWrzHKBGKc21BskNqwMa0P4UetB13G8sRtRGf6iHetB+YkY7XTY+6pca0Z6qrQkGXEjpaltkfxabqM5YnbiM70Ea+YTj2g5sS7MOt+dItBrUXAMVApNmnyyBqny1ieuI3oTB/xLsJkhjx5wMS2+ukRJtS6PopSTT1Sq/MHdforliduIzrTR7ybsO3UM3GAYbT6aWoNSlrFuoQxosTcWnoU96DLWJ64jehMH/FuwrZmzZwNqu2p8dAUSuUChlLqaFXSq1geXcbyxG1EZ/qId0zHRMEGAca9hSlLAF1tx95Y0yURk9Uf9B5fsTxxG9GZPuLdGTGFOGdfvUfifUYkWb0Htb1R3YTDFJyPRrfoMpYnbiM600e83ABJ1bJFqHEdFP8N29ZgCXocqi2YSnkUy6PLWJ64j+hMH/FuJKDW0Use+0mif6sQFt1zFeupmi1rkDDeM/0ZyxP3EZ3pI955LrVQS6FBlP3gZ04EJYuARBaVOHp69eAnXcby1H1EZ/qId3mPNKVlqZCpFiDNBWyvzOMyWrEZTfqjMRe6jOWp+4jO9BHv7qctT20VgTAz0Oo7oDTOUHhoCC0Iv3rxM9/F8tRtREf6iJcPyWGbwRbIO71ETA2sjwwpIOkYYXJ7tAkhX8by1G1EZ/qId8unS5N1SkxgdYFNvSpoHwParGm2hCPXHzD92U67jehMH/GuTrccsEsHKxL2VtPF9Gy6OhHuXDsOtUc2Yr6M5anbiM70Ee8iTFPqorlC7LTaaUKCintvnk6jrKv/CO/b6c9YnrqN6Ewf8e4qj0pUSQNw7HOihAmW2/pqjpZz6bm2H9Tpr1ieuo3oTB/xbrNYJbYguEe34uqnm4BNKsA5dGMcHPKjx1zyZSxP3UZ0po94F/cImHihA3X2AZSn7c46wqyaV6EeQq82qufLWJ66jehMH/Hy0a3OlEqG2fa2vP2QnNYSoA6ywkyGv7jL+4rlmduIzvQRr5iOaqFFxH1GNKBiAdQ6gw7MVHQRoD/oPb5ieeY2ojN9xMsNkJOqtQEsupiemBbOi2lJqa2CPXqxH9TpLx/R3Ed0po94F/fAOpqYQtMFNtle/qhCgJPT4BYG5UePjefLWJ65j+hMH/Eu7oEllVY6YAkRaBQE6zNCDmmGICloeH9G/IzlmfuIzvQR7zZAGiccaZFccgXqjHtifMAo+4w4a6v4aMwlX8byzH1EZ/qId2MuzVSbRGDqBHvzAVRLq05nXY126ZJePTbOd7E8cxvRkT7i3bVHGas+T4LWetrTiAiaeoAYyETaDCM/aj34MpZnbiM600e8a6dLy1hTgoEUgEooe1Fvh4kqeYY2ub4v05+xPHMb0Zk+4uW1xzoIrlq8n4+T/TjiXtSruMDOoxiLDMH3TH+2024jOtNHvIvllcYUJ0Nuq+MgplWnUyIQDa0FtZD00RYmvovlxeA2ojN9xMtNCKF37RNCKQpkbFBI9zvNoZfYS9L2g97jI5YXg9uIzvQR786ISbkZTxBM+L8J2zKVQQpiYolpSH3P9Ecsb/2ZOdPO9P+Ld5vFmIb2RsBR9pitKNTdhUzcx8OqyPWRjch3sbwY3EZ0po94t7GGqCGawigoe3QrgU2ZMNZJcVjpouXRyxd8F8uLwW1EZ/qId/10r71mrut4qPsj7NGt/ew4dZm5ZInx0UNyfBfLi8FtRGf6iJfx6RL1395HJdz3HglqiQiGKbLmnvL4wb3Hh48Yg/uIzvQR78YRO1FYvy+gI3YgaRNs9dGrTqccUsa4DpHPmf6K5cXgPqIzfcS7Oi1RJ4pBrdSA6mqqi/UEeaaBRWYc/dEGSL6L5cXgPqIzfcS79R4Vs/TFdKxzddE8aDEdAzTMkePsJZdH2/L4LpYXg/uIzvQR73zEga1GUsC+PZeFNxRME0rItYSKScMjz0WuYnkR3UZ0pI94GcuzNrsUSCHq3lODUK0ijMVyx9ZzeDU1LnexvIhuIzrTR7xrPXoIvQaFkGdeB8OxN0DGCWRDSm6xh1cPfspdLC+i24jO9BHvrqexqARa7XScCaiVsg6LrUCn3LjytFl/UKe/2ml0G9GZPuJdO01sklOHmuoeCVglWtvqri2zFKlKWPk901+xPHQb0Zk+4t0mhMCzdewQggoQxwRVy9wPXxD12SSmRxEmuYzloduIzvQR7yyX3JoQtkUyrTqdRoAymWCxNEqOQzM+GgmQy1geuo3oTB/xbnQr1Zxp392NXoBmRCghLMQNA64+O9TwaGONXMby0G1EZ/qId3d5g3WiGYSe9m1HjlBziICtYh6zWnz1QJFcxvLQbURn+oh344jKyRo36EYEJGX1Hjul12XffESOI/7gLu8rloduIzrTR7xiGmdvhfMAoZCBmhawwrp6DxlWw4xGP7jL+/IRo/uIzvQR75hm1ZAtQ5Mgq06nDppUIaemoYhkio+2MMllLC+6j+hMH/FudCuGnk0zhMkRKO9Xt7IlSKN1QSxR+dEjtnIZy4vuIzrTR7wb3cq9x/0cc82yX5LbLxTNLpC4L54yWcL3vcdnLC+6j+hMH/HujBhSKDQQgq3jIcUaoEpREA4ycxYTeRSf1rtYXnQb0ZE+4t1jLpFz2c+Mi8R1RIxpQsVMgJz2xrHc+dX1tF7G8qLbiM70Ee9ieTlKnwWh9RL3do/9VJGUf+80l9h6UHo0Na6XsbzoNqIzfcTLaw9pSWeGMsNqPfJqQgqHDE1X/S5VrNKjaUS9jOVFtxGd6SPeRZjqsB5XnY5FVu/BTaHGfVE9eow9W9f56CpPL2N50W1EZ/qId3V6oGi1Dr2PAVQ0gOZJMHWmUXiOHB9FTfUylhfdRnSmj3i5CaGnpGXnpePqp5EmlJYG9GZpslm29oN++iuWl9xGdKaPeFenS41ciUF11+kZ4uqnR4CeVjs9LCq+GkfUy1hechvRmT7iHdOGFctkEJoCZDtlysOgjIYpIw+Nj2xEvYzlJbcRnekj3kVNZ7Ta4oSZqu7HxgPYnguIo0QunPuYj0YC9DKWl9xGdKaPeNdPjxnEyoAkLax+mhtoawRGcYglZLYf9B5fPmJyH9GZPuLdXZ40Cr00aEoFSFMFDdqBO0aOGEvmRxtr9DKWl9xHdKaPeDe6VUuvUypIj7R6D45gxQw6RZ11MJb+aFOvXsbykvuIzvQR75ie2UYvAXSmDjSkQeGUYHKU1MPcu3rfM/3lIyb3EZ3pI97lPSir9sAQKtkeRxxQGhI0s66DuM72qJ+2u1hechvRkT7iFdI9z0ExR8hhv8s8QtxJ0wI9LZz6wIL10TSiXcbyktuIzvQRr5iujYeqIaDlxTR3gRrrhB3Jk6CxxpHeM/3VTpPbiM70Ee+mXHodSD1AwoZAbe6oaV0fonPVcA5xPDoi2mUsj9xGdKaPeLmxpuXOaXXSAQMQBYUy517cG7TEiDHlR1d5dhnLI7cRnekj3l1PpySoKUAezECZEGqtDQpKzZG0hPwoPm2XsTxyG9GZPuJlhEnNsEUYKfN+SG7105MSTBtRmvbS+qOrPLuM5ZHbiM70Ee/66VlEVQxSKnsD5NxT49mgzaijr5/o+dFIgF3G8shtRGf6iHcRpkZCqTG0bB2ojASr31i9R+yt9zYs8Q/q9Fcsj9xGdKaPeHdGDKPk1g3mbHUxjX2nlzrwAj1hy1FebRazy1geuY3oTB/xbhUCrTNiXiQvtCfQ5AKaZgazXigRxzwebVS3y1geuY/oTB/x7uULFW2JGXrfm8XSXv6YRGGOWquVEOUHvcdnLI/cR3Smj3hXp2fXHvNqO1rYD36WCKY6ILTBqU4WlEcjtnYZy8vuIzrTR7zrp2MrpbS4H9zam3oDg3GskNNsgQZLiY82qttlLC+7j+hMH/GK6RC1hjLGOhT+y3vEBoqrbEctpLK6aeE3nksKd7G87DaiI33EuzLNPbcYE8QeFtLW1umQ6r9VkDW3OkMKb6YR/4v0Zywvu43oTB/xjunRZ85BgTob0L6ZXgU6gfLU1IrUym+uPf4w/dlOu43oTB/xblGvTNSGEUqr65wofUBNRaEGkT4nZi5voqZ/mP5sp91GdKaPePdIwCRKtNrpYDvCZLaY5p5ASm8YarYZ3mz3+MP0Vywvu43oTB/xLu7RWt1TtlBUVp2elFeJXnSX0YKyjWLyg376K5aX3UZ0po94OY04JIzUYCbZEaYmULsFyCmzYEES+0Hv8RXLy24jOtNHvBvdQltdc2dgaQ1oxNV7kO2HmRftvYloe3+V9xnLy24jOtNHvGLaahqr9QjAdU6gWhnqjBnGAntOzgn1B0x/xfLYbURn+oh3m8WmRVQeMNveo25pQAloEEtuTWNSbG/Gxv8w/RXLY7cRnekj3sU9Root5wGp8I57ZAPrKQKithZsW4lvXij6w/SXj8juIzrTR7zrPVrL1vYQYhID6tbA0joyDqLZQ9Wc8f1d3mcsj91HdKaPeNd7YGnNVolGLRUIU1p12ibkoHlYbYMebVT/w/SXj8juIzrTR7wbGzfOgm2PBPS8N/UGsDo7pDGJdRRSfLPe4w/TXz4iu4/oTB/xrk4rEqFmmLnuu7x9P71jebonxq12bfzmNZeEd7E8dhvRkT7i3SYEHaHgOiLK4FWm1VaZ1qwwhMqsqXTWR9ceeBnLY7cRnekj3sU9cgsNsUEk3WMBUUBTa5DKHBhGmV0eXU/jZSyP3UZ0po94N40YV/OcO65e499DcqmD8cBVp6eUVNaX9gOmP9tptxGd6SPe1ekUy4w0YI6EO0O9o6bd9mpTSttEDEHeM/0VyxO3EZ3pI94xPXKqsUVogxiIcoba+oBWBIMFHdkexfLwMpYnbiM600e8G3NpiTCXButgmGCfC0GtT7AejHOcqb+KMOFlLE/cRnSmj3j3SgC1ZjFFGHkdFElVoNQwIWbF2HMIdfygTn/F8sRtRGf6iHfWeMKRZ1OQVtcZsWiBirODBO05SbWhbzYh/GH6K5YnbiM600e8sxFLGSM2Bm5o+y4PoVrPkEbHPnEmpkcjtngZyxO3EZ3pI16OBBB1VYMosyymawGV0dZBcYqF1hbwb7Yw/WH6y0cU9xGd6SNeMc29ZIu0mK6FgZI0MJkGOpkzUW11vvcRP2N54j6iM33Eu1UILcTCIUEJe8wlhwiFJ8PE1CYr954exafxMpYn7iM600e82yw2y2wdJ3C11U/H1PYaJoFKPailllJ5f+/xGcsT9xGd6SPeei7FUiRoeax+us64zoh7BXWPhbKIYXjUe8S7WJ66jehIH/HuerpzSpoTzGYJSHHv+agVcm2RCKtyfGSNx8tYnrqN6Ewf8W67R5gj02J6RPm31HS106IEM1mRqH1Sf1+mP2N56jaiM33EuweK6hydSoHSQwcaFkBDXSdGHmVyrEjhzYOff5j+aqfVbURn+oh31x5DE6I0oKmLaeoIVXF119EmppFGHI/iHvEylqduIzrTR7yLMM2R2pjbEN87p9t+zCWUuphOdRfplsOjq7x4GctTtxGd6SPebfdoHAm5AXYtq/eYAawVhmE5pjnC3pj3numvWJ66jehMH/Hu3gOZmVqBWfdV3sgdtBQE0XU447wXmz7aABkvY3nqNqIzfcS7EVspXFeNhoGyxxGD7cdcFNBSXUfEWmz84C7vK5anbiM600e8q9NcJe53ERuPBJRzWkyrQKLeBC3GEB7F8uJlLE/dRnSmj3h3l2ejsNrqOCKvMyLmAtbjonuGkfY+dcqP4tPxMpZn7iM600e8i09XGa1jg0ari6aQDQqODG20mFJLRu197/EZyzP3EZ3pI96tQjAcNkuExa8CES+mdX3b8kSuOVp8tVksXsbyzH1EZ/qId6+5JOaGcbUduQmQrWJt/3arD262V+khv/fGP2N55j6iM33Eu35a2FbvMfZcCwMxrjrNq59mIs1cWVJ+VKfTXSzP3EZ0pI94F2GaZCP2BCHNVabjmGClMSSqzXrjSuVRO50uY3nmNqIzfcS76+lWuvDqNXJLA1ZpzjvMpDD3goSWap6vrqfTZSzP3EZ0po94dz1dqVeVAVPCjnu0AKVEBTXF3CiN2h9d5aXLWJ65jehMH/Fu+XQkNMQKM+Q9YcsNtApCKAUtW1hIP7Jc0mUsz9xGdKaPeBdhktBKaglG25sQUhFY/bWBcsu1Bu1DfsD0VyzP3EZ0po94F5+uhHXyOiNaodVPt7anESNwKaKj7xDID3qPj1heCm4jOtNHvGOaNruVoad1MqScVz/dLUEuUmtNvaf2A6Y/YnkpuI3oTB/xznKprUpIGXqNdZ0RMYKW2fabtglF+0zjB0x/xPJScBvRmT7i3RkxrB/NIgzpE2j9YkHjqtgVmQf3HIc8ik+nu1heCm4jOtNHvPNcGo29VB1sHceAIva9WUwAe+CIXGsZj7blpbtYXgruIzrTR7zblkcUylyF2XAVa7LYwCwlKHkEs5bFKD9n+iuWl4L7iM70Ee98xEolsApwabR6j9FBqw0YOeAw3fOJP2D6w0dMwX1EZ/qId/HpFGoLUmDPHgKlMcD2txgG9hnzyP197/EVy0vBfURn+oh3vUcN1VgRZO8ypZ73g1uzQQhCc+RRQnwUy6OrWF4KbiM60ke8W2paZho1D0g9zJ00RahZMljhGMV6Sf3RtQfdxfJScBvRmT7i3VJT5MJ9dR2s3IBy/zeXOGCmwi21TOVVhInuYnkJ3UZ0po94yfQ6CkpMMPdYABFGKHMiDNUwLfSZX0250F0sL6HbiM70Ee96jxRz2RvUOe6F6hwHlNgNZjZNAVuPr46IdBfLS+g2ojN9xMs6TVGi7jBeyHtqvIJNylDrLNIHa34VNaW7WF5CtxGd6SPeXeWFGHrZzcZ+YpwoGVhAhlGlM4vMlMp7pr9ieeg2ojN9xLsHP4k6234+TlMBmlyhxoIQRGfCRbzpow2QdBnLQ7cRnekj3jGdY83dFFLd6xDiCGA8FCRWTNRG5vgDpr9ieeg2ojN9xLtYXi4lFA2QJOwxl8FQW6sQe+9cuRXFH/TTX7E8dBvRmT7i3XaPYrEbdWhtNdUk2tcZUTr0jjPl9S3FR68E0GUsD91HdKaPeDfmErCM0hLEtke3WppQOEXIXQOLhtRePTZOl7E8dB/RmT7iXe/RgnahsApzkcX0pFWn92axHmKTNseq1++Z/vIRo/uIzvQRbzeLIZa234/jBERkYNgKRMGSsZdB873n8hnLi+4jOtNHvBtzEYt1X03H9O81F9u3ejh28rQUTDi5Puqn810sL7qN6Egf8a71+DeitTpp4zH31HjZESZetTrX1VbH1l5NbuXLWF50G9GZPuId00RCygKZ/z34mSNYqQFiqZilVgq1v2f6s512G9GZPuLdRMA6Ai6qE4xMDGRpgEWm1V2X2cyiJX7fenzG8qLbiM70Ee/a6ZGG0uo4yr/l06GvLkTbgBaEbAh2ebXVNF/G8qLbiM70Ee+uPYYYVhMoEyOsRiSt3iNEwF41N0mY8dGYS76M5UW3EZ3pI95Nja+/22kUBNRmq5/WtLd7KBTVXkduzcqjMZd8GcuLbiM600e8fPCzli6CsA6GY/UeoUIZGIB4lqA0LeEPeo+vWF50G9GZPuJd74HGs0WCkHX101gC1JEE6oyx2sjybHQrX8byktuIzvQRL61xoyKFYdXkDlQ30zl3GDWtTpoxabb3TH/F8pLbiM70Ee/u8owwRxSQuu/yVrXeO8Y6sEqXnoh6fhSfzpexvOQ+ojN9xMutptUwrDo9aW8Wy1xAR1tnxFl7CB1jGOM505+xvOQ+ojN9xLvt0zEmZo2QNSyma93jiLNCa6kTdpwjvvcRP2N5yX1EZ/qIl69u2SrV+w2XSmn1HuPfQy7beAn75XEsSO97j89YXnIf0Zk+4t0qBEuDZ+rQ98Q4hVahaO+QZi6iBUPuj+o038XyktuIjvQR766nR9YuygtpXEinWKGu3yUgMslVE057tKiXL2N5yW1EZ/qId3GPzoOsrv655Lba6ayglQMoUWNhU+FHR0S+jOUltxGd6SPeWS4zYLM+oBvlbY0zVKPyL0i9jomDc380ucWXsbzkNqIzfcS762lMYXbpgCni6j1SgCKxQCbpHbGvYh3fM/0VyyO3EZ3pI95d5VlINfYAbE2AcO9jGqsLyaPVSr3N1B7F8vgylkduIzrTR7y0XDpmmwkizv2Yy+pCVNqAGVRZVgWv9IN++iuWR24jOtNHvNsAORrnynNPja9+OjYD1Zkh52FEEoTwB73HVyyP3EZ0po94d0asmkvQCOPfTo8RCUrJBkFbHoiUSnm0sYYvY3nkNqIzfcS7fnr0SVLj3pbXgVpkqLkhSGszjNWLJH40EsCXsTxyG9GZPuId04FRYy+LZFpnxFFtPzYu0EvR2lLRFh+NBPBlLI/cR3Smj3jFdJGu1ixAHlWB/g28jCogIVAnoRDzo43qfBnLI/cRnekj3sU9aDXTAyN0xtV7zFKhzkQgXCy2Ha6WR6sQ+DKWR+4jOtNHvKvTZR8G84TYVlNNQQZUywW4ycjrt6uU+IM6/eUjkvuIzvQR7zJMuQ/qxtCqLaaLIljBDK0zYcjVGj9aLSZ3sbzsNqIjfcS71mMizd4QuoV1ROSwjoh73iWOksV6GGk8mkaUy1hedhvRmT7i3UL1poQ2BFQKAllvUCToKtOGyJVr0EdRU7mM5WW3EZ3pI9610zpqNs0QuQUgnQRaRQD/Pfg5U+2vIkxyGcvLbiM600e8e3QrtcYjDMC4DoakdS/pZQauDVkSGrVHlotcxvKy24jO9BHvjoilWZ+pwAxCQIEC1DIUcogpNE2t90fWuFzG8rLbiM70Ee9sROzWasn7/dp1RizYocY6IU5SJaY6XsU95DKWl91GdKaPeMV0paGt6vpjSNsan1ag0kRI6ycCj95y/UHv8RXLy24jOtNHvOs9pqbSgkFOsQHZjjCRGpRZhK1MbfhoW55cxvKy24jO9BEvxxFxEI4E2XoCkqJQQtTVivRZZVDUX9x7fMXystuIzvQRL6OmiIw5Q4mpbRtxgoWB0KjXiavbDukHTH/5iOw+ojN9xDsfEfM6hQWFxGXV6UYVzGqByHOsjpp6aY821shlLI/dR3Smj3jFdFAhLZx2tnR1HMUQbL/6GVFDC3lwK4/GEeUylsfuIzrTR7zblteo5EUxCI8BNGTVae67ASlzFXDBxO/v8j5jeew+ojN9xLsR25xirGIgMsoeCVDQEFYXUmRqrSm0V9un9S6Wx24jOtJHvEJ633bMJAJDSgWKMYPNFGD1HW2IdtX8KMKkl7E8dhvRmT7iHdMl9Fr2UlPGbbns1mNKgkQ5zqic0vwB05/ttNuIzvQR79pp3K+K8wRcKAO1PqCEXCHEqVwpW67hPdOf7bTbiM70ES+vPTJ1jrIv8GwxXdpqp2vdh8U+yvq1r8bkPdNfsTx2G9GZPuLlI7at9owRsoV1RKwzgQpOyHMkncRj0qMJW72M5bHbiM70Ee/GXHj0kWMETbEDJa2gURHyIhrZVpM9ftBPf8XyxG1EZ/qId/30lN6GBEhtDqC9/FF761BioWq1F8mPIkx6GcsTtxGd6SPeXU+3xFO1QdovulALCQrRALFicZQmUh/FPfQyliduIzrTR7y7y4si1IhgzIFAc9G9N9jAamObzRLbjI9eCdDLWJ64jehMH/GK6UQVw959oBJ4v1AkYKEG6COlGEMO9dVmMb2M5Yn7iM70Ee/u8iZ2miiQtbZ9l5dWnZ4MwjpqWZ1JefU4ol7G8sR9RGf6iJcvX+zBLWIouSnQKstQBlVASs0wYpXxaHRLL2N54j6iM33Eu1UIMjjmoNAT7zVMo0GlPKDNgKMUGaG87z0+Y3niPqIzfcTLly8sWFCEXjACxX3vsfebciuUZ9MR8NELRXYXyxO3ER3pI95dT3eMI3OGyW2/Nd4yWKIE62TGRGKD5VE7bZexPHEb0Zk+4t1VnpaJ1gtoWh+Eu0xPJQiSR8jF6uRH1rhdxvLUbURn+oh3D8n1YEUMAVurQL2sOk1pQDHpGWuZSX9Qp7/aaXUb0Zk+4h3ThDM1bSDNeB0RuUDJWWHPAyzKQ6f+gzr9FctTtxGd6SNebsvDbNQz1NbmqtPSwSIGmESxyjqgJXxkI9plLE/dRnSmj3i51VS5NJoQsAygVnVPjSOkFGebcx0U7dEmBLuM5anbiM70Ee+YZpGZ9nCt0R4EQAarKlCGVNq4V34Uy7PLWJ66jehMH/FyY420bjyhWdvbp1cXYrxOi6FFbWXOSuVRLM8uY3nqNqIzfcQrpiXwbIMIWIMtpiWC9lShEq5m2vKq3D/oPb5ieeo2ojN9xLvRLVWuGWl10QtnSr2vtmN22OMAMcVeZvhBnf7yEdV9RGf6iHf9dEw98wwQK69+eo5Fd8MOXQaNxqHWV6NbdhnLU/cRnekj3r1QhCIRB0LFqXtljYKNEIA4Vos9jdgfbcuzy1ieuY/oTB/xrp/WIKPLbqUNgdafOFhmg7R67FyKDu3vfcTPWJ65j+hMH/GO6SRpzl4hc1n9tLUGtQ0DtdooFQrZ3jBN4S6WZ24jOtJHvEKalWKeY0CrkYEIV5keeUAKq48drFHoTevxX6Q/Y3nmNqIzfcS79HSxdRJMBpXnBMI+ofZQIFjLGHIY8dER8Q/Tn+2024jO9BHvWg+TxXGoMGJa7XTEbbnshZCljVZTLDTfXE//YfqznXYb0Zk+4l3v0WaMlQxCD7ud3tfTBRGQSg1dapP6gzr9FcsztxGd6SPeTY1zt8qWgGlfT5fJUONqr4UtUtkvvJQf1OmvWJ65jehMH/FuapzD6Kl20DQC0Gyrs24xQ7IZqLRII7zZ1PuH6a9YnrmN6Ewf8S7CpBhL4wJzRAMKsplOAQopD+FY5qOo6R+mv2J55jaiM33Eu96j1xJaE0ha90NyLYFpGRBiy70Pw9VUv2f6I5ZHwW1EZ/qId9Z4U2WqAeLoCES5gaUg20vci/QC2aMI0x+mP2J5FNxGdKaPeLctr1rvVRSsUQOqOqG00qEGWkgn1jnfbKz5w/SHj0jBfURn+oiXjyMaU5gVUt5PjPfVgBhlhBxbHZLUFtTPmf6K5VFwH9GZPuLlay7Diq3eYwYKq05zhRIW3UH6vhKZFJjfM/3hI1JwH9GZPuLdyxcWi9aCUCYb0KrOoKtaA40+J1nK9IPe4yuWR8F9RGf6iHfeeEUdtQ/oujNMLAEMi8HIpXYpEhQf1Wm8iuWtvyccaUf6/8XLBz9TsIQVeqf+vzJdxBRyHolaTevn3iyA/C/SX7E8Cm4jOtNHvGK6ptyYrO1Y3mI67Ee3VBr0MXJvtcYUH8U98C6Wt/6XnGln+v/FO2ucUEIygjJ4Aq32Gayvb7lgzGnWzK/aabyL5VFwG9GZPuKd5aItBRQGrNty4TJApXdoKGV10n1iemSN410sj9BtRGf6iHfXHlpzzquVjq1HoLK+0lACcIplpBTWIfEHvcdHLI/QbURn+oh32z24rHaaB2DZNiJW3BtrGFabnbP2UOjRYy5/mP6I5RG6jehMH/HOGsfVSNsoMEZYZ0TiDrXXABI4d642NP/g3uMjlkfoNqIzfcS7M2Kq2EsPsOezgSTGdUZUhd45tyJWgvyA6a9YHrqN6Ewf8fKVAGZZvTM01nVGFJpgLfMCu7Yo3NJoj0YC8DKWh24jOtNHvIt7hBQyU9nv19piOuDCOQtUaipasWF9tAoBL2N56D6iM33Ey62mIrXNDgPHPiO2ClbShDQwE1vN/dGrW/9l+jOWh+4jOtNHvFvvoTh7brSHW8r/j24ZKYxZd53miY82qv9h+stHRPcRnekj3r3mos06dQFcZAPlFladlgpBdOY6ZAR67yN+xvLQfURn+oiXd3lDg84Jfcb9ktxg0NVuAFtMlPNO5T06I8a7WF50G9GRPuJdhElxdMkZRt2xvP36ReWaoYXWssz5zkaMl7G86DaiM33Eu+vpJqtvpgjSAq92OgiUjgha+6xBooxHD8n9YfqrnY5uIzrTR7w7Ig7NoyNDHXkxnamCSbM9uVUqYZudfsD0Vzsd3UZ0po94Z7mUqlzDAM0xA5Vaoe64R5vUesulr5Pje6a/YnnRbURn+oh3Yy6ptWp5gJgKUOMEWlYDUnNoUmIt9Aumv2J50W1EZ/qId5sQkmHb+3k77Ycv+l5W02KHZiFFnUVjeXQ9HS9jedFtRGf6iHfX07ObzthWs9ECkC66y05TI0Xhsn3E/GgLU7yM5UW3EZ3pI97FPXLvTWOFVasnUOAM1UZYTHNAkTZzfjTmEi9jedFtRGf6iHd3eaXMFK2sk+F+mJkGQtmTXHOOkllKll/ce3zF8qLbiM70Ee8iTChaxQjW3/E7lscdLGaGfd8xqlop9gOmv3zE5D6iM33Eu9GtniS0NrY1nhfYc6w6vTf19mFqU7L192fEz1hech/RmT7i3V2emRJrhRxaBapYQK0jhDpinyHEGB5FmOJlLC+5j+hMH/HuLo9LiW0WiFJWA0IhQSmyl1HnalE1NXl/RvyM5SX3EZ3pI16++JljrtRg4H6hKBeDEjnCZLHEmaTao94j3cXyktuIjvQR75KmPc7aZLXTHRUojQxmXWG0xnPWKcUeTdimy1hechvRmT7i3QNFUlGkMlS0VabDTk+HiGCT9wBMpIKPJrfSZSwvuY3oTB/x7ohII1jdV3khTKASI9RMEUacDQWxE71vPT5jecltRGf6iFdMG2utExt0wbwntwbUoTuWVwsPNK36aPl0uozlJbcRnekj3vUerKWEWiD2uR8oQgOjdU7MQ1itzVjCD+r0VywvuY3oTB/xbgNkmrPElAFDoz26laAuxqE0SdYwiZK+Z/orlkduIzrTR7zb1Gs55JnaqtMYgDAlKBIaNKqcRtNU+dGDn+kylkduIzrTR7yL5cWsMmXAZNrWeM97AVMCGamsKk1YXm1CSJexPHIb0Zk+4mUsb/RVqTtwmLYfsR2gjBEw6ayp9vEsPp0uY3nkNqIzfcQ7z6XFUbI26Lrvp1MIUGIlqBaQhoZS+qPRrXQZyyP3EZ3pI97VaQyiOAkm1cX01A6FwvoYGTXl9QMfrfdIl7E8ch/RmT7iXYSpl1DGrMANedVpm2A9DKgpY5Za2wzv6/RnLI/cR3Smj3hXp41J+qgwo+ytpomglBxh1e5QG4di9r6f/ozlkfuIzvQR71aLVW49rd6jpT26JbWDxiGgkzE0U8XwaPs03cXyyG1ER/qId1Muoc9OJtB7X2U6aoRKiIAjSqxSGac9R/ozlkduIzrTR7zbwhRSnbZwnimmdUSsAnUOA6yDRhWJZo9sRLqM5WW3EZ3pI95FmExywYl7rpbWEXG102p7gU1toWsmCuVRO02XsbzsNqIzfcS7uAfNXqMaxLgnbCkpaEgdoi6Ywpyrof4B01+xvOw2ojN9xLutpiFqmIYgKYzVe8wANWSGKF075pFSfXSVR5exvOw2ojN9xLvNYjg1ttVxoA3ZE7YGpdUIhiOnyhln/0Gd/orlZbcRnekjXj66xRUXz1A5zR2fnqD7RZcxRsVGATO9v8r7jOVltxGd6SPeTY2TtBh5gowYgCTtx1wW070mjTl2U35kjdNlLC+7jehMH/GO6abdBi2cQ01ANlbbQU0glFxHyFXGq/g0XcbystuIzvQR70ZsmYmS7I01e3SrlAGWSME48mhd6xw/OCN++YjZfURn+oh3dTrzLGWuBjrW1U+3aWCxD0gpj57UtOj7fvozlpfdR3Smj3hXp2fGNjFBq7zqdFtnxGKrC7FdoGnGmOb7fvozlsfuIzrTR7yr05inUhTIbbXSqygGsEwZQkTjRj1if7Qtjy5jeew+ojN9xLsME0VWtA5YTIB0fZS5GhDRYoGtybPXXPJdLI/dRnSkj3hnIxaSwvnfC5+2jojJYHXQ21WcZqlh1vFoY02+jOWx24jO9BHvphFjs96xQqOw2um+yrQOHMDZKNMok/l9mf6M5bHbiM70Ee8iTNgEhcu+7CCguSNMVSakMbLNGW3UHzD92U67jehMH/EywsQxEyWY2hMQjgx1lrQRb41ZMo9HW03zZSyP3UZ0po94N2GbNccUIwyWAbSX9Crvh+RynDMLz5YejQTky1geu43oTB/xbsKWVEOhARNTBrJJUKpFmN3IIvaK/AOmv2J57DaiM33Eyy1MGuZupUsL/x78RDC0DOtwWNAIZ5o/YPorlsduIzrTR7yzEWugJBigVlz9dFqdtZZKMGcoE3vpPf7gjPgVyxO3EZ3pI97d5U0pUpQBaT+6NWcD4y4wq1ZsPTdqj15zyZexPHEb0Zk+4t3YOHMvaa98pLn6aUbaW00zBORJpSQKrx78zJexPHEf0Zk+4t2m3lAsTF7NhgZZTMcKZaSxXwkos7eAbTyK5eXLWJ64j+hMH/Hywc/GrHE1G0nXGZGngVpR4JSpS6up4KPHxvNlLE/cR3Smj3gXYWKqhriY3sElqqsBsaoDUgvrv6spMa3vmf7yEcV9RGf6iHcvX9SW6wwNusl+SS410N1Pj7R7j5JzKY96D76L5YnbiI70Ee82IWhPUWRAiaHva48BOqpBUtTQEAOmR5NbfBnLE7cRnekj3j0kF4m3AQ5FUgEiylC7Rkhjle8mc+b5aCKAL2N54jaiM33Eu9aDSmTssg6GgYGMMyiWDq2HZBxTlfqonebLWJ64jehMH/Gu96gp0igFRu9jtdNaoM4mgCYRSxiU7dFIAF/G8tRtRGf6iHcL1XG2gYQQU0tAwfb1tHQotZaUCEfM74+In7E8dRvRmT7iXZ0mtVwVYepeWyMcoARSiLuXHqMyjkePI/JlLE/dRnSmj3hnI64mI2k3YCHb2z123IMnVGzI1k11PLLG+TKWp24jOtNHvKvToWaVUiFWiUCYafUeI0HlVanr6Jzqo+0efBnLU7cRnekj3m33mLnmFgII7k292x+vhQk4B5llJpZXm3r5MpanbiM600e8e/miILZeBZhyAZpx9dPcGsyGQVKeKdKjqClfxvLUfURn+oh3Yy4xyfoHgbroqtOlQ51CQBxm1lp6H+E505+xPHUf0Zk+4l0sL07Lq4OG/s9HHFOgCCrknFBHb2b6KJbHl7E8dR/RmT7i3ZgLzYmrFsII66BIHA3q+hLCKKUMVKmvNovxZSxP3Ud0po949/JFjcUm2yrR+0PaWGfEPMB4jF4tY391lyd3sTxzG9GRPuKdjZii4OQAk5H3W+MMBXUdEUVKnrkH0kcRJrmM5ZnbiM70Ee82i8k6C/axx1paA1JuUM0CaOUYh+WI41E7LZexPHMb0Zk+4p2NOCXuh4gAo6wjogWEyrmA9tWFyJwy6w/q9Fc7bW4jOtNHvFyoPklbHFDUFCiIguUiEGu1mQMlqo8sF7mM5ZnbiM70Ee/qtFlk2nlpxLp6j7FKtKnAgrsZoYjyo1ieXMbyzG1EZ/qId2dE5dIHEXDb1jgag6b9tgsVVhmhj1cPM8tlLM/cRnSmj3hXp3uVVY4jEKV1RoxNoabYQGJpJNg0xh8w/RXLM7cRnekj3t170CgB59yPbq06bXVCkV4gcWULPSLbD3qPr1ieuY3oTB/xrvcIGGTEDHEwAfWWQZkqzBj7pJbKqtrvmf6K5ZnbiM70EW89l1p2yrTgjuWlYHvMxWBgwSphP0X+6GFmuYvl5eA+ojN9xLsI0x6tnatOl7K6aOLcwJJlEE1z1mDW+/t++iuWl4P7iM70Ee/OiC1ynoNhcly9R7EKakMBBQlL1C79UXxa7mJ5ObiP6Ewf8W5b3sTZ4shgfW81xdVUK6+K3Qhz46I150frPeQulpeD+4jO9BHvxlzQ4ix9NxuUVz9tHbStb1MJvRckC+XRGVGvYnk5uI3oSB/xbsrFuGK2AUZ1IR3SOiJKFmAViyLR8JU1rnexvBzcRnSmj3gZYapllWKETtt3iaGA7c2miSW2XGbrr7Z76F0sLwe3EZ3pI14+EpArz9gh2BxAWTIUtgJiieOwgUkeXXvoXSwvB7cRnekj3tmIWeZ+dgtKWmBTjRFqSwRV+3Y7pHb8Qe/xEcvLwW1EZ/qId9OIzYZgCcAdAxAbQbFBsGgmbUXKqI+u8vQulpeD24jO9BHvzogcppga1EA7wrQqdkUOoKGiGamIPop76F0sL6PbiM70Ee+2T3NYMJcMWnACtXVGrJJ07+xNGmut3R6NbuldLC+j24jO9BHvtuVZw0jSVseR96beVqGEvr4NbeSElNKw90x/xPIyuo3oTB/x8oxYplpbXTTHVZ1tHQ/XsTFCGwEZC3aVRxvV9S6Wl9FtRGf6iHdMD2sWewdlpf/106XWCaNqpoBUzB5tFtPLWB66j+hMH/EuarrOh7GQAVvdr2711XuotlWsOTNWG6M9invoZSwP3Ud0po94FzWtJSquBjqFHIF6NyglMcSQZhoRM72K5ellLA/dR3Smj3jnI0abNYwI9X/x6WJgjOujojbUOeb4QZ3+8hHRfURn+oh39x6cOLcYIBdcTM8xVmc9CYJFpGRJY360Lc/uYnnoNqIjfcS7IyKXUTfDeaxzIoUewPr6toaqqWvlxo8iTHYZy0O3EZ3pI95Z46PFWUIAVUr7iKhQcFXtlCRhralofBT3sMtYXnQb0Zk+4hXTY1r899RWmztqOvKE0oQhWelzplxSfXQ9bZexvOg2ojN9xCum25AaozbIiSaQ9QiKo0KWMJijBEuPpsbtMpYX3UZ0po94F2EK0kLBAtb2NCL1fe0hHVRSKOuEqNwfXXvYZSwvuo3oTB/xbsLWNAqvVjrqvp4mWnRLlD3mMlsJrSf8Qe/xFcuLbiM600e8fPjCSklZwEYd+3HEDJr3alPBNOJglfqDOv0Vy4tuIzrTR7yzXFhwlekI1XpdZ8S9Ub1bApJKqadWND+KmtplLC+6jehMH/Eyaprq+ut9b1TPYTGNBpWNofPiOSyuQ3j0SoBdxvKi24jO9BGvmM5ZR5mxQVgtyL73IKiEe8mpGQajSPEHnsuXjxjdR3Smj3jF9JwacKR1KKR/rwRUAZ0tglJu0ruWZ69u2WUsL7qP6Ewf8W50q8XOuQ3oFBno3/Gw1wwjFoymtC/23jP95SMm9xGd6SPe9dOjs+1E3v829eYRwVpcvUcQsdpHGSO/Z/rLR0zuIzrTR7x7dSuF3KiOnVzasbx1PKyBBXCITrXUZBXRF0zncBfLS24jOtJHvJtykTRLKX0dEeXflMuAEnuEVBvGViTV8mZy679If8byktuIzvQR7yJMq89gbAka8o4wra7Dclo9dZrYi4bM8U16+g/Tn+2024jO9BHvjojSKFsYEI3GqtMpQimjwhhqFnPteb6JMP1h+rOddhvRmT7iHdOZSutGYAUJSEoCbUwwY7Kag5SKbzZA/mH6K5aX3EZ0po94x3SyQXN00NgYKJCCSY6rFaE5k4mMR4+N/2H6K5aX3EZ0po94x7TRwhcn1N4zkNn6SkKC8O/5WBYJqu+Z/orlJbcRnekj3l3ljTSK1g4BuQPFuicRS4VqKfcepefxg376K5aX3EZ0po94F5/WGTKHbbQwrjo9JyiWCSmPWkiSynwT9/jD9Fcsj9xGdKaPeLexJuaccvg3Mb7vPYigYFgfQdmsC1J6E5/+w/RXLI/cRnSmj3jHdK4lSWowQ2lAVAJoGQIyV4lOpZZsb7Yw/WH6y0ck9xGd6SPexT0kZ8bcIdd1MiRdDYjmthCfu05XRKX3PuJnLI/cR3Smj3jXT+Mqxq116KSyH7EVUK4IZtSNR5xK7+89PmN55D6iM33Eu3FEDSn3YquLJgYaFKCWaZBi4RrntMHvvfHPWB65j+hMH/FuJACHhD3c0oauM6LFsXoP2jOJrXKZXVp6FMvDu1geuY3oSB/xDmnrIbQxILWuQF14my8GMWEdgZtofZOe/i/Sn7E8chvRmT7i3TTiMOW2OulcU9pT4xFW0R4whWi0VGOnN1Pjf5j+bKfdRnSmj3h37RFsgVMUIu063eZ+zKUVoBRURWqOjx5m/sP0ZzvtNqIzfcQrpm2EzJgUdKYKNFmgTp4QSwysOWrEHzD9FcvLbiM600e8jE/HXnlv97Bdp2doUGYa0FsSKzrreLSF6Q/TX7G87DaiM33Eu+vpkUMgyyAl4LYRGXRghrnqdyTDRO2R5YKXsbzsNqIzfcS7zWIpMs6x102HuZhedFdOGZRYqsVu6/M901+xvOw2ojN9xLszIjYrVQZgqryY3hvVNY6d/qDZSqRBP7jL+4rlZbcRnekj3r18EUTJNEEtxYAqdigxF9DS514Fifzo0a0/TH/F8rLbiM70Ee/qdN97PGoGnFGAohmUFjNYFhslqpbyaHQLL2N52X1EZ/qId2MuOK3GdSjMiHsLUw2rThutppqm5DZX8zGeM/0Zy8vuIzrTR7xbWZOymmiHBc/eACkFqlCFPjMGzlwbPYow4WUsL7uP6Ewf8S6WFxBHbAqccPXTlvcaprKjprlhMrZq7+89PmN52X1EZ/qIl/fTqY+2zogS4wRi5YVzMpjWDDMxNXvUT8e7WB67jehIH/Gu9WAaMWnZW5j2Vd5ooDoraI6p5RxHfxXLi5exPHYb0Zk+4t00orGEIBXq2I8EJBxQe+l7zNaYU0g9PYrlxctYHruN6Ewf8c5GxFACIYFhm/vRrXVErKud5jAohKqYx6MjYryM5bHbiM70Ea+Y1pr2UpqFc9/bPfrg1XZgh4wBa+JaZ3t0lRcvY3nsNqIzfcS7kQA0KsIFRjIFGimAGg+gvOPT1aLYowhTvIzlsduIzvQR767ymHtZ/0LuexMC9gk1YATG1qxrqfhqJCBexvLYbURn+ohXTDcd3ZoMyBoqUNAGpjRBS2spaLFC76/yPmN57DaiM33Ey3sPi6mmBinOvGN5A6oIw2yp5JEllfCDfvorlsduIzrTR7y0EWOR3iZI3y9f1HVGtNgRJvcsgljk0UNyf5j+iuWx24jO9BHvIkw1J21YIVVsq58eCXTPBQQco8aJ2cIP+ukvH1HcR3Smj3i53iOukjzCajt4j7kMBGurC0kWscZRZ0/xOdOfsTxxH9GZPuKd5zKx5cIEYkGB9ptyul+ypVEoYRfU/gOmv3xEcR/RmT7i5ehWGB2nQs/bR1yEgwUTsFLEWGsp8dELRfEylifuIzrTR7yr02Pf1vUOeXUhQNIylBhxfQymIFNCebQtL93F8sRtREf6iHfX05FbDC0BcepAdRXsYnE3ITQ1ttYwPFqoni5jeeI2ojN9xLsjYtCYSTLkVA0oZYaiaFBjCyrDekz8nunPdtptRGf6iHdbmFqs07TD6qvbjnsQGCcEnbIUycPkUdQ0XcbyxG1EZ/qIV0yPoTrKP5Ijr96jC2iYCKJxzll7r/gDpr9ieeI2ojN9xLtrj5yUZtWdnN4vb3EBxbTOiakU6fuZovwolpcuY3niNqIzfcTLM2KhymkCp4jrZCgNKmYDLnG2lgOF8gOmv2J56jaiM33Ey8cRk805IkjDCERpHQ/7rEBNU5khFMFHcY90GctTtxGd6SPebRZDKnn2DC3szWLFJhQsFZIxmlkL49XGmnQZy1O3EZ3pI16+EtAHttmhR26rn54ZtIYGSonzOjcuBB6NjafLWJ66jehMH/Euapoztb2nJtYxgUZn0C5l9R4cZowL9/aDe48vH1HdR3Smj3i33iOv0iyrlZYax6rTmUD3TXVIYtJkltAfPfiZLmN56j6iM33Eu7hHbXVwDZBCou2Nr346r7LdSUosOmWMHzD95SOq+4jO9BHvzogkiVs2iJMqEFuF0lfFrrnhiHnf5733xj9jeeo+ojN9xLtXt+poI8a6L6T3AgQroLEUiJgbY0yl8qN+mu5ieeo2oiN9xDvLpRBmJoaa9rvMfRgYBoLShEvP6/Coj1oPuozlqduIzvQR7ywXrrFWDVD23QcRJtCACEgBW5auRI9sRLqM5ZnbiM70Ee+Y7tGYY4dIVYBGM6glMhQRzmUdIBs/shHpMpZnbiM600e8Wz49zWyqgGKO64goAlV0go7U0EKkwI82QNJlLM/cRnSmj3h3RORCHVGg6X5IrqUIOlexLiWMWpvU1WK/Z/orlmduIzrTR7y7yqs5jrx3mQZZdTpjgdp6AyYx6hOH/aKf/orlmduIzvQR7ywXtdrrntWSupjWkKA07TDq6kWChjyGvGf6K5ZnbiM600e86z2EePYiO720mMZGq2Kv3kNCrLH0xin+gOmvWJ65jehMH/Eulse5dZ4CUakssPf9dDKDMKRWZKw0H22soctYnrmN6Ewf8W7ENtfQe0GYtejuPQKorq8K0tSZSfurVQh0Gcsz9xGd6SPe9R6hdOI8QPbsOElZTI9RYZJpsEAtlPd1+jOWZ+4jOtNHvBsbn6tM7/280awBNeHtjQ9AkZymlhR+4I1/xfI4uI/oTB/x7i6v11BzVhhprINiqbI3QDLURXNkmq3Jo0ds/4+9c8nZa7eZ9VTOBAhI4kXkcHSd/xCO9CUC4sa/oI7eFgPEsWu3vP2EplYVSbqL5UlwH9GZPuLdmEvsw2QwtNYDEHYFzaUDKpdcMZWU6hum+SqWJ8FtREf6iHdlmjXVHgkCWdxIrzLdwwQVa9ps7DHb50h/xfIkuI3oTB/xjumiKS14IfBup6M0qHsuUbHtfaZp4ngUYeK7WJ4EtxGd6SPeHUfkNjKl9USM2YCsdbAwBYJRxFhWrZZHnz34LpYnwW1EZ/qId7G8FKRMDMC499RYIahzZhDUaqaopT76PM13sTwJbiM600e8sxFzt5IUVwPNE4hFofRo2yTPyUJsZTyaRuS7WJ4EtxGd6SNeMU0UKM+EwNlo1Wlq20YsEOuwilUKhUefp/kulifBbURn+oh3/bRYa7y66G45Ak0UqFYz9E4JzfbN5h989/iI5UlwG9GZPuJd3IPWX+4LHOgFEyyO+/7usSr2TKUFkYLj0dQ438XyJLqN6Ewf8W4Lk6x+Y2SCab0sprmB2Q6dBqa9i5q5PTr4yXexPIluIzrTR7wbCQhBKNmEmPZJRMK2X4sCIj0PTDVMfXR0i+9ieRLdR3Smj3j3Rhyt5kwCcZqu6mwCyhGhxmJ1BkR7NWLLd7E8ie4jOtNHvIt7pNZTkAlMre5veROKGq5WJMaBdSQKj8Zc+DKWF91HdKaPeBefbjpwlL/TtQGoFQbVESHFlmYcs1F7/336M5YX3Ud0po9410+n2jEskvvIi2mzDLV0hRJyES5d4qvvHnIXy4tuIzrSR7wr06S5ptSgUF1PRBkINlqG0KjXqpYSP7LG5TKWF91GdKaPePd5uoxqSOtNOKkvplcTUpkNVjfSLRrHWB7F8uQylhfdRnSmj3jFtGiISSoCz33ENtcKNbcB+5tHGxQZw6OJALmM5UW3EZ3pI95Z463EOioD4RhAqReooTdYMM3Zy5zyampcLmN5yW1EZ/qIV0xPSkIZ9yBAkFWnw2K602KaewtIMebx6PO0XMbyktuIzvQR78Zc0kh5VIGicRVrVYMSk0LLyrT+/If1HzD9FctLbiM600e82z6tOU8bq0Rb+Dsk1/fUeIcwmk5tlEgffZ6Wy1hechvRmT7i3ZhLGV0pTih5N9V9f55OuP5UpsTQ1hsx26OtpnIZy0tuIzrTR7z7Pj1LXVhHkBLzYlo71Cwd1l/5GFOQgfUHvcdXLC+5jehMH/GuTufUZ8MIvdYGhMVAOwcI1pvEHrjQo8PMchnLS+4jOtNHvLu6hVGJkKHxRKDW1xtRWt4rqDlltBrTo6ipXMbykvuIzvQR70ZskQJZJ6g88x7dYrC6rwT0ttrqTsFqe8/0l4+Y3Ed0po94F58W5v/G8miv9wgBap0dhqQZaZLIfN97fMbykvuIzvQR7zyXNMuOc+6oaVxMTwLTptDjZK2csJdH3ni+i+Wh24iO9BGvkFa2vLDe97bq3xFbBGs5gsyQkLlrbY/KdL6M5aHbiM70Ee+mXBTj6jIaJFoNB83UoWgNkEkjjVJLwEcTtvkyloduIzrTR7xbqI69mxYCxn0kYDUcUHNC6JNbzTix9B/U6a92Gt1GdKaPeNd71J7KbBNa29Z4KwO0jPUzrC0KUyz5B0x/xfLQbURn+oh3cQ+rIw1iaLQ39epqQEpShqjbNO8LKf0B01+xPHQb0Zk+4uX2aSTpIUIJhEAZEcqgtn4YWGOLM+RHYy75MpaHbiM600e8PlBUw0Bo6W+X6USoKUVgWZ2HlCzCj7bl5ctYHrqN6Ewf8Y7pHkLqojBKWG9Ek9VPm1QQyTryIH12mDlfxvLQbURn+oh33/KwjMKVIc2sQNQLKK034uARBvesVn7wLe8rloduIzrTR7yr0xGpC8f1PMTFdNmxPESBXLikufqPYOM9018+IrmP6Ewf8a5OF5KWa4cZMOxdpuuNmIqCDqucq6ZGj0YC8mUsj9xHdKaPeLl9mtIIs8Kcu5+OuUGJq2xPK6Qx9jDH+7jHZyyP3Ed0po94N+YSRkmxNRix/zktA8wagVDDUWIwwfffpz9jeeQ+ojN9xLt+mqdNbBPUqgEls31sPEGO2erMRtgerffQu1geuY3oSB/xcsLWtLEk6FQakKUJdcwJBeuMKqunxkefp/UylkduIzrTR7xbaqqcZ5gdNP4dCZgCGppA5ykUsPY6Hn320MtYHrmN6Ewf8W5bXtXRaG/Lo0CL6TygJAvQQ04l9Khk71uPz1geuY3oTB/xbhqRqCDFDFZi2bE8hVoiAyeZaUlxvPrsoZexPHIb0Zk+4l2EaXXPuLdP06S6noiNdheiMHLBhTTLs8ktvYzlkduIzvQR76KmMfQWVmEeMjIQ9wAqlaFjsIKtjpIfbazRy1geu43oTB/x8ohtNc0hg4S5+mlBA619wkJJO2mQGR8dZtbLWB67jehMH/Hy87Rw5d5A/+ZsjTJUVQLsLTIXai3+4FveVyyP3UZ0po94xzRpHQtg4Car96DQoCgrWK4yeHII9dGBIr2M5bHbiM70Ee96j4mdkStU2rE8CgPK+h3DiJqlNyyp/OBb3pePyO4jOtNHvHsj4tA+UwUdKQDVZGAjdmBpNkK1QuHRtjy9jOWx+4jO9BEvv09LHIkHaLexmJ4GpeJqRTAhSaJu+AOmv3xEdh/RmT7iJdOtiEaCpMqLaVmvxZY7pBZCqhpw1PSe6S8fkd1HdKaPeJf3aLJeYav3GFQmkCaEGnNcZbvk0hqJzkdvRLuL5bHbiI70Ee+QjkOa5ry3MFWgKQOqzQnrZWglcVkNyaNjLnYZy2O3EZ3pI95FmLgETEMA//MpTzfTyCChLL4Tx1AfTdjaZSxP3EZ0po94aY2XkTDW/Xm6APGsoJvpOoxKmr1KfPQpzy5jeeI2ojN9xLvP09oCcx0wO8/92WOCpRrBaoyztVqLPToSYJexPHEb0Zk+4t00YptxMlUIY3/Ka2NCUe2gtUhBSus3/8gat8tYnriN6Ewf8c4aHw0D23ojVkUg0QCVgwFGjq2VFo0exfLsMpYnbiM600e8eyOWIbPHCMn2GzF1BRttj7kkYo5JGj7aAGmXsTxxG9GZPuLdgaKaOYReYWpevQdmg4KdYI4kKcSh49WVALuM5YnbiM70Ee+OIzKloTOsN2LZo1shQU2twOhSqfc4anm0AdIuY3niNqIzfcS7o1uVRyNbvUfrsrd7dKg7xySGqcfOZvSDb3lfPqK4j+hMH/GOaYqoHCJgkb0GkhU0bkdxxDB7wNj1vTX+GcsT9xGd6SPejiPWFrGD8Qiwuo3F9NQIIa/yLXkOtfff8j5jedl9RGf6iJebejsmUgGObexrLgjayi7bPCWWiJYfjSPaZSwvu4/oTB/xznMZnZRsrjdixFWnC4O19ctRm5UahAe+WcMk4S6Wl91GdKSPePfZY9Qcp04IfR/83GtrSlkFO6b1cJQaVOYba/x/kf6M5WW3EZ3pI94dR5xdeg0N8mBeD8OQQEfPUOaIDVMNpj9g+rOddhvRmT7iHdOdQhY2CHVfv0jGoIUCxLkPcBVD1Dc24j9Mf7bTbiM600e8jDCJhiF1NRvDVp2WAJZKh5JHQe5ZxH7A9FcsL7uN6Ewf8W4aMQYenCuUPus++Lm3e2QCsVS56yzKb2zEf5j+iuVltxGd6SPe9R40U7e4P09LW71HMaiKA2rmVCj20PIPmP6K5WW3EZ3pI16OBIw0bSToQrKPufT/1Olam7WkY0H1gzfiVywvu43oTB/xrvdIoSXb8enVZgC1GkB5KoxQW09FlMqbA0X/MP0Vy1O3EZ3pI94dkhszWmkZKu7jiK3uScSkMGsvSYv1EX7wRvyK5anbiM70ES89l8WxCi6S9W/EVsGorYqN0Ua1Ulp4s7HmH6a/fER1H9GZPuLdEVte7UVMFbjkVadnWK20CK3eY8+99CExvWf6M5an7iM600e8q9NE2rU2iK2tN2IXBuMkIDX3xIt4xDcra/5h+stHVPcRnekj3l1HnLh6jKjQQphAtOguYzGdaKaaSMN4dEnuH6a/fER1H9GZPuLdarFkY7UdDDm3xbRIgB1cgrTInmIp4avvHvEulqduIzrSR7w7uhVkNdRhMVzjAAppH5LTBMw5xRRnG/qonY6XsTx1G9GZPuLlIbk6lMRgD4j/99Z4CRlKmhSpcND2ZsrlH6Y/22m3EZ3pI95ZLiW3GjBAw2hALTfQyQy75cBeos1Hk1v/MP3ZTruN6Ewf8W7CVmrnOnGV6H3wUxKDKWbg1ZPwzIG6PIp7xMtYnrmN6Ewf8YrpOgOLSAH729RrFDbT++I4Dw2aIvMP6vRXLM/cRnSmj3gXYdoLp5UyCO+jW1IzaI0VSolp8dQQ9QdMf8XyzG1EZ/qId29EZIs5ElAfDahsG9F6h6lYqK7XY+qPYnnxMpZnbiM600e866eNR52rTuexv+WhKtisAmlaXD0J5Rl/0E9/xfLMbURn+oiX1riYUBNALhGI94gt5wG9ZU1zxiHlB9+nv2J55jaiM33Eu029s5aZOwJzEKDVS0OpOUCNFGMSlj7ebMv7h+kvH9HcR3Smj3gX9yip4Z5rYWq2muq6o6a5gYxII1Qa1N4z/RnLM/cRnekj3vXTjawpM5SeFCi1BqVRhzQatlRy5Eebev9h+stHNPcRnekj3l7d4j6HQK5zb4DUsccRERqm3laZrvroktw/TH/5iOY+ojN9xLtYXm+tWSLICcdimjbTq6mOyZgtVJb4KJaXrmJ5ObiN6Egf8S7uwZKspgKp/W3LM1uvw5oAE2uPbSDORxMB6S6Wl4PbiM70Ee8mbIMltb3/IIcMFOdiuulcdNfElVcHUh61HukulpeD24jO9BEvJ2xLHnEm6LOtOq1GUIR124iKGUtHe3Mk4B+mP9rpHNxGdKaPePnZo+b/XGJehRloEQw2DFd3HbpOZQn5B3X6I5aXg9uIzvQR76bGS50tp8X0qshA60EI1oaAEVNrdSH1agNkuovl5eA2ojN9xLtteWPkYWUvf4wFqLYKiqupHmNIqxXt2abedBfLy8FtRGf6iJe9R+sch0LvREBE641IIcFYDYliGKXPH/TTH7G89XR1pp3p/4p326cxNqSOgKyr98gjg6amELBgRWwsr+Ie6S6Wl4PbiM70Ee/GXJIE5BBAcNuIlOLqrEeDUWTJ0maOj7Z7pLtY3mronWln+r/inY3IUzrLPsw8I1DBCFqEAFudmlPEQfSe6S8fMbqP6Ewf8W7MRUPAKLI31qw6zRLBcDDMEUNshDT6+zr9FcvL0X1EZ/qId0yXSjMWgsyjAjXuYGYDAoWqWpglvffGv2J5ObqP6Ewf8e77dLNQoymU0PYludmhZqqQmvVVtacU+QHTXz5idB/RmT7i3UhAwspNDYaqAGVJq5/WBKIzjsyz9f4oPo13sbzoNqIjfcQrpAfWTtFWE736jH2gaCGN1iFWK9pKNivxOdKfsbzoNqIzfcS7CJM1JY0Mss98kuUBta92OmXT9WhsXF5tYcLLWF50G9GZPuJd69FHoR4DpLqPuUTJoHPRneKU1GvT8QumP9tptxGd6SPejQR0wzl6gJEoAmnah5l1/axPbiTR0tT3TH/F8qLbiM70Ee+mEVULUeyQbR9mTqGAISeoU/LoE5PgI2scL2N50W1EZ/qId9s9SCtXJchtDCDp+9ZnQFjlOfdkc/bwgzr9FctLbiM600e8s1w4bIslQphhdRzVEJRWZ82YMZFg6vORjYiXsbzkNqIzfcS7CNOIc+ZYIc/WgHLapz9tAmZSzGW0YT+o01+xvOQ2ojN9xLt+egEd6uo4rEZcb0Qaq5XWCmIpchgtkv3gu8dXLC+5jehMH/HOcynS8+QIqZTVT3MPUAItulcjLZX2Q/EHvceXj5jcR3Smj3i3Ud2SIHUFDTuWV6SsOk0GaYRoMkL7hefyGctL7iM600e866cjJ+w1QmuS9maxCdb2/BZTQYsq4Qff8j5jecl9RGf6iHfeuKZcxARa5rKYDqtij1pBWQfWmcJsjzaL4WUsL7mP6Ewf8TJqOmehsLcgiC6mbUDZa5hawWETa+2voqZ0F8tLbiM60ke824TQg/HECHHK3OsQGtQRAlRq0lOkWl9ty6PLWF5yG9GZPuLdZ4/VLmMLCKL7U142hJJyghyalDASIT1qPegyloduIzrTR7xrPcimZiJotg/JxcqrTscBObWQRy4z4g/q9Fc7jW4jOtNHvIuaco84abUdExuQsUAZuM+6TOI8+xixvmf6K5aHbiM600e829TbKGLEDmi8bcTaQEcM0DH3ZlFH4EdbmOgyloduIzrTR7z7lFeHzDwE2Oaq06sPgdrLakBirjXlkbo9shHpMpaHbiM600e8rNMlS7LVT5e5N/X2ADVngUZz0aRJOPzgjfgVy0O3EZ3pI95ty4sSMs4C2mi9EVudULQZjNC4h1CDvbIR6TKWh24jOtNHvPuWx7EYlvHf0a3UIlQrBKN3aQFjbfNR3IMuY3noNqIzfcS7Ot1zoyEEBfPcIwF19dO5w5hJI4dpLT46zEyXsTx0H9GZPuJlnSbRValh9sSr95gMZbWwUCpZ1qZa2vs34mcsD91HdKaPeFenc6LZ98pHQlq9R9zDAbWDBMWporQei++Z/vIRyX1EZ/qIl57LPnAhA4pQ/s/BT5W249NDWqtaZvwB018+IrmP6Ewf8Ypp4poKzbiHEPcaphq259JggR5SiEUiP3oj8l0sj9xGdKSPeBf3CFLCxLwYbgMoFIRqu7GOXVoZc6T2aFseX8byyG1EZ/qId1HTWYdOUpgJ6z6OyGAhMKQZEUeX1OzRkQC+jOWR24jO9BHvPnvEUSnXDNxSB2qNobYWoGWkUkTi6I9sRL6M5ZHbiM70Ee8mbKcYdkUYnXiPumQwqQIpSBpTZXUkj7Z78GUsj9xGdKaPeDnmUrR265CjrjqdSwZtJmDrZ515MqdHn6f5MpZHbiM600e82yxmMcns+zTAPnyx19bof7YwaSs0ew/R3jP9FcsjtxGd6SPe1emEbUrpUFB4R00nVGwDBiUt6x/UwO0901+xPHIb0Zk+4t23PM6rTqcBpDvuEQaD7jvNMQ1C61JH/UHv8RXLY7cRnekj3m2sMVZsjWCmWoCaCNQcIyQuyLXOwtLfM/0Vy2O3EZ3pI14xPbWlMsZYXXSQ1XskhJpaghBMIhbLMz6KT/NlLI/dR3Smj3gX99CQi7JBotxWndYO2ilA5EoxBxJ9NebCl7E8dh/RmT7i5fbpgoNThUkLbBpZ9tGLCkVyTh17KRreM/3lI7L7iM70Ee9GbCdSroTAFlfvwTGB1pkgagva8gj11dg4X8by2H1EZ/qId0zHSqseMwTtCajoviSHBCG3yFb6ZHnUe8hdLI/dRnSkj3jXekhnnbIehpU6UAgFKjFBS1JGm5noVYRJLmN57DaiM33Eu8MXeXbc2z06rVpNtNvpnBLgzngWibWHR5aLXMby2G1EZ/qIl8dcZMwSKljbi3pHZrCywF6q4vqdS62PNovJZSyP3UZ0po94x3Rbf7lPE8hxll2n95SLRtCUsI62/mc++jwtl7E8cRvRmT7i3cHPOaRwiKs6WwSS1tYTcQepU6wjkNQ4HlnjchnLE7cRnekj3o0EVIpsrUOStup06KsLoVYhF0paCZW0vGf6K5YnbiM600e824SApvhntMjfIbmsUDEY6Hoezs5oYj/op79ieeI2ojN9xLu4RxmBhyL0qhMIQ4MaYoHZZemCQeujCJNcxvLEbURn+oh336fzRtgUxMrqPWpBKEoIq5FmbjqKhEc2olzG8sRtRGf6iFdMR0SWMhfEbXsuabXSJqSQM/4V8Bb7D5j+8hHFfURn+oh326dXUY6lD1gVWoHyKtGGM686PXIZiXtr7/vpz1ieuI/oTB/xrk6HOqnnAl2I9re8sF6Lc0Bfr8XYa7WRHsXy5DKWJ+4jOtNHvPvuQVhIKwKZ5VWnm4EpEvTYZk7Up8j779OfsTxxH9GZPuJlLK/0muqAFGVf3Qp7C0IMUCjZXtDUW36U98h3sbzsNqIjfcS7KRdLOJkj5IITKK7+o4p1CFlYUylawiPLJV/G8rLbiM70Ee9sRBKMgQtgWk30X/+hgwVmiX1kDU3Low2Q+TKWl91GdKaPeLndY2SskqDmGmH11gzrXRihhTgsDjUajxb15stYXnYb0Zk+4mV8GqNJm2BdA1AaCUpvq7HuNopyjjU+GgnIl7G87DaiM33Ey96DzRQNZtxra3ox0KYTcsRQOoVZw6Nj4/kylpfdRnSmj3hXp9Vqt6mQMq83YqmrTk8zqBQbGeus+MhyyZexvOw2ojN9xLt+Go2ipgJaVokmWZ21zS4QzNKIWW3oo029+TKWl91GdKaPeMd0nNgodZhaCMh6BhupAZbAYjj60B/0Hl+xvOw2ojN9xLtNvczZYl7VOdmOmra9Y2w9GddDUXtQTOPVdo98GcvLbiM600e8YjpQIx4UIY2wL19UXjhPgVyTkEXExj/op798RHUf0Zk+4uURW+HBqzArjwq0CAfdZ8c5ZVQisd4fbVTPl7E8dR/RmT7i3ZhLLGPUydDT3L1Hr1BKrSCIeRIVDP3RsfF8GctT9xGd6SPebVS30nV10MDdBCgvpms1g8I1cx+tLuDfM/3lI6r7iM70Ee+O2Mqq1DMIDNK/fjqCBWHQGRI2Gf2Zj6h3sTx1G9GRPuJd0rTjtDgGWKO9saYzVEoKOGW2qiFQf/RE1MtYnrqN6Ewf8S5qWkXYJEO33PfRrb2FKa8ybZmxj7rb2fdMf7bTbiM600e8mxrvFEuyDlX3wc8QJ6jkCMjWa8tB4qvtHnoZy1O3EZ3pI15OboVKIQcoMe0tTCNDnYSAoXKds7QUf1Cnv2J56jaiM33EOxuxh2G1KJRi+/M0Rqi9rS6kizUk1CKPrHG9jOWp24jO9BHv+mnKXRN3mH+HL9T2cUT5+1A9eqMs4dUGSL2M5ZnbiM70Ee96j66DMyKY/H2eRl69R5tQwxw1BxXlRzaiXsbyzG1EZ/qId5t6tZXVfASIYy6mhQ2sjggyRqAZtKH9oPf4iuWZ24jO9BEvj27xYjrt7R6kQJMZSg4FGEvFQYgSH22s0ctYnrmN6Ewf8W4LEwmR7B15bLqjpgbaMcOcHGNfT8ZkP+inv3xEcx/RmT7iXdQ01RyTRAgcbb0RVcECCqC1OhbuE9t7pj9jeeY+ojN9xLs6LRkDVwRm6asBiWE9DxtC6TmnoNYnPRrd0stYnrmP6Ewf8S6WR4VXKawQ2o6a1jqgJNpgd+aZwqzz0WYxvYzlmfuIzvQRr5jm0qvtNaa5rS56PRQDFCsTps0cS8rT+JGPaHexPHMb0ZE+4mUsL7WY9468Hv7iHgxmzJB0z23FGSc+2ixml7E8cxvRmT7i5ae8qQlX6zGGjm2NTyh1GnDOMmTkjuXRRIDdxfI0uI3oTB/xrvXoQ+rekYekuur0eiyuMi2gsyo34oT1kY1od7E8DW4jOtNHvIt7dJHAaUKyhuuJuNvpyQQtEe9l6ib5kY1od7E8DW4jOtNHvDvmQhJiSwY4MwEVFKih6EJ8FGyTm8qj+LTdxfI0uI3oTB/xbhNC4BbLngHAUP6zUb2MqBB6z6lM7BR/8Eb8iOVpcBvRmT7i3SaEOlB1TMhJcYemEarqvivXg/YmE9P7T3lfsTwNbiM600e8GwmouTbMBpOSrDpdGtiYdXXWAVvoibrie6Y/Ynka3EZ0po94t6k3TB1WV52WPbrVYgfLpYK2qLWOHkZ5dCXA7mJ5GtxGdKaPeHn5QmwOLZDr7qer8mJ6MBScTfbRAG0/YPrDR9TgPqIzfcS73kMwWrYOxGL7SgBBTVJhr0GgQYMHvmf6K5anwX1EZ/qIdxGmadhmzKBUafXT0cD2DznnFqVUs/xoC5PdxfI0uo/oTB/xznPhSSXlAiHvY+OzL7pbj9BIW2XrJuXRmIvdxfI0uo/oTB/xzhufYd8JmEAhDCDNBpWDQqgNk9b13/HGc8nhKpan0W1ER/qIdzbiGIhlBMghtVWm0UAxJCBZPTYKRaE3rcf/Iv0Vy9PoNqIzfcQ7poNY2+fjONMi2ZDBAq/Gui2qacZUHk1u/cP0ZzvtNqIzfcQ7azxiGmgFumHYdbpBCSYQU+tKc/YR3rTT/zD92U67jehMH/EuPl2t9zFWde4kQJgQTHd33brNOG1yeGMj/sP0Vywvuo3oTB/xzkYcVIipQAx7q+l6F0JZTTRgXrRbz1KM3zP9FcuLbiM600e8sxGlJZSQITaNu58WKEIN4mhaEQcK/6D3+IrlRbcRnekj3m0Wi3kERoKcxu44SgHVshf3WqTRrbdf9B5fsbzoNqIzfcQ7G1FKo9IQUPpiOlcEnauzHrG0WDkRhfKe6a9YXnIb0Zk+4t1W0xywdlFYaCegwRGq5W2ND6qjxlHSm7jHP0x/xfKS24jO9BHv6nQtI1paHceUvzdiA9OBEILmUMNMef7g+/SXj5jcR3Smj3j3Rpw184gCvaUAFGXHPVgg9Dp0aI8N34zY/i/Tn7G85D6iM33EO89FcizcEsTcMxBqhgUzrc46jZ5z4fxoC9M/TH/5iMl9RGf6iJeeS8RSkkKKq6kmXV1IKW2C9MBZrUsM7/Men7G85D6iM33Euzo9JdceBJqM/X3aBljkBr2PYINlFnr0fTrexfKS24iO9BHvIkydRqY5Iff9KU8rrSciRzChWlapVhlvtjD9L9KfsbzkNqIzfcS7ya2w0G1NgY0X02INLPUIKjHP3lX6L5j+bKfdRnSmj3g3EbAajFb2tulhYbUeksFC7sAt2EzRaIw3GyD/YfqznXYb0Zk+4p3lErPVMAsI9gaUJEDpOtY7UUcvMxVuj6zxeBnLQ7cRnekjXtbpXMlGBaRYgOYq1tqx72typWYmHfkHvcdXLA/dRnSmj3gZNR0BY5swVrexB7baYnqV7TlijANDKvGRjRgvY3noNqIzfcQrpmseI7aYINT9eTpPBuMWgZCzMg/W9oM6/RXLQ7cRnekj3tXpSIFRDaTvtTWj6notMgGX0eKwKSW+OVD0D9NfsTx0G9GZPuJlnZa9C2FVZ9pbTQsyFEsRRhgxj5I48g/eiF+xPHQb0Zk+4p2NmFObkhDarAko9QClSFlNdVr/SFTRftB7fPmI6D6iM33Ey6gpEmJGqM0W0xhWnZ6tQdcW19MxFbP+nOnPWB66j+hMH/HuiK0ZRtYMOMbqpytnKGM1IKt8544JZ3y1hSlexvLQfURn+oh336cTcsgoEKU0oJgD1Bx0H0tMWqZQG+/fiJ+xPHQf0Zk+4l2dXlDP9RyEaXExXXoDs9ahZB4kEynlR+OI6S6WR24jOtJHvGun178SnalDEy5AI64yXaOtgl0b50C5p0dTLukylkduIzrTR7xb1JvK/rjBoGUf/CQcq0LvlXmcZ6I0jeVRhCldxvLIbURn+oh3rccgzJEK5MwRaBEOxQZDndYKxUKt6numv9ppchvRmT7iJdOCpVgC3b4Lzb5eh2lHTWfpbL0MpUdPxHQZyyO3EZ3pI94xXbQlixPCX+9RMUHNfYJRLzqYWfXR5Fa6jOWR24jO9BHvPuUtbhfODBwkAOWsUNJUQNL9JY8l1EdT4+kylkduIzrTR7zcAJlLlJ3vGDKAODKUah1qmbhejDm3+WhqPF3G8shtRGf6iHdxD7WaKDVIYezRLbXVWYtAppGm1Tlr+wHTX7E8chvRmT7iFdO0qKl7GsAqd6BIBhYKAZU6hs1F+y++5X3F8shtRGf6iHcbaziXPltdEOdVp2mU7YqPfc0l2ahZZMb3TH/5iOw+ojN9xLveo3UsKSrQbqppdAbNC+zOk4gbxWcjAekylsfuIzrTR7zzETFgrV2g79NbNOLe7JEnxN5j6jlHDI8uX6TLWB67j+hMH/FuZU3j0WMcMCftraa8+mmmBJMyTxsjYn40YpsuY3nsPqIzfcS7b3nRwiInQq55ddFzp0xlTMBSNDbuOuIjbxzvYnnsNqIjfcS7zx6RBwZJYGMfKFrVGWpMGdoY1KzyFHw0EYCXsTx2G9GZPuKdNT7RNGOBHPfyaeG9rKZksLyeiInbHONR1BQvY3nsNqIzfcS7TQg0c8/MEEsVoK4ZSmgE+y5zCG02ehXLw8tYHruN6Ewf8e6JiHvJtKyOY3YEShigGitsmnLQwTU+2oSAl7E8dhvRmT7iXZ3OE7vtjmMmBoopQKFaoViYsjjPjR99ysPLWB67jehMH/HujUg9lB4DjFkW071EqH+Le1HbwD6alkebEPAyliduIzrTR7zrPSxFlsDQddrqPXRCiUGh5P1tD8PM6Qf99FcsT9xGdKaPeDdi23VVY+pQ0lhvRMoItpmeDaf2ILmGRyMBeBnLE7cRnekj3m3Liy3x6jOgpbGHxS3uccQIccooqJ1SfnTEFi9jeeI2ojN9xDumW6TK+zBzSArUSll1ejG9XcSpSBHbD3qPLx9R3Ed0po94d3Wr4bC413ug7csXs4HRyDCZW9FQLMujDZB4GcsT9xGd6SPejSNa4CYlQbf93UNUV52uCbT2NmsQbvwoaoqXsTxxH9GZPuLlypr1Smx5QpOw6rS1AppyAAvYMlKqLTzaLIaXsTxxH9GZPuLltrwelWqGWuoA6hxAMS7Eqc/aA6KVRxkmuovliduIjvQRL7d7SMqtGWCxsp6IA6HM1KD0PoPajD0++uxBl7E8cRvRmT7iHdOxEve2uw6k1U6PsD/lGXRViQEt8i+Y/mqns9uIzvQR7+IenKjQiCAc9zGXkEH33t6OYbJRDqO+bz0+Y3nZbURn+oh3n6dX69GtIIy0mZ4prdehFhgow+Y+FdAebUKgy1hedhvRmT7i3WePwQUrVwghMlDmDipFIBCLNI2l06PP03QZy8tuIzrTR7xienYNNihBGeuhSOu5CDZaAq6BQy8m+GoakS5jedltRGf6iHc2YmlhEiukXhRoJIEi67UYV5HmkJvoePR5mi5jedltRGf6iHcba2LkTFEgDt3x6WxQW15Pxmo0xbLm+WgTAl3G8rLbiM70Ee/eiFhHyKv3wBwW038TLsQBEGcJ68m46vgja5wuY3nZbURn+oh33/JiUBm8r2x1AeJW1xtxVBhsNlLtRunRmAtdxvKy+4jO9BHvIkwzTLM8QLBFoCYddIQIeSQkrG1ifrRRnS5jedl9RGf6iHffPXIqsXKBJnN7LjYW0xQgau2RsNRIj7aa0mUsT91HdKaPeMV0CMQUqcIUWUy3SlCVVsXm0KWY1Dofrayhy1ieuo/oTB/xrvfg2bNGgVH2SEBeXUgJcT0UexRK1EqiR/0038Xy1G1ER/qIdwsgUUPLfS9UjwWIKK/HooaFdK4BA/KIjw5f8GUsT91GdKaPeLcJQQsVVYU4VnGmOgQ0rdZDwgxRyuLbHk2N82UsT91GdKaPeBf3mC2l0BtwT6tOy2qnreQG1cpcvXVJXH7A9Gc77TaiM33Eu2MuJRuvP2eYYW+AlGRgXQwWzgGjzdj00WYxvozlqduIzvQR7+o0S4r7MDNRGjuWN8E4M/RRSHqMRP1R3IMvY3nqNqIzfcQrpo0Tp1wiYLYM1LJAjXkChR5LHyPkVxEmvozlqduIzvQR76xxaxZyjFBoH3PRsVppSQI9N2zbd8n66PM0X8by1G1EZ/qIV0xLzC1hbasw78PMXRCs5QJt7ImAmoO1HzD9FcsztxGd6SPeWS7I0qzheiPG1XtgTmBzg50C4eDaYng05sKXsTxzG9GZPuLdG1H3dcQ+YeD2XKYZlN4qNMu2X4wllUdj43wZyzP3EZ3pI959y6tMse4LRXm/DLEXMMUILaVURra0GuvnTH/G8sx9RGf6iHc+oszYxyJZ+j6OWILBqtoDNOpUzHX29P67x2csz9xHdKaPeLdRPZeKyQhk7Pj00FWnQ0DQ1OPISHG29z7iZyzP3Ed0po94uS0PLe8lvWHY2BsgGUo1hSS6iDbpGB9995C7WJ65jehIH/Gu9ejGNEqGkDPv73kZtE+ByNpZUxyTH21hkstYnrmN6Ewf8c5yablaCwyGkvbk1l5vSgvsXGj2nFLAR+lpuYzlmduIzvQR77Z76Gisq/XoPFc7XXsFa4UAe0Uu2cTk0eSWXMbyzG1EZ/qId5/yJGmlydAl/0VNA1TOfT0WZ8pYsBA/2pYnd7E8C24jOtNHvOs9UhLB1oH3PjHqPKDa6JCwD6SO2OOjzx5yF8uz4DaiM33EuzodZusT+6rOY+dNOULhPRLQUkRMdY5XW5jkLpZnwW1EZ/qIl3W6Jk1zPw/3RnXNDBWtQCaL0ZpMjj/oPT5ieRbcRnSmj3i3WaxL69INaox/m8UGmM0Bs3CUqN3SfLTVVO5ieRbcRnSmj3hXp3uhvme1WPd2j6F51enRICdFlZZzxEcRJrmL5VlwG9GZPuId0zntDx8BOFnd11wKWFldSI8zBLGYU/0B0x8+ogX3EZ3pI96u98ix1wqM20eMta03YlmIRyxRZ6oW3vuIX7E8C+4jOtNHvNuWF0iRwwTmv+OIJmBkDDJ0tLKw1ldj43IXy7PgPqIzfcS7kYASKqkM0LrfiFJWPx2HwBAyHFNH0EdrmOQulmfBfURn+oiX2/JSHSYV5iqIQKoGajoghoLSubfUH32fzlexPItuIzrSR7w7fIGIUThAYNmG+N4sZlkg414sNobZq00I+S6WZ9FtRGf6iHefpzPbzIggveNqp1uGEowAF9gSoybL78v0VyzPotuIzvQR7+p0FW1h7s/TKkCpB9CBedXpwgE555QfffbId7E8i24jOtNHvHsiBtSeIm0vPKwn4hQovH5WKbeJYn0OfM/0Vywvuo3oTB/x7vP0wFbjmNDa3xMx7g2QKUGJBYtyWG/GH/QeX7G86DaiM33Eu1ieEuFMEzhNBio5QkmL6SE5lBHbakB+0Ht8xfKi24jO9BHvNkDmRJIXyYShrn6aMtgq3BCrYI2SlfHRhG2+jOVFtxGd6SNe9tNWNVGDHnbvQVihzoRQS+57rVgZ9GizWL6M5UW3EZ3pI959y5vZZuwGuWcBsh7ANBeYOXLqnALjIxsxX8byotuIzvQR7w7J5VGKhAjGe7VpkQq6SiPk1FSTKCo9GgnIl7G85D6iM33Eu029ndLoBSHXPeuiQVY/LQ2yNa5YJkl9/y3vM5aX3Ed0po94t1lsxBJtFOgj7nHEKFAsMMQSumJO3V4dG8+XsbzkPqIzfcS79R5NSpsWYMRIi+mcYL0ZM8xacc4eRH7wRvyM5SX3EZ3pI959yyPuIr0DNVtvxLivuagyNMlimFa1pkdvRL2L5SW3ER3pI14e/FRD+TvJvB6GNINCDVRAqkWbHCu190h/xvKS24jO9BHvbMSRcx07h5fm3LfG+2I6R5DcVoM9Oq+W5D3Tn+2024jO9BEvF/VakTEaYO62Wg+dexNChFopjqVVqo/i03oZy0tuIzrTR7yLmo66ynFIUKzlfUgOoY7aIUiu2EfqjX7A9FcsL7mN6Ewf8W7CdvB+BRbIO2VKigg2m0CLI5WhnMarTQh6GctLbiM600e8eyNaCVVCAK0cgEJY/XSiuF6LKJJXoR79B2/Er1geuo3oTB/x7o1oqWKbq07HHcvblkutrYGMMg2lUH+1WUwvY3noNqIzfcS7CFOVJhLL6qdlf/eIDPsUBqhiX1T3TvmRjaiXsTx0G9GZPuLdG1Fa7Pt8i1Fcdbr3BqWnRbcFq71nxvGDOv0Vy0O3EZ3pI97F8govolcXnUZa/TTGsOkekJKm1DHVyI+2MOllLA/dR3Smj3gX9+ChNcwMgSn85+rWaqcrcChBKqnRq9EtvYzlofuIzvQR77Yw1W6tJwVL2IFiaaBc15Nxod5jmaXJoxFbvYzlofuIzvQRr5imLnmOaFD/mC7reVgwZSBpHCsPk1/U6S8fEd1HdKaPePfdQ2I0kwapJASqq+2oOBhazmESl1roEdN2F8tDtxEd6SPeffagOXH9Z/UahYBmtr1QXSGh1cxTBvZHU+N2GctDtxGd6SPeTblMsZTnBCltH2YuCpW7AUtN2ksRyY9ieXYZyyO3EZ3pI96101UMOxYQxrE3i7U95TIgsWAKJXWtP2D6q50mtxGd6SPexT0a006U7nzHqtOTcdVpDdDDzJxmngUfTY3bZSyP3EZ0po94eUgupDG0gI49ubVehlCIBljL1FKnwa/GXOwylkduIzrTR7yLMFEagn3Aeh3GfXSrQq1lrn4aB4Zc9oPxPdNfsTxyG9GZPuLdVlMZvexPHhawAcVWwZJ0MIvMwkEFH1njdhnLI7cRnekj3jFNLEp1dRwzK1AYBHWUDsQzx2jTens05mKXsTxyG9GZPuLtRvVEQevekYc7ajqhCOrqPbq2PLSj/OCN+BXLI7cRnekj3o3YZqYRQ4Yc8lhMp9WFsEzQqHNqoNF+Uae/fERyH9GZPuJd78Fxzp4NkjVZTPcEtUSGZl1KGRhjeW+Nf8byyH1EZ/qIdxsgV28RWymrlaY9Ni68uhDtMGuwWqYMfXWY2S5jeew+ojN9xLuRgGBlcFKI1HaEifZIwEyQOeRg3Cal9z7iZyyP3Ud0po94efmiV7H+t9SDYXG9XouoGQSzNB0hBgxPmNZwF8tjtxEd6SPeWS7F0ix1AqFUII47Pb2eiLFmzDkzxkcHP/8X6c9YHruN6Ewf8a71qI0Ut4PIcfXUTRDU2oA5SlUrPUp5s7HmH6Y/22m3EZ3pI961HnEKUw6AoaV9SC7traarp7YyY6K+6vWbuMc/TH+2024jOtNHvJtGTC3OGgQC2Vh1OhWoWhKUzDUJcZBfMP0Vy2O3EZ3pI97105lKl7ieiCFkoLmZ7rnAqHEINxzt0ba8f5j+iuWx24jO9BEvP3tgDpEqtDR3neYIFgvtxQja9uaPOH7A9Fcsj91GdKaPeGe5xLmaj5Eh6t7uYfu7xwwRctQwg6bW5f2nvM9YHruN6Ewf8S7CFCdbS3Vvn0YgzLbv1yJoZ5Pea1H+wbe8r1ieuI3oTB/xbhxxaBkZ66rT23KZgmBlLLqpFEQZGO2NNf4P01+xPHEb0Zk+4l3vUVsYQg2SbZJHKFBKTFBGxb4aD5H6ZszlH6a/fERxH9GZPuKd55KDViurOhvvsXHrUNogSMqJV63uUt8cR/xfpj9jeeI+ojN9xLux8c4NpWRANd0jAWFfCeiALLmm9WOx99+nP2N54j6iM33Eu356NmKMCqmNuLpoimDEZdFduZUwLaY344j/MP3lI4r7iM70Ee9Wi6U9kFgChBr+NvUaFNP1s8HrwTgrzvjou0e8i+WJ24iO9BEvD18UorBajx52jkmNoOa4fqm1Tx198HjUTsfLWJ64jehMH/GOaUqxtsnAe6s69X3HRfqEmIrUSNOSPGqn42UsT9xGdKaPeHcckbumSgir/xirTi+cS50BsKumMbkIvm89PmN54jaiM33Ey8ktVcvaoZSegFIjsBQqZNLKVLCl8OiJGC9jedltRGf6iHe9x0xcU13NhuQJNIPsqfEGGGKgmpnHo+3T/zD9FcvLbiM600e8Y9p6HSEzTJEGNHY/HVMFKjoCRw6jvzmO+A/TX7G87DaiM33Eu6jpLCXRiDBDXr1HxNWFiBmItRSRaJXwH/QeX7G87DaiM33EuzEXo1EsJPhbmUc9rp+1FmH9lR9yCCJB3mxh+ofpr1hedhvRmT7i3WaxWnucEoFR9xvR9tj43qguZbDQaEl+UKe/YnnZbURn+oiXh+RiSHM3G51tb1Tv64041muRe8YWI+F8NBIQL2N52X1EZ/qIV0z3kSJnDBDHjpq2xGAiq1gvotkK2rA3W03/l+nPWF52H9GZPuJd76E8KHYCG2P102Mspnk1IE1rnhatGD+KT8fLWF52H9GZPuLdJbmgkkciyEXreiOmBtWqQk8xjBFnJnk05hIvY3nZfURn+oh33niJO3uXQGKPm+kAWjID5p7WA5FDKo96j3QXy1O3ER3pI14hXSSEOWsAwvT3RCz78zSDzjQ6ph4WVM+R/ozlqduIzvQR76ZcNPdYIq3+ua92GmOGkuqAmFtADJWmvi/Tn7E8dRvRmT7i3ZGALC1jlD0MsGdb4rYRG0KIRXUqc350JOAfpr/aaXUb0Zk+4t1njzl5YT1h1LTAtu0gWinricgyC+Va0qO4R7qM5anbiM70Ee8sl8gUSozQ45DdVE8oC+P1TmxD4wwpWHvP9FcsT91GdKaPeLeFaWoTWc9D66JApAVqKYvuFCX10dN89Xk6Xcby1G1EZ/qIdzZiLWyy6jR3RqD9WixJCbTHNrXkXB8dZv6H6a9YnrqN6Ewf8S6Wt353M7QBarS3MJUKlWqE1nAvQEqW6QdvxK9YnrqN6Ewf8e5bXmuhrh8W07p6j8K7n24E2QwLaxijPoqapstYnrqN6Ewf8W67R2nFAu7lj60DdSawaW39ktvEnGazR1HTdBnLM/cRnekj3n33kBZjHKufbhzWG9EElFZ7PUooXPa63vQoapouY3nmPqIzfcS7CFOnsUddgGrv+2uHgaYSASNjNyRqmN4z/eUjmvuIzvQR73zEwW31HwazTgMyylALI8h6KGoiyybvv09/xvLMfURn+oh326eRhBMLFEzrjTgwgcaRoEga1lIfQ/EN03gXyzO3ER3pI95NjWuPYxjvHXnrnUiZwSISFKo11aA085tb4/+L9Gcsz9xGdKaPeLfdo2AvfUzI2sa2xtcTsU6EORZORadpeBT3wMtYnrmN6Ewf8c5GLEijd4KJu06XVKF2We20IfY20rTxKGqKl7E8cxvRmT7i5XHE1W8EpvUm1AK0qjLobAqxi9GCG2d7tFkML2N55jaiM33Eu8mt9Qxspg047ENymhPY5AjdZEiuhct49NkDL2N55jaiM33EO6ZXbxFWywFRrQNl6VDiZJA2ewyNVkv9gzfi/x3Lo79/+860M/3/rpkuSXM2rEBS9zGXOMEkNIgkyquG06BH1jhexfIW024jOtNHvKvTY6bcKMGgfXRLJEIhTNBzbqGWlof84LvH/x3LW0y7jehMH/HOGo+ZOaABc99vxLnq9EgZ2r5/kXhOlEfxabyK5S2m3UZ0po94xXRbfUebIwAiExCz7hHbBglTxdqDJX50zQWvYnmLafcRnekj3m5hGmNYAFG1xXTJYBMbsASVyr0lel+nP2J5i2n3EZ3pI95dc9HJWlCghr/NYtyhDh2AuUjHMpLl93GPj1jeYtp9RGf6iHeeSy8TU5ow497PG7aPWJghxtZHN9Ua3/ceH7G8xbT7iM70Ee9ieWM1zYESpBD22LjsAfKyHoozxFW0W+vz0XcPuonlLaTdRnSkj3j3eTrn1mJBkLAXqu+xAA0hQU2BQqTZsT+Ke9BVLG8x7TaiM33Eu2lEVgwj4YKY9wwidbAhBDxCt2TRWB7ZiHQVy1v/x3Ib0Zk+4t00YivZaiAYta7WI3FYdI8AYf1a9jqbOR5tQqCrWN5i2m1EZ/qId3U6zB6TDOCYB9BICXRnPhJVNSxptlef8ugqlreYdhvRmT7iHdPSo8iswEJl9R5p9R6qAphiJSqV4quDn3QVy1tMu43oTB/xrvewNLQ3hpTmXG/EOVY/vV6LbIVarq13e7QJgS5jedFtRGf6iHeWi/Recb0Mde9RpxwVzGKC1XSMnFPmGvJ7pr9iedFtRGf6iHdMD9EkrcIYuKfGB4Guug0dubVIJY5XVwLoMpYX3UZ0po94Z7lwsR7yvhJQaf2ACEYsEGbTVjhiDj94I37F8qLbiM70Ee/eiBXHFKkQR2t7U2+FWmXCyF16mxb01egWXcbyovuIzvQR7+Ies4wu0qCNvfexhQ41VoRUqRTjLKHac6Y/Y3nRfURn+oh3/TQnybkliIJ5XwlQqH0vGuPOk6y0Mh5t6qXLWF5yH9GZPuJlnSYtigksz12nxRbTQf4668wlk8mjDZB0GctL7iM600e8uxLQW+kxIXTbI7YxbrrJViuCtYy5yjU9ipryXSwvuY3oSB/x7rOHpRJGE6gWbLUei2uLOUIZcbJyTJ0eTQTwZSwvuY3oTB/xzkZEnXHH8ox0Au1LtmVfSMxmvB6NIZbyqPXgy1hechvRmT7i3SE5K2VqSjD+jtjuqXFdGIOGHBo1rfPVxhq+jOUltxGd6SPetdPrJZjbjppiWr1H3FMu0g2k6qKpZ56vLBe+jOUltxGd6SNe9tNFsaEC5pCBOPznfi2Yjky9JGs63jP9FctLbiM600e8sxFzb610hFqVgSTW9UasCr2PHjFLmfnRZjG+jOUltxGd6SPebffQbF1LACzUgfbaGkNGyBFn7YXSeia+Z/orlpfcRnSmj3i3hamSdWoNeOIAKkFWPz0ZNEkOtbU26qNYHl/G8tBtRGf6iFdMx1HS6jr287CuOt1sHyjqDMNCjNWkhv4oPs2XsTx0G9GZPuLd9+moOffY97KaAkSdQKkOmKXOaiWFiI8iTHwZy0P3EZ3pI969EYlXMY4FBmUEGnG1HYMUIgUWyi12fXT5gi9jeeg+ojN9xLveo3HDlDPI34UilQ61rd4jSWiirai82izGl7E8dB/RmT7iXSwvSRtSArRSyz74ueq0xgmDo3Tu1Xr6AdNfPiK6j+hMH/Ey70GMcw7QHNJ6KJYBdYzVinAv1Uatozzqp+UuloduIzrSR7w7jjg4qbYKcdb03y1MNQeYIpJzYJv2aHJLLmN56DaiM33Eu8/TLVJkJpgqbV8pIrBsCJZCLdxnX4X6PdOf7bTbiM70ES83iyUsRHUxvY+55NygCuJ6J+Zutc6s6dFnD7mM5aHbiM70Ee+iphFjxGbAMxFQxwKGdUJBbjR5zIyPNkDKZSyP3EZ0po94xTQOIwm5QLX4F59WULMIXIUkUY8WftBPf8XyyG1EZ/qId/HpNFqdE2EoKZDRAJM4IUzMlK1OtUcbIOUylkduIzrTR7zbhNCN5ih7UV4RoLbHEUPoEFJDW/1HYv7BG/ErlkduIzrTR7xjOs9apEXoMffVTxddb8TaIJs2otlWW/IoaiqXsTxyG9GZPuKd5TKJbXCHVvdG9YnreWi4dyLMLBSq2Xg0YiuXsTxyG9GZPuIV05q5KVUF1J6ACiNoLQVaj4174Nz0B989vnxEch/RmT7i3ZhLTLGJhH3hE1fvESbs7CnMsn6KnJLS+376M5ZH7iM600e8jE93zfsmc9sLEAhjB4tBIda6mmms0uv73uMzlkfuIzrTR7y7jjhK1bGHW1hsx6cblGkExKvB7jas1vdvxM9YHrmP6Ewf8XK9R45qq05zTm1f/BTQIX0fsS2IWFa7/Wirab6L5bHbiI70ES8PFA1KoUbAuQ8UpT0RUHaYmmpIyUIO/GgTQr6M5bHbiM70Ee/K9F4hNluGGOJqPXjsM+OtgeDIf3OKOB+10/kylsduIzrTR7xcPl1rtiQQxpTF9O46pDEUsawy45z50WaxfBnLY7cRnekjXk5utanWKqQ+EWgRDnWmCWkUsmRSl/ye6a9YHruN6Ewf8TI+PTv1rpCa2Z6w3YeZkSFOaVFm7/YqapovY3nsNqIzfcS7qKnG9LcJIQ9bvUemCCrEq5/WIuuN2HN+tIUpX8by2G1EZ/qId3U6xRZLjVAblh1h6qCqHcRwvRV7NMRHUdN8GctjtxGd6SPejSNyQm1xgNXYVp2eq07vsh1HjFUT0eiPRgLyZSyP3UZ0po94x7QI1kYBuvLqPSQblJDWn0oaUUs0zeEH36e/YnnsNqIzfcT/z965JFm62kB4RYoAIfRYDs/9L8FQNhHuyR9MOCO1fcun8k7cXV+oBZlIl89cahnUBRopLaZX21FxMjSJBaVpCPEHZ8QvH5HdR3Smj3gX94jUYsMCNY/FdOEEpaUOYSFNDWdDevRsXC5jeew+ojN9xDumUWjOUCGnMoHq2NOnOUOSntLEkUIO75n+8hHZfURn+oh3eY/KVEPO0EJYdZpE1xmxrd6jqg1mm43e99OfsTx2H9GZPuLdVNNEpl0ZuOYK1OuE2ledbqPWnmrX1B5FTfUulsduIzrSR7x7YRtiqmQTQt3WeBKGsmfXVK4piWFp+VHcQy9jeew2ojN9xLvWgyzGHgMI2SrT2AiUx37q0uKMsyfDR9ceehnLY7cRnekj3k01pYSDzGDMLvt6mqBka9BQswoWKvPRiwC9jOWx24jO9BHv4h4cRlVa7XTcESaOcTEdEELviBxDK/HREVEvY3nsNqIzfcQrpmdLRm2PUQ97OSJng5pkQil90T5qr/lR1FQvY3nsNqIzfcTLiTVWG6cANRPuqaYMSri6EEpzlUjq/GrxhV7G8sRtRGf6iHe9R07TkAQqb8tlxgS1mEKyniZGXVX8B2fEr1ieuI3oTB/xLsKUtISgDYbtMZC2FwQU2mdEY6kNm5RHUVO9jOWJ24jO9BHvmFaSVZDDtlxWne429zYXg1W1JWimun69Z/orliduIzrTR7ximnNv4285YhsNKCtBtax7/ZZoFOT+aqqpXsbyxH1EZ/qId0zH3qbGCnFI3FsCBlSl9UmU97bP1W0/erqll7E8cR/RmT7inefCs0aiDD1oXf00RjAhXWVbQ2xFs4VHUVO9jOWJ+4jO9BHvppom7X1Yh9gyAQ1UKJlX2W6tRInWZn1/P/0ZyxP3EZ3pI955LiyRtBRYZO+RNbmDhdLAKu59LsrZHi2xtbtYnriN6Egf8W6R3MTQYk1gxnlPy1Oo1HE/dSEsrWmcj1oPu4zliduIzvQR71oPKnWE3oG74J5YE6GM2mBgVU7VxsBHESa7jOWp24jO9BHvXgRYarnFDjNoX62HGZQSJ2ixYquCh0XVe6a/2ml1G9GZPuLda0SqqccUILS0h09vk3yODsi1cWed8mpBkV3G8tRtRGf6iHdMF8HeE0JHXkxTDFB5j8zrQYrGlIUeXXvYZSxP3UZ0po94N9WUuEmuE1pBBUpjQJk8YOEs++ltzenRFCa7jOWp24jO9BEvr/KmZN4rXPrYZ0TNoLIOinVUYS3M4dX1tF3G8tRtRGf6iHe9xzobyqQCBa0Acdd1PJS9JWDBjC30/ove4yuWp24jOtNHvIvl7VF5vN+JD1xMt0lgaX0bmC3FOcnwB73HVyxP3UZ0po94x3RLsay+A1qri2kaCXQHP6zO2OcsMtsPPJcvH1HdR3Smj3gXy5tltdMJYaa6zogFK5RIAWoUq4t2bq8m9dplLE/dR3Smj3jFtE7Rv3XMZDMACRMUbQPyaqUz1WGD3/fTn7E8cx/RmT7i5RimVIgEIWPNQLp6j6KpQ565khQL0R4tG7fLWJ65j+hMH/FykxxJLEqw6nUHWqdCMBkBrJSaR2PKj7YjWriL5ZnbiI70ES8ni9WZ1BBC1bT6j9zAYpkglnosAbXomyPi/yP9GcsztxGd6SPevXLRmExxlelmeU/3aLAKdIckZUaeM0V5X6Y/Y3nmNqIzfcTLQb2jD+wE6yjIQGkilDQ78Gqxy2LdRnwTNf2H6c922m1EZ/qId9Z4WOVYbMIIdTGNWMAwDtDW9rS82dt488L2H6a/YnnmNqIzfcS7I2KqxoQJuPQJtEozFKkNOJcgqQ1t8iY+/Q/TX7E8cxvRmT7iXdyjhd5yEpja9rQ862BUKlANbdLqqkP5QT/9FcsztxGd6SPeLZLjWsiSQetxT5+OBnUSgqYutcwSAv6A6a9YnrmN6Ewf8c5ykcg51AiYZlxMk4JqIZiskXITQ5X3TH/E8mJwG9GZPuJdne4sGFODGMeq01kUqspqrzsPFpGaypu4xz9Mf8TyYnAb0Zk+4hXTVcOwIhl0UFhMcwA1VRg4RqNUivKb6dP/MP3hI8bgPqIzfcS7+2mNvWYLwDwb0KwNrGiFyi1iY8TW3kys+X+mv2J5MbiP6Ewf8a73SJlHtLJOhtkW0yPuUQj7mUucafZZLLy/n/6K5cXgPqIzfcS7JwG46nTUBqn+t/eoYMhxlW1pFrumrO/vp79ieTG4j+hMH/HyLo8iq3XoMe5JvXHH8lqAVizNmGuM9c2WAItXsbwY3EZ0pI94V6a5phBnhYB7QZHRgJ3Eg9WR4FJI8QdIf8XyYnAb0Zk+4mV6utHCdsI6Jw6gPgxKsgTEIy/aR235UYQp3sXyYnAb0Zk+4l3r0SZ3470aAONefBFBsS+6tTQMjUIub15u/cP0ZzvtNqIzfcS714h73qOSQip1r7tYOGtuAliNikjTIW+W2P7D9EcsL0a3EZ3pI95ZLm3V4zYVAhde/XTNYIMnEGY1pkyCb5Zu/cP0RyxvnVydaWf6f+Id0yTCNtaP4W9ijTDuzjpCjDQi2rSZH9mI8S6WF6PbiM70Ee+ipph6C7UCzt7WybCuzjrhhB6GYZ5Sp/3gjPgRy4vRbURn+oiXS2xnDRIqTA1/19MdSsIBuRSkppyxPLIR42UsL7qN6Ewf8W6bC5eOKQeINRpQJALT9UlDDVRFZPZHz8bjZSwvuo3oTB/xsvfAgc0KROOyn9hWKFRpnRGjBG2M5dUT23gZy4vuIzrTR7zc5rIXe6YIqc0O1P8m1mCANGrJ0sM6QD56EhAvY3nRfURn+ohXTC+UpZZ1MqQdmiZcTBetDDIzVc4tW3p/P/0Zy4vuIzrTR7x8YsstkDXIgqufljRBLWYIxsiMhoHie6a/fMToPqIzfcQrpgfnkXnvGUdZX6gXsLLoHiOFmSO1TI8yTHgXy0O3ER3pI95NrMkDzXoG5dVEU8odtFuEqZlHKFNn0+dIf8by0G1EZ/qId9PyDGOQxNByX0dE62mVaYqQc0XstochvBnU+w/TX+00uo3oTB/xLmpambCOCH010HtQL4FlDcCCVWaZo9IP6vRXO41uIzrTR7y1xkMqJQOuZmMdEUWgIlWYKSbkmEuaj+IeeBnLQ7cRnekj3kVN4/r91R6BKgtQDwPqDHud7ToyRg0c+qNrD7yM5aHbiM70Ea+YlobSYw7QJSWgsV1xSwRY+qg5xzHjI8sFL2N56DaiM33Eu2cu1FtrOkFTxsV0jmDSK2CrmGjGWssPmP6K5aHbiM70ES+XIwbFklZ1TrjqdAwZqglDKHMyhvUHxo9sRLyM5aHbiM70Ee+WI2oJMgPCqH/BpXVQtJ4V+uqqJVgv89W0PLyM5aHbiM70Ee96jyqFaBqU1WTsSb2yPrUGo4zS17nR0qNFcv8w/eUjJvcRnekjXvYeNlPTAqQh7bhHhFowQ9aAPcVRf3GX9xnLS+4jOtNHvHwSEDk3TdBKXWfEOAzMVgMyc+Sx/lXp/dETW7yM5SX3EZ3pI97dT4eJYjs+zZL3kwACjTbAYi9pWk41PBrvgZexvOQ+ojN9xLszosUdnI4w4h7vMcuEairQtFNsWoe+WmKb7mJ5yW1ER/qId0tsJ4ViQVb//BfLYwVFKlC4pIFJaqJH7XS6jOUltxGd6SPeXXtIjzjzAOx7OWJtq52uPCHlGmxV7Zryoxe26TKWl9xGdKaPeBfLU465zQlSmy6mZZfoXqGoYRMOY7xaUJQuY3nJbURn+oh3vYdGklgKzEzriJgxg1IZf7G81IfW+WpSb7qM5SW3EZ3pI95FTUebsWXc/TSuftoQNLJAzCnw6j1KtEexvHQZy0tuIzrTR7zrPWidBVMMMArTqtOxg1nJMGwOlrAN80fWeLqM5ZHbiM70Ee8WfrIRl5wAZ1j9dAmr92gtAbOF9Y91jj9g+iuWR24jOtNHvItP99yI5oDS2p4AaQqmrUCNqaZUc63jB/30VyyP3EZ0po94ZyOidmQSkLon1vAq1lr7akDCKtdxzlHyo6Vb6TKWR24jOtNHvKvT01qgWQHTfrqlnaFk7Pt+eowpOVl/FMtLl7E8ch/RmT7i3SiEiMIsBp3Tvp+OFVRxwMgDZ4qtFXzP9Gcsj9xHdKaPeDctD5OM1DpM20+3lBbTVQhS6CW0vn/zj565pMtYHrmP6Ewf8e5+WpBEdEKve+tW6A0MBwGGhbRxWS3Io6hpuozlkfuIzvQR72J5NSdhYegNd9R0j/eoJcGwIJVztUGPmKa7WB65jehIH/FuAGTtvVIg4KwG1EaESnFAMDQkHqG1R7E8uozlkduIzvQR767yDGduOUGIMoDyUCi8vqSWklAIOl4tsaXLWF52G9GZPuLlVZ4Srf4D8kjriCjEUFsX6KExBQ4L7Uc2Il3G8rLbiM70Ee+u8hKOOEOAmnMAKjKh5AU2NaRMs0aZP2D6K5aX3UZ0po949yQg9kCT18Ew0WKaRgKVueo0VxKVnGk8usqjy1hedhvRmT7i3RLbbqVmKyAx0qrONUKhjDB6mTxHj6vffs/0Vywvu43oTB/xbhICTksxM+jYy1xqMNCZJySpWMYCeo5Hz1zoMpaX3UZ0po94N7Gmt1GlRIi8I0yFClShAVOsEocx26spTHQZy8tuIzrTR7xcJNcsSh+gaS/85NBWnY4BMmqVdYDMqf6gTn/F8rLbiM70Ee8WfqqFIV2hzryXjXOAGksHpTxX/0Fa0N4z/eUjZvcRnekj3sU9SoizjgCMua9+ej9H1FahZ9yvyWMQfjQKgS5jedl9RGf6iHdnRMOWQmNALgEoVIISZoaqzai22Xp6f+/xGctj9xGd6SPe3U+HPtYvhPWzrkATJ1idAXC2kBJnauG9N/4Zy2P3EZ3pI95541JzHCWC1IUzdcnrjFgI2HQ0iTpoPOo98l0sj91GdKSPeNdO5zoyxgFN9ySEuI+IY0bAjhSbWCv66DVivozlsduIzvQR78p0mNLCfjUuYR0R9+ya0mWCFlxApTpYHg3qzZexPHYb0Zk+4t2LAMyVjRKkveuTcrR1OqwGRUsrmcyGPRrUmy9jeew2ojN9xLsjYhbrfTUbk3c7vX6ByggQU+bSQ7E2H71yyZexPHYb0Zk+4l3UlEvIgRrwYN1MJyh7shhlotokjUw/qNNfsTx2G9GZPuLd0y2OOgQREpcBtB/X1pryXmLLI3HvmR/Fp/NlLI/dRnSmj3jF9MxVSxwJatC2rfEIyiowG2rNNdbYflCnv2J57DaiM33EuwmQWXoJJoBdV8fBcy9HDA1aURKbPfX2KJaXL2N54jaiM33Ey1geUqq9wgw69l1egXU0rKCpcJsjN6Mf3OV9xfLEbURn+oh3notmbYH3Q4AkQDv4oXns9IeknngRLz/op798RHEf0Zk+4l2EKQsWjOvHQHtS71g4W5YAfeAYRa3Kq8li+TKWJ+4jOtNHvLufTlNqsx3yCAY05zojIhaIwtpmbq3x+376M5Yn7iM600e8u8sb+31WFZg4FtMj7WHq64xoxhxJi4bxA6a/fERxH9GZPuLdGXGgcra98VNW7zF3hmkPWNfMo+UQJ/EjH5HvYnniNqIjfcS762kONgatH4OGtI6IWcGQJ7REbbUkKao+ehHAl7E8cRvRmT7iXZmWiWK5wYx5T4CkBoVpACcMZKNmpEeL5PgyliduIzrTR7yMMOWuPQyYrQ4gNQIbuCo2WRql5J7ioxcBfBnLE7cRnekj3kVNy8y1rzotk7eNSAq1ZobOqBJRS5w/6D2+YnnqNqIzfcQ7pmcyjCjQ4l42jt1AJRGsqh0kC3UOj649+DKWp24jOtNHvGN6kVtmEZimezFzj7BKc9hXeSNoC4P7I2ucL2N56jaiM33Eu/i0CbGEBj3NdUa0iFBZE7BiqDEMsfkDpr9ieeo2ojN9xLspTCxYZkVIcexJvfsuT1OBMnjmXpaQHj2x5ctYnrqN6Ewf8W7zRegzmBWorSYgsQg65upCqKHMgJXio+kefBnLU7cRnekj3lnjFmvoCSHTXvgZgkGxbNDKjDGuf5vjo2XjfBnLU/cRnekj3vUe0nNIOcFs3IAwtR33UAilztXKSsvt0VRTvozlqfuIzvQR77zxGDi1BXGNsvppqR1qkARp1lJx9DHTD5j+8hHVfURn+oh3TNPuWKeAjD0tL+06rX0dGZs2QeQ+SN8z/eUjqvuIzvQR754EJMOFbwKUvR1xIEMtDcHiHIFlr7545CPKXSzP3EZ0pI94d+2RCmqoFSqmDqtmM2hYTUjtQq2tj0keHRHlMpZnbiM600e8jHusnpmNQGzHPWQ11gvzCl1zt1Wra4mPWg+5jOWZ24jO9BHv6nSpM4wd9wi2F34unJWnQRmtNI2SkR8dEeUylmduIzrTR7yr00aoBRuk0nfANGUomCKMkQPliTLtfTv9GcsztxGd6SPeHRFnEqqjQFtNCCyKBxhVA7UYdBQMs/+gn/6K5ZnbiM70ES+fBHRcx7AEOaY9CWE1ILUEhkRTo83Acz56EiCXsTxzG9GZPuLdZDGx1JgbSLPFdOcCFgoD7qmmaGJRHkWY5DKWZ24jOtNHvHuOiDYtxtV29D2xJmuHyqtsa845cuFk49HEGrmM5ZnbiM70Ee82X1BPaVaGGvZEda66zogUoY+aWk6Ta3001VQuY3nmNqIzfcQrpo32nlrJILHtJwFjQK2hwjoi5iJhpvJq6ZbcxfIwuI/oTB/xrvdIXALuRS7TZNdpAks1Q5ujpRlq7uX9Xd5XLA+D+4jO9BHvzogaCHfcQ/eqABIhqK1kWJ3HsFbZZns0hUnuYnnrZ+ZMO9P/E6+YrqEjhjahz7aYbq3v0ClBYtZWO2fB9974VywPg/uIzvQR75juQ61IB+x19dMYEcpqRkBHw9aDFiv2hmm9iuVhcBvRkT7inY0YpraBBmHV69VTD4b1ve4x1EGbhV7HozKtd7E8DG4jOtNHvJuEUGuuISHwaH/TPVYnbTnDlDCijdjl1atxvYvlYXAb0Zk+4t0L28ol11qgh0qLaSmgGhbTNZu2onHmRxMg9S6Wh8FtRGf6iHfX0710NWnQhAdQqAMs1LznqxdKM7U0Hk1C0LtYHga3EZ3pI97V6SCxc1s4L4CB2ixQrDfINePgmCrVHzD9EcvD4DaiM33EO6Ynz8IyAa0tphVl9R6Laa4R917b2vIP+umPWB5GtxGd6SPexT1stdDWB+TOcS+xDaC1GIzGNSUtueRHESa9i+VhdBvRmT7i5b0H95pLh0k1AKHGxfRe68K0pyA0Qnw0AVLvYnkY3UZ0po94Z7lUShn3sJpBddXpUsG6CbQmJXdNo4ZH1rjexfIwuo3oTB/xrk6XOLSsVnrUupduaQPDKTBC5jzi+tx/cJf35SNG9xGd6SPePRsfZSRGhNmyAlkPUKJloJhCDy1EKo+2BOhlLC+6j+hMH/Hu2ThHqmUEaGk/c+mmoK1FqGHut1slrxbkPdNfPmJ0H9GZPuJd7zHmjDIMeM/4IGkGGluFgDTibEPGbO+Z/vIRo/uIzvQRL0chmKWRJ0jc0/JSn2AZO/QZZsI5TV9tkrO7WF50G9GRPuIV0jRS7kKrOOfGQK0UMKl7tDr2Rmn9xW+PbES7jOVFtxGd6SNevhpH3FuIgDshUOEGRUcFQeu9DOktPnpha5exPHQb0Zk+4t3EmjgkzNV6JImrOuc9AbIHBKutCGpoXB5ZLnYZy0O3EZ3pI14+CShxxNCBqxag2g1KHxGYCo6SKub46IWtXcby0G1EZ/qIV0w3Xb3HKtZQ877KG6vtqNkMqJOmGTANfGQj2mUsD91GdKaPeDl9Osrsq/co+me57CcBaX0qTaLEXMqUH/TTX7E8dBvRmT7i3ZOAxGGRHKHtLUXUgoDtdbZJMjWzdVAcj6aa2mUsD91GdKaPeHfvwdlS5tVxEO6oaZtglBiConEvMUem90x/xfLQbURn+oh3Z8SqFrsEKKIVSIpCnS2CGXPnNFO2R8/G7TKWh24jOtNHvLPG25TClgC5zNV7aAO10mHk3AZ1KckexfLsMpaH7iM600e8e7o1MHAJEWZrq06POHbFZhjSJJU+55D3TH/G8tB9RGf6iFdMF6RGozBU29PyOK86HauBCEpPRWvWR88R7TKWl9xHdKaPeBmfbjOIdFhN9Toj9ro6a60FKotoaqtY26OtW3YZy0vuIzrTR7zcujUy79VxXfeqgEgNKs7VikzMbVbBMN/ce6w/1rtcXnIf0Zk+4h3Tk2LSVkBofSHbo8UyMiBSlJZW3dY38el/mP4M5iU3Eh3qI96FmGzWYhkhV5lAMzGY5bj6a9VMMSjGNw31v1B/dtTuJDrUR7xLfLRVqldXDRyxrUodV/cRWgcJliYnVM5vOup/of5sqd1KdKiPeGe7aMw5rG66V1nth04FWyRDKrMghZgw/qCl/szmJfcSHeojXkEdJVltaZ0TE3WgahWKaYdQYx/MMeKju49/of4K5yU3Ex3qI961H2Y73jEhlP0wgFtaB8WQIabQZKZZWnrzJvFfqL/SecndRIf6iHduooTRKa2eOu+XAdEGlLLn9zbp2juX1n/RfnzF85LbiQ71Ee8qda1aNTBU5rTbjwKVIoPFWPMIaUZ5E2X6F+qvfB65n+hQH/EOapm1UCdoPS+oEXlV6tQgmlmhYlnyLyr1V0CP3FB0qI94GaQerCVU6KPv2epdoAQsYA3r3u2yX5P/AOovR5HcUXSoj3j34qWVNmWuSh2ZgCZVKFM6GJdMWNto8c3gvH+g/ozokTuKDvUR7xxFxabGGebqOoC47C0YIUHjlKhLQ0s/sMk/M3rkjqJDfcQrqCfKNOQGSVsHKjGBjZSBd+sRdqhJflGpvxxFckfRoT7i3aAxo5F3limTLajVMmiiBLmVWA1JenmV/Yh3IT1yQ9GZPuKdSy6KZQhCw9iAYrTVUq9mBFtvls1q6q8MxXgZ0iM3FB3qI97d6KURYsAKuexFzbL6EEuymhEMQTT3rvSq+4iXIT1yQ9GhPuLdsxfdr8VZYLXPDDTNoOKGugzErpLDs+RpvAzpkRuKDvUR7270REgpDVDk1VIvtKFysb1FII2i2NaXH0D9FdLLbig61Ee825c4e5WBe+F4TKtS17TwDnMfFrvUrkPxF+3HV0gvu6HoUB/xcrEtBZEc9/ot3pcfBTT0vE6LIVWVMXr8xUHxK6SX3VB0qI94BXVYpbrk0YE1ClDCDiWEBkyDOIUyWn6zOuBfqL9CetkNRYf6iHfRj5iiqhDUsVeQJ4ugnPaLxXVwJOzrL/9XhmK8DOllNxQd6iPeGYpxnQtr7mC5zz2UOiyoy4BBllKbM6zG+gdQf4X0shuKDvURL/NMqY5CESjnABRngZIzQtqrA0KuhX8C9ZejmN1RdKiPeOcoLoy5YIEYbZsvfxvmIkEuZWisacT2ZozeP1B/hvSyO4oO9REv1yYmVKkNIqkuqHWCUsXdfjQLFMLEH5gvnyG97I6iQ33Eu56aI3XRBmijr4Oihp39aDAm2e61w6sFAv9C/eUoZncUHeoj3mU/QtARk0KftHrqoAZWo4BO7jzb7Hm82TIXA96F9NgNRWf6iHdTPxKWHlqGGMZe2iwDTAeBoQzEupD6BdOfIT12Q9GhPuJl8pRmFuoQ9qBTajWCjhSga4uDFVvtr86JeBnSYzcUHeoj3rnkFcvqQMqqz2zrnGgIJZcIswQcyFkm2w+g/mqp2Q1Fh/qId+fEUFcDIgJVCgLlPfAjjwmtWIklh9rx1TkRL0N67IaiQ33EO5d85NbigprK3mBU0sJ7NdNQawucbHKIr4aO4WVIj91QdKiPeNd+tFTNBkOuoQLNomDVJoxYFKnO0fXNOvJ/of4K6bEbig71ES/bD5RIpUJl7EDdEtSoHaYWrL1Hms+mfuBlSI/dUHSoj3g39WOsXjraaj/ypAU1ddDZEFKqg6th12fLMfAypMduKDrUR7wM6UlG6Q1GChlIqkJpQlBsDDNumOWVS46XIT12Q9GhPuLdPXWuHAMl0MwIpNGgprS+7TIz6lh/+f/invrLURR3FB3qI949JkeplBsBa+o7z8SgrU2IJaaS8qrX7dXDF7wM6Yk7ig71Ee9uP2JsXHKFaWRAzBkKtQ6xDY2EmvTZyHW8DOmJO4oO9RGvoC6iY/fV0HX+9dQT1AyBU15/WlKY7AfZj8+Qnrij6FAf8QrqymYtWAK0rEA9EOigALJ9l9ErU3tVqdNdSE/cUHSmj3hnKBoF7rYg1tVXUy4FdMEMElofq/MY3F8V6nQZ0hM3FB3qI969UJwlp0rrdJhsdR+6QyBYFtRljplm60ivrqnTZUhP3FB0qI94OfVD9ttEXT3HNhQXQWDWB0RNeeSC09IPuo/PkJ64oehQH/HOUDRi0rgaaaNVqbEQlDlxNdcxDas5lPFqPlO6DOmJG4oO9RHvzonWGg1qsI6Fq1IbL7zFIkjkzjWM0vEXPfVXSE/cUHSoj3g3HlJSkGYEYbS8h44haJMMbG1iQbbUXuWZ0mVIT91QdKiPeFepg+x4KUPDUvbQsQk2rQFi2StfuGfFH0D9FdJTNxQd6iPeueSBmeNeori/UNO9by6Unf8QClly5lfTqdNlSE/dUHSoj3g3IGG11KqdgDGuSk1xQOnBQEtIudqoqf6i/fgK6akbig71Ee9Cel0m56wwbMTVfsQJBZMusgcHY0nDfnGl9+UoqjuKDvURL28/UmmWA9TR10ExYIYyIsIUoxaKseqrHc7pMqSn7ig61Ee8grrnLn+zbCjsNwKNItS2dzgPia2HicVevRFIlyE9dUfRoT7i5czThLmPAqHuzaCzdairi4Wh69AonATxF5X6y1FUdxQd6iNeTqc2LRrifiMQ9nhIBu2YQDIaYy+zzle3H3QX0lM3FJ3pI94xHXXWYQvnkSqQtHVO1L2cvIQ0sFW1lN8z/RnSUzcUHeoj3p0TMaSZiaEPS4tsMiihtPWtpll6G/1Z90GXIT1zQ9GhPuLdzFM0tTwVcmgGlG1Bvfe/kFrPktKM9dUoG7oM6Zkbig71Ea+gJmxcpXSYpSLQ3nRbRt7zEqiWFvI6Jr66/KDLkJ65oehQH/EuTj1qblUmcKirUseWQOfcD8q5dLE8xk966q+Qnrmh6FAf8dIlz7Iq9YCCZv+deapax+pGaMwaIi7MfwD1V0jP3FB0qI94WalnHRoQqnUCqtz3jV4GzLRYz5wnvppOTZchPXND0aE+4t1BUYO1FPY2jCRAvTPUPA1qDGWGuTqT8WqQL12G9MwNRYf6iHcHxVay7smQbe49Alb3xheL0DT3tECvof3i9uMrpGduKDrUR7ycTl2JQ65gti/yIu09AiQwQkbFWWIdv2g/vhxFc0fRoT7i3WuuUTmmasA5KVAZClaQIE/ZC2+NJ7+apEeXIT1zR9GhPuLd0DHa9VgaGO2Qns49w9cqhJYQW+IR4qvXXHQX0kvBHUWH+oh3B0UetuANEIx3AIQmWC99fRHiik31FwfFr5BeCu4oOtRHvLynthljzDBltlWpKYNxNug1jEFRR6mveup8FdJLwQ1FZ/qId2sELESJLJByFiCeFUpefXUsyqmVLhJeTVzPdyG9FNxQdKiPeHf5QQEDlwq576VzuMiuMWWoMyIWomz8qqXOdyG9FNxQdKiPeDfzNA7ibgXq+mEDhaZQRQcE0aIoM2p9lTzNdyG9FNxQdKiPeHf5Efe+OebtvcTVUldaR0QjkNiyEM6C4Qct9VdILwU3FB3qI16eE0uLYRi0tsdDathvydEgzM7DmmrkV5cf+S6kl4Ibig71ES/j1MJDm0AYhEA0ItRdrmccXUnSKM/W3ea7kF4Kbig61Ee8q9RC2mdimE1X+zHagMo2QKlNwUSz1V/cfnyE9FJwQ9GhPuLddOralGtbnXSSuqDeIb05E3DtfUhNHfnVdOp8F9JL0Q1Fh/qId+3HoHUYFATtvHpqKqtSx403D45x9dRhvnrNle9Ceim6oehQH/HuSm9mxj3ro9FuPxAzqPYII5TZNVss9dXDl3wX0kvRHUWH+oh3UJfBEqZAjiZAdT8mz7un1llbHSmm3t9D/RXSW/8XHGqH+n/i3XTqSKuRbmFH81al7mlAqbp66i4ZYzRF+gXUX45idEfRoT7iXZwau4SSKiDj33KMCYXDBFxIW5xxR09/APWXoxjdUXSoj3jXfqSGrSNCpMJAM+q+/WCIGUvSMMTCq0rNdyG96IaiM33Euzm+oavSYMDS094M2kEJy2pGiLOhhso/YPozpBfdUHSoj3jXUkuzP7PFGq5CPfZbRRkR2qihDyrV9NVuDL4M6UU3FB3qI97FqbPU0GT9GJD35XSkhfdUULYkOlJL5ReV+rOldkPRoT7inUteO9qcBXQEAwqUoCaOgEFEcpw991fRD74M6aEbig71Ee8uP4JMDJxXT50mrLNig9q6wZ9D3qel8WyHM1+G9NANRYf6iHeVmhJLpgnSMa5K3SvUuss1BR7c6uzl1XhIvgzpoRuKDvUR796St9payQWqUAOaw0BjrVAER5SRo+irqR98GdJDNxQd6iPebTEqk2KscR0P9yDfnhSqhQysUmmETlpePXzhy5AeuqHoUB/xbuapsJbZCVrSvqC2ALpAgqy9xZrF+Nm7W74M6aEbig71Ee8qNSlqptVJS0JYdbmA1UzQo7bMiFbnq5AeX4b00B1Fh/qIl3kmC9XmgGIhACF1qJHnqtTDtIaZWmjvof4M6aE7ig71Ee92c5XBU+KEWkMByj1BUWXIxJZG66L5B+bLZ0gP3VF0qI94l2fC1vrsBolm2I/J10ER97V1a0HDCDXSD8yXz5AeuqPoUB/xCmougWw/3+JCtKFe3TXPBhIoYouYQnxVqeUupJfcUHSmj3h3TV2r1REJIvZ9TuwVtEQDrEyosdQSX81nksuQXnJD0aE+4uVm0JlT7QqRxuo+ZhOwVAJMIikJS+byapSNXIb0khuKDvUR77qPNpEm9f/WZ0KZYE0QAiNbxzJRX0U/5DKkl9xQdKiPeDcgodZZY++L54J7hzNCKZQgxTIyd8MQXkU/5DKkl9xQdKiPeBnSs1L2GgELpKunHhFsrkZEOOaYtbWSXk39kMuQXnJD0aE+4hXUFmz2HAOg7TUCozbQjAwjjTIkS4v9FwfFr5BeckPRoT7i3RNFjqlPrRCKtp08XT31lAxR02qqh4Uqr1xyuQzpJTcUHeoj3rUfuU6W2aG03X6MuZPUTKA8IolKKPTqiaJchvSSG4oO9RHvoh+WJkedIHXM1VNH21M/BnBrs89OseRf3H58hfSSG4oO9RHvQnotzMZZIOe2J+mtntpqzcAztipcpuAv7qm/HEVyR9GhPuLlhASZFFalJt6T9NKIoKYZujQuuSN3fBX9kMuQHrmj6FAf8S6k10adgQIM3iG9OSto3XiHXmgK1dWV/ADqL0eR3FF0qI94t8Yoh4FTbTXRstoP6gU07mmRJTIyl1j41SQ9uQzpkTuKDvUR7x6Tm2hAFMC2dziniWA5d5irgreBygVfmS96F9IjNxSd6SPezWeiGnrYU8Z0VWuKOUPhQqCpLay1pDlfnRP1MqRHbig61Ee8K9SZopKNVZlb2o+5dF9+hHVYpKqxW2R91X3oZUiP3FB0qI94d07MYY60SjOnuDeDBoHKOqHPLhRTwKav8kx6GdIjNxQd6iPeJU/HVBytgaH03VLvneRjFW7E9V9ikfSL9uMrpEduKDrUR7xLns42UytxP0kkoB47WI8DqmmPRFFY9QdQf4X0yA1Fh/qId5WaN83FoI++2o/UZA/RIwgUOdaeqOOrAQl6GdLLbig61Ee8XKJoMuveXdQVgVgLlIkCNnfmdIZM+dUkPb0M6WU3FB3qI95V6tqs6RyAURLQtAqFMAObWpga07RXQ8f0MqSX3VB0qI94F6euAxsqQzRelTqu7roUXAfF1ZdQSSHLfDUgQS9DetkNRYf6iHfmi1njJAOyWgGyNKF2QkiYZm8ioYRf3H58OYrZHUWH+oh3ydOUYm1RoUtaB8WiESz17S3qwqli6e3VGwG9DOlldxQd6iNeQZ0L9Ux1gPXe/jchAfe7WzUdMY+W2w8cxc+QXnZH0aE+4t0sm1x3tjNAnJyBmCtY6Ah51CiSmo75KnmqlyG97I6iQ33Eu8fkUqcgduh9NdZUeoA6jIGxilitOp5NSLC7kF52Q9GZPuLdNXXXLD0ZVNvzmUaLUIQbDMzZRgg8ngVP7TKkl91QdKiPeAX1YrbO1iNkWuWZijUomjuk0koU5BTyq4UvdhnSYzcUHeoj3iVPEalWVJgyCpCgQSmrr56m2mfuWvnV5YddhvTYDUWH+oh3huK+/UAc0HKfQHnP/0hzgFLrYfbGNf6iUn+F9NgNRYf6iLeGYqQ5IsyatksubZ0T9y6BEWNLdabcftFTf4X02A1Fh/qId+1HUWlDJrTIChQpgO4ZZLNik7Z+7+PZfCa7DOmxG4oO9RHvpn5MLKWu4+HQElb7kROUukegSpppfRso/QLqr5Aeu6HoUB/xrqcWi9ZaBB57kh42A1t9NlhPRJZnJPtFT/0V0mM3FB3qI955L6kRZo2AVFdPLfvdbVSENFEj5dWatFdPFO0ypMduKDrUR7ybeYqaJs2+NzcbkO0limk2YE6mhUeU8Oo1l12G9NgdRYf6iFdQh6GxWpwgaKun5lJAs05QLJUX3krx1cMXuwzpsTuKDvUR72zyVFOdmYAzRaCZO9QxI5TJVMni+tevHr7YZUhP3FF0qI94F6ceNKLmDMNorzGKCSqPBplnrGlKlvALqL8cRXFH0aE+4p35spqNtr5AztT3E0UCS3sBDKeBHPOg/Kin3iGmm5CeuKHoTB/xrqVGGhSDAseiQLSnnUqfEFIaFEYlHY8Mxf9n+jOkJ24oOtRHvJvjW2eU/YSrzyz7heKCuq0OuyZqGUsaUukHUH+21G4oOtRHvJukV6uttpnXwXAQUDMB62H11Y0GpxBDG4+8l3+g/myp3VB0qI9455KHOWbve3IvVaCeVksdk8HQVltgRHtlKP4D9VdIT9xQdKiPeFepi1WJhCCK65yoNqGOvcWoYw2TKQ1+dE39D9RfIT1xQ9GhPuLls1uRZAvlFDGsSl0NlNeXWpK0OYPM+ouD4ldIT9xQdKiPeAe1CVPNA8o+I1KrE/ZLXJhl1MomHfHRfKZ/oP4K6Ykbig71Ee9uPxhpJBowU1g9NY91UIy9ghgJtZgxvnLJ/4H6K6Snbig61Ee8MxStr1KN68fAf5P0Vg+iGjJECXWQtJp+Uqm/QnrqhqJDfcTbJ4ooVBBqKgJU2uqpYyAQLimYmPGoP4D6y1FUdxQd6iNeuuTKKlqAdM9nWgTtkesMNhP1IDXE+ij68f9Qf4b01B1Fh/qIl/OZmmhQhdVrzL2YnKAQF2g4KxXKMaZHbwT+gfrLUVR3FB3qI97dU+vqWVtvkMp++JKDQok9QhyFJHYNw35wpfcZ0lN3FB3qI94NaGpoFnOHvj4B2ayru17tB5nl1MrkSa9CevEupKduKDrTR7w7J8YUk40Jk62tljpOsEIFUuWwA9a166vLj3gZ0lM3FB3qI951H4tlHISQaU9c57xaamwN2qS0iB4y66uWOl6G9NQNRYf6iHejbGpKVFlX96Fth/TmXtJVIVtKNde0uH6VPI2XIT11Q9GhPuLdG4FQWE1WaSb8e/diUDVMaBwX4aU141chvXgZ0jM3FB3qI95BnSdFRYaBWIDqGKCYGyRq2tPUUemVSx4vQ3rmhqJDfcS7qR8hpZYwg9iqzzvs8d8tRj0ZTcbUaf4C6q+Qnrmh6FAf8Qrq1Cyy1gGV9mLyRAVMRUF6ij1OyphfXVPHy5CeuaHoUB/xzlAscR0GsQL/5ZkSR6goBsStYctMKL+4/fgK6Zkbig71Ee9ec405rcwJtoc0UbAAtqMfpUnWREqNfwH1V0jP3FB0qI9411MPbkiU9vGwr4NiUShpdBDKc5ZFHoZXIb14GdIzdxQd6iPeVeo4cy2r/ZAUAtAmu8asEDSmLCM36q9CevEypGfuKDrUR7x7+KLMFqxDDpiByjoylpYnTJXJMY1U6dFi8n+g/nIUzR1Fh/qIlzNPETsJQ+Ige4tigFJiBU2ZJaVp2tIPoP5yFM0dRYf6iHe3H51mLVIhjhn2G4EKFScD2/oVTZqNVyE9vArpUXBD0Zk+4t01dZWwWo4AmcteI5DDfnYrkDGlOKzGQK/OiXgX0qPghqJDfcS7Qj2iYYsIGGW11FYQFskEuyPhaLTX0f0A6o+WmoIbig71Ea+gnhioRKwwB/Kq1FJASQXGLDoLi0x6dfmBdyE9Cm4oOtRHvGs/JNZpjCDTKlDjBNuOWYfFZjRmDPNZSA/vQnoU3FB0qI94Gf3QxsMilLCnU8cRoTYmsLaALsbrf+QHUH+E9Ci4oehQH/HujUAIxgMVMK8vVGeA0rnCHjZWyXRmenWjh3chPQpuKDrUR7x7zdWzWdIGk9cZkeYsUFMUqNoHsZqGZ9fUeBfSo+CGokN9xDtDUQqmv+jHwLYOisWgztoX1EhkgROHV3kmvAvpUXBD0aE+4hXUOfTVQmeB1mcHQmPQRg1a7UyTrNGrfXP/QP0R0qPghqJDfcS79oNiFbIBMoMBkQgUGRV2jnoahn078gOovxzF6I6iQ33Eu1E2XW3Uuu88RgAyVqjC+0pvYNCpEssPXPKvkB5FdxQd6iPetR+6PcXVRGMKEUh7A7XagDXzOiXypPGD9uMrpEfRHUWH+oh306kxhDw6wsA5gfbEj9JWDzKSCSMlEvuBTf4V0qPojqJDfcQrqNdhsHISBK57OnXGBKo4gJMS5V5J9VWcOt2F9KIbis70Ee/yTDylcK2Qah1AI5fVXNcAIrX11FgTv3pLni5DetENRYf6iHeFWtg48t8TrrK6D8xQ+uhgYT/sCtxnnT+A+rOldkPRoT7i3TkRk5rghJzG6j6m0t+qOegl5joykdmrc2K6DOlFNxQd6iPePbudjDFygrb6jz2fKa4iLQQxxhwipdbx1XymdBnSi24oOtRHvAvp5ZnTRF5Q/63mKtsgnxGYdf1HJHX5RfvxFdKLbig61Ee8OyjmksvEBpj/Hr503msEGmgVDKEK52dTP9JlSA/dUHSoj3jXU4tEtI4QaHUe1EzAROr6MkagtN/hxh9A/RXSQzcUHeoj3s1nmlZqsQx7RxeQtlWpOU8wDl0yl5n7K5c8XYb00A1Fh/qId1BzJmQskLh2IA4VSp8MoaZosbCp/uKe+iukh24oOtRHvDsoauEobYLGQkDUM5S88x8tYA2hZxm/aD++HEV0R9GhPuLdulucqQZLoDYQKCAuvLNBDHOEXiRI/sGV3mdID91RdKiPePfwJc2UaRiMvs6IxHGAZuTFeGslhR7as3W36TKkh+4oOtRHvDNfkg3DqJAsJqCEEerU/WRAddaUWvhFnukzpIfuKDrUR7yr1MUsjNxhxLgqdW2rpw51wFQus8uU9GzsB92F9NANRWf6iHfzmUKJOYUMfQ/zpREDlFYLDEuUU1sNdXnVUtNlSA/dUHSoj3g3x7diXH2zQc1zdR9tRiij/OE9+2Tuqb16IkCXIb3khqJDfcQrqDmMlmeoUEPbk/QsQelpAs+cxsRVtfsvoP5qqZMbig71Ee+gTszCk2C11QOojLzvPTpMDKHVKsL4KvpBlyG95IaiQ33Eu2vqSVlG6pCHrkodo0IhM5jRMFGZuHqRH0D9FdJLbig61Ee8jH50ynN1Hh1xAtW4XfKgUIn7tDa7YPsB1F8hveSGokN9xLuQXq+lxNwBdS8m39fUFkqGOHJbdTo0aa/i1HQZ0ktuKDrUR7yr1IExJt67i/bDl0ITtOYB0goHYul5/qKn/grpJTcUHeoj3l3pseTSpECN1mB103l9KhGKzpa4Z5lp/ADqr5BeckPRoT7i3SibOIJYT/ulS1ztR1sHxdgShESyPpQx4yuXnC5DeskdRYf6iHe3H5GRZ2iQw56k19eRsViuYL3MrDO3mF8lT+kypJfcUXSoj3g3HrKiEdcEQ8PYa4wIassIs1kSraNb+UFP/RnSI3cUHeoj3uWZ0BD3u9uWE62emjoYW4RQJTH3mMez5Rh0GdIjdxQd6iPeXekVyV1WE02jFiCtAWqIBLGxSejURnk1yybfhfTIDUVn+ohXTMcstvqPASG2VahzL2B7LzmOLnXsG75nuzHyZUiP3FB0qI94lzzVGZPUDokSwyLIQGl12LiDpxQ1SH11+ZEvQ3rkhqJDfcS7UTah8swxwGBd58S87z2qNpD1Z5Vy0BH7K5c8X4b0yA1Fh/qIdzd6HYdMFTDUPSChTKhZCqzfNYfFteH4RfvxFdIjNxQd6iPeueQt51TDqtR5rEpNYUBBXt01Rplccebwg3PiZ0iP3FB0qI94B3XhLnveWJ+r6aCKHeoIBURprFPibEa/aD++QnrkhqJDfcS7gyLWUlZfDVlWY00pDqjUwn6xGOMq41P7q2vqfBnSIzcUHeoj3uWZmlmOKUGae+R6KQSW6gTLIaXWw2pBfgH1V0gvu6HoUB/x7vbDkMdsHXpXXVA3hCKxQi+NImexMF6F9PJlSC+7oehQH/Fu48t+M64UYOosQDPtx+SLcVaKY9hY58df3H58OYrZHUWH+oh37cdsij0S8N+6W+IGJe7XXEFjKSmUEX9QqT9DetkdRYf6iHd5Jordak6gk/cO51WkS1/tR8ildLNE9mzoWL4M6WV3FB3qI97dfsxp2mOEzGm1H8MK6N/221ytsxlV/AXUX45idkfRoT7iXfshLQZrGSQG2ru5CGoceVfqdXKshZq+mpDAdyG97IaiM33EK6YbNWLGDts5hPUxgDVbn/JEzswcy6uWmi9DetkNRYf6iJdzfEefFQVKrQxUdYBSItBeULAVo/YLqD9bajcUHeoj3p0TR7ERR1r1OS+oJ+fFMzE0yTrQZjB95b3wZUgvu6HoUB/x7pxYh2EecTXS01b7sVdzWVLANJOlFPWdociXIT12Q9GhPuLdeMjYaZXjCRS3S441Q01tQBsJo0iMIb/aN8eXIT12Q9GhPuJd+xFykrYOiiirXJOtSq25V5DcZqBuFOzVIF++DOmxG4oO9RHvRtlQiDVbAxsYgEZIUKnL6qkr5pKCSfjFQfErpMduKDrUR7x7Sx4ihbS3Ju7JkItwASvJYE4VssmqP6nUXyE9dkPRoT7iXU9da2s6Vk/Nllf7ESKUVAwCpzzDtDjw1RYjvgzpsRuKDvUR76BefXNJFaHRzjPVZlBanJBnS1b6xDFfDfLly5Aeu6PoUB/xznzhOGakBXXHPc8m2uqptcMIq/UoWFOoP+ipP0N67I6iQ33ES/NFQt7Li1S1rko9GlQdBtixYqUUxF7lmfgypMfuKDrUR7zLM5WBpa8zIo49HnI/ubVQFWTyyF2TcpYfQP3lKLI7ig71ES9DenWu0szreLhHrveewHKOIG2MXnnv5noFtdyF9MQNRWf6iHdM65xD6/ox/O2bm2n1Ica6qnXoKfbZ6rNCLZchPXFD0aE+4t1wapUerU0oYw+wYZVtKO7kae65aa3cX71QlMuQnrih6FAf8S5OPUy6oS2oxzonok3QndmrkjGh1D7HqzyTXIb0xA1Fh/qIdwMS4iCLFmDV5AkUZEAtuYAUzLNnG1ZeXVPLZUhP3FB0qI94Nx6SuRdpBcJqpVfToatmF0bgOGPIA2v6SaX+CumJG4oO9RHvJulRl1wqg9axn93GDuu7BIVSzJhHrvLqhaJchvTEDUWH+oiXSxRjamGPO426jod90OJ5NtAQS9TZmuCrmadyGdITNxQd6iPeVWoMLLEKzMa6248MRVuC3FNOkmrM/RdXel8hPXFD0aE+4hXUqQdMe8xH5bY3gyaBMufqRjg2lBZxFe8fQP0V0hM3FB3qI97lmSqT2qjQ1vlwVeqxOg9OA6YGC0025b+4/fhyFNUdRYf6iHfJU+bKNgN00gW1ZYPamSGlFrOFMCy+GrkulyE9dUfRoT7i3ZWepkwoCumvUltisFEmYKmx6aijyy+g/nIU1R1Fh/qId+1HSyFzLovnvmeeaoXShsAwtiEyKOOrxeRyGdJTdxQd6iNeQV1VcsOEENLfQZErWE8BxjBRi92GvlpMrnchPXVD0Zk+4t2NXledWASkzwYUZoFSkWCmVbip5Gn06pyolyE9dUPRoT7i5TkxFRwkwH9LFEcTqBrywttGqpiH4quWWi9DeuqGokN9xMsliiMlQoawvXGK2qC2lGD96DWj9B7GqwEJehnSUzcUHeoj3rXUU8LqM1alnsP2EkUCm2HCYF69dkiD8FX0Qy9DeuqGokN9xMvLj05UpwFaWz11bBMs7a0vMlUbjbThew/1V0hP3VB0qI94d02NNEvpDKS9wDoZCqyWOkCiEfZjrpLaDy4/PkN65oaiQ33Eu4NiKWKKBn3IIptnBgutQrfQJzayyK/mM+llSM/cUHSoj3j3RHFoy7IvPmZcPXXZM/WaDTApUhsFC+MXUH+F9MwNRYf6iHdx6p6zZorQW097MblAtRYh16Jl1hbfDUjQy5CeuaHoUB/xbo8AttU7SwRZh0TY4wigpqAgGFrmRj1K+QHUX46iuaPoUB/x7jF5DWms1hnKzBlo0ATr69sUBJNwXIX8B+bLZ0jP3FF0qI94N0kv91Wji0L82wxay45TN95rBUQLjZGfLcfQy5CeuaPoUB/xcoui1lFlQv8bOlZH3ptBO4yMMeYUFekHB8XPkJ65o+hQH/EO6tmrhrFKc9gzT+c6I2pgAxklxExFIr8KNNldSM/cUHSmj3h3TS0dYx8KVaoB7fRpbdpB2mxmjUnCq0JtlyE9c0PRoT7iXfRjaJ1cMizIcJ0Tx4CiilBNZuCYV8F+lWeyu5BeDm4oOtRHvBxOXZvEHlZLPeeq1BKgZkIopfRpZcQUX70lt7uQXg5uKDrUR7yCmobMkoiglrpaaikL6j+/HPeKjNWTdP1F+/ER0svBDUWH+oh350QxagHLthEXyjENsMBpey84OWCo4dU1td2F9HJwQ9GhPuJdpeY9nHrxzBxW+9GTQpm4yC7Reu9B83gVp7a7kF4Obig61Ee8W3erpDxHBB3JVtORKmhc3YgoRuoUi9VXI9ftLqSXgxuKDvUR715z/XUZQqDrA1AIArX2DqaNguRVxtMveuqPkF4Obig61Ee8XHeLYp0NsupYB8VYoNiYMEpPVUIwDa9CenYX0svBDUWH+ohXUOcUsoUWILSoQPuKuqx6DZ0XzYwyJv7AUPwK6eXgjqJDfcS7njr1PsLc+xN7A0q0emqKA3IraY5VuQO+2iNgdyG9HNxRdKiPePfwRVoPfVQoGOuCei++Laun5tFC3S/KZ381ct3uQno5uqPoUB/x7kpv7ge3QUH/QnpSB9RVuWGvobMY8yrir3Y4211IL0d3FB3qI96NXK8j59QqpKERKFAG49WNBBPNNrXUFt5AvVuOi5Bejm4oOtNHvGN6IvPAACXvx1wtMqjlDNr7DJVnreGR9/L/TH+F9HJ0Q9GhPuLdu5cFNY7KkEOKe+HLDoF0Acs9hfXzp6CP8kz/QP3ZUruh6FAf8e6a2mZslQOMHPaz2ypQSljNCHWaQ0djepQ8/Qfqz5b6P+ydTY6lKa+EV2QJg8H2cszf/pdwob6L1Dl5xYQzclfrKDOyB11dj2hDhG03FB3qI96VH60Pzi3BMA37mdqgBjXIFkfLIazK5NF8pj9Qf4X00A1Fh/qIdyG90KjnWUHav5mnOMCwN0g5K1qXQa96yf9A/RXSQzcUHeoj3j1T1zAjLqjLtL0ZVBfUyg2QeoqdRcUeRT/+QP0V0kM3FB3qI15BjYGNsArQpHVSD6ugWgMETp3U5sivvJc/UH+F9NANRYf6iHcuuXFs2BTQCgOxFrBpYVUj69RWXlzjL6D+CulFNxQd6iNebgbVkOY6nyfjnua7bouSI0JMfcQR9srbR4biH6i/QnrRDUWH+oh3F8Ux6/qv0qCaKBC1BopjN75QyDpDz/qLJ70vRzG6o+hQH/EyTp1amwkXxet8JkkEEktfB/eOMtUamjxaovhfqD9DetEdRYf6iHeNL1kLJu6QNK7yo6KA5hAglym5rQLExg8cxc+QXnRH0aE+4t3rh3TClBMU3k8gVCNUjgQ5Vg5Repn2qEXxD9RfjmJ0R9GhPuIV1Io9J0EDbKXuRc55Qb2qEURTpDpblUfdXPt0vgnpRTcUnekjXk5cD5UsJOA606o+KoPSjDBnlRRw2iL8PdOfIb3ohqJDfcS7DsUyixIyyMC5ox8T6pgK0mIKQwcn+QXUnyW1G4oO9RHv7onakum6J1JoC+pWGki3BtNKlTIyRXvlveBlSC+6oehQH/GumavbmEKL4kB7M2g0kB3SG1JoVyQtjVcvengZ0ktuKDrUR7wb5DtLKXvWx8wjL6itgoUSIegY2yXfk/Z+APVXSC+5oehQH/HymXpabL0C0u5QrKGscrpOQCkWZo/ZxqsXPbwM6SU3FB3qI95BPcKUTgVG1bHj1AK1tgx5JEOZ1HJ7FafGy5BeckPRoT7i3ZNemlJzmJANw4K6Dah9NuCUS0JuKb0aD/kH6q+QXnJD0aE+4p33klots/NCOcYFdZ8gg3fLwOKZptm6RP4A6q+QXnJD0aE+4l35UWVQI4ZEez5TpQ41xwGxaR6lB232akICXob0kjuKDvUR7+LUM5t265Bx0B6nV8BoZOiYRtOektqrUTZ4GdJL7ig61Ee8G/sRRXJfNXXVuWrqbHEvURx74RyNwCFX/kH58RnSS+4oOtRHvLPJRwszpggWt6No+6K48Z5xllptrDvko0G+f6D+chSTO4oO9RGvoO6dqkpByC0xULMN9WJ8FR/r1iiNOb16/Yh3IT1yQ9GZPuJdmrpYr6ExzDJkMZ0FNGABtqS1SaX87KCOlyE9ckPRoT7iXfQjjtj2C7Wt4nlBTbIO6rwbyjN10lHrqyWKf6D+KqnJDUWH+oh3UCNqmbWBBd1tt+vGqDlXCF2t1oGZnnkv8TKkR24oOtRHvJzP1ErNLQDVloAmr0M6TARFMs3IHMV+APVXSI/cUHSoj3iZZ8I2cjLQdT0E6lih5j6A1y3RFlKI6VWPQLwM6ZEbig71Ee+Sp42HRDMoMvbCl64gmDuMmHmuczqPZz0C8TKkR24oOtRHvJv6sWdANmtAu4eL2sxgOAKEgaGMUFLgV2238TKkR24oOtRHvMszKbKFSpAKLagLEdTeCWYLYSQKY+RfQP0V0iM3FB3qI15BHQRLmWEv5MrruJZ1ZtvoAiKtdBtKff4C6q+QHrmh6FAf8c58yRP7SBHGWIc0EQloqRUw56S9h3V//MU79ZejmN1RdKiPeAe19c69FWBdd0TaPS9WVvkRTcf6jUso4dXQsXgZ0svuKDrUR7x7/ajESXIG7mknT0uHysVgsVzWCZ7ibD94/fgM6WV3FB3qI969U2PqZeQCynvoWMQMQtVATGuKtTTSHziKnyG97I6iQ33EyxZFpGz7zSPIOqlLDIvnsP5UbEzqAZvoq5Hr6S6kl91QdKaPeNciYLtJYEzQyg0oVQQduwOGDCU3Db29GmWTLkN62Q1Fh/qId3km1YZ5Hc81bZe8jgh1RlynNepUjZqf5ZnSZUgvu6HoUB/xbouRxiBsBDb3FqOC6yvuAzrFpDFPzPSq7TZdhvSyG4oO9REv80xVcUiAlDbUocsqP8qAMrthkJYMf3FSf4X0shuKDvURr6BOgzA2m5ByN6BVb0DFtMqPXItGySbyi5P6K6SX3VB0qI94t5qrSOAQI5RaB5BJWTU18So/1smtLUTmX1wUv0J6xQ1Fh/qId73kSB1xjnUzbArUw1jlhyUwK7EEaqOWH7zofYb0ihuKDvUR705q072vaAJNK0BY0174ksHarKHnkGuqP4D6K6RX3FB0qI94571gy2NqhjHaLj/6OrMjGWRBW9fEHtcl8gdQf4X0ihuKDvUR7570SGKvkiC3PchXg4A2asBooRbMk8ovLopfjmJxR9GhPuJdTd1k3RUTQZXSgWjhbRk7zFHqYKu45yg9h/ozpFfcUXSoj3jnKNbWKezOALMItCpoUP53b0wlVLGC8wc19WdIr7ij6FAf8W7macjMe+wHqzJQlj2gKUUI+wTPNBbqPyg/PkN6xR1Fh/qId+ZLVZ2hGFDaF0WdCMajQBNCDLPl8qzxhe5CesUNRWf6iHdtt9yiqWTIWPsO6SWoYcRVjPDAGWYcJO+Z/gzpFTcUHeojXqapbQYmg5j0X/RjgDYuUAvNWQsKxlfRD7oM6bEbig71Ee/yTLN2HWHvcN4LX0TKXvgyYa7qI/BoMcVXHYp0GdJjNxQd6iPe3RP7SLYHfoReK9DsHSqFf3V1ReZ1e8RfQP0V0mM3FB3qI9613VqQ3aQIVrKu8oNW+ZG6QEt9DO6jJ37VdkuXIT12Q9GhPuKdoZgiWeAKQ2zV1CgL6hkUuHBKWLm1+upFjy5DeuyGokN9xLsXvZC65RFg/mu7DXFP0isEQYsa7n1zz1xyugzpsRuKDvUR78ZDllCScIRJExfUe5CvpL7nrkuOs2LEV0PH6DKkx24oOtRHvEueig2pYUGdqABxDqu6rgNCTqRYi/QF33uov0J67IaiQ33EO/MFQylsBjjWB9GqPJRxXRTx38j1ZrH/wFD8DOmxO4oO9RHvlmOUycNUoM/9Tp1bglpHgdEiJ5u1jPSD8uMzpMfuKDrUR7wb5BvVeogNCoa09wgwWKoClvOQjEMsvwrp0WVIT9xRdKiPeHdRnNhXAZJAcRKsy6KCUUwgss5qTKox/+D14zOkJ+4oOtRHvMx+7HZyCTBn7uuiyAvvZgUWzXVh3mPKry6K+S6kJ24oOtNHvGO6x1CRFLiGPR2yTrAuEUrXSaUQirb3TH+G9MQNRYf6iHcT10NI1YYApzSA6t6fmIosqEVrF5Jgr5Yo5suQnrih6FAf8e6kXkc1G2XALLrvibagNoKcqUQZq6Aer/JM+TKkJ24oOtRHvHv8GN2sU4GQdvNLXJVHDVIgslKbC/dWXr3o5cuQnrih6FAf8fLxY8bMuYIY255nw1ArVdBFtU5tPPr8AdRfIT1xQ9GhPuLdyPWcOGFhsFzXRbGVCTKowcTEY6xv1X4B9VdIT9xQdKiPeDf1YzQJnTOMNgX2fHMwbASVZmpoI1F55ZLny5CeuKHoUB/xct3tTjT1CmnEBLRqaBCkBHEYlx7aTOXV0LF8GdJTNxQd6iPelR+hUtCdpM47pNeygsyiYCzBVDjP+cpQzJchPXVD0aE+4l031wK6DEOwFv713a6amloDDrNZxLBviz+A+stRVHcUHeoj3nVzZUw59AmtpH/Rj1VOWwywRzPtWXpxneTvof4M6ak7ig71Ee+aybG1WieBVWIgWnjX2hfZinF9w7nzL6D+chTVHUWH+oiXg3xtFF71RutRgGrJC+9BMEzVQgpD5FUzeb4M6ak7ig71Ee9O6mGBkkUoKBVorMLaijWQgFg1BR7zlaNY7kJ66oaiM33Euxe9maRmjCC9r+pjTgVlJVDL6++ALeOr4dTlMqSnbig61Ee8G05NZYTWCuhgBEozQi3VYMye21jlto1XJXW5DOmpG4oO9REvZ55mm7nW3Tw+gSQWkFgR8ighG7ad0/sB1J8ltRuKDvUR70bZMMZpKUK03mCPrQP9N6aaZrA026zt1SDfchfSK8ENRYf6iHf3xGI1RVsndRxpndR5QBVaH1gLJQq98CuXvNyF9EpwQ9GhPuJd+VFji4l2sy0HIMwIVnZSb2ZcF8WoZr+A+iOkV4Ibig71Ee+iH3FYLN2gjmhAe5qvaB0gQ0uJsq6Q7dWAhHIX0ivBDUWH+oh33suUMkOPIDUVoGi830EGWEQNiL3l8IuL4kdIrwQ3FB3qI95N0rMss4c9ymau8oMX3lpGACwp9tozIf/infojpFeCG4oO9RHvTmrtyWKasC6GDajWBCbWIAyKIWdbF8VXfbflLqRXgjuKDvUR71oUpfaiRFBbn3vmadvjIRFSDJjLjLHkV2M/yl1IrwR3FB3qI969fgxJTBJgWK+wio29cC4IjDJWPV1ix/iDd+qvkF4J7ig61Ee8e6dusTdWgaQ295OegCgmoCEh19JLk19A/eEoluCOokN9xLvyI7YoVCcUs3VR1PIvSS3QZjblWuf6Bx5BzVchvYJuKDrTR7ysPhKP9Qsyd1z3xEzrnjgqiOQ9HSHPkF49fvBdSK+gG4oO9REv226LRUkEeZUhq/qIEyyPBmR5Up6R383x5buQXkE3FB3qI96tuxWNRbAAyU6eYlJQCwTTwojroM5zvjIU+S6kV9ANRYf6iHe95KNk63nvDYgL6twb1Bl2t0AbGKNNi6/6XvgypIduKDrUR7w7qeeej2DrYmgygUafoKGFxTimPBdQ/GyQL1+G9NANRYf6iHeNLxExSskQMYbdobjuiMwMiGyz1kKsvzipv0J66IaiQ33Eu9VcA7vOmiA12tEPXhdF4womrVdVDesc/wHUXyE9dEPRoT7iZS95XRfC1kDnTECdB9S+rozWO86K1ov94qT+CumhG4oO9RHvLoo9jCExAlPeyzGs79kIFRbdJklCjv0XT3pfIT10Q9GhPuLdRZEr096amEVslR+lQ52mQDa7pVJSqL940vtyFKM7ig71Ee9qamNLOQnUtMdD5t0jQFNAY6hZgxq3V/OZ+DKkF91RdKiPeGeTZ5oUBGHQbibv2dYdMU6IkYIGMmv4g+jHZ0gvuqPoUB/xbo9AYs15DAjcKpCkDNVqhaVbHRmlpF9A/eUoRncUHeoj3o39aH1hHSagigDNmMGYAkizdX/UkoxfXRTlLqQX3VB0po94l2cqc0xRg1Z5MR3ruieiFWi9KPZRd2LvPdOfIb3ohqJDfcRLl3zVzAtgSKYMFGyX1Gl9xUO4zVo4vkqeymVIL7qh6FAf8c57ya2VaQ2mTF1QzwySSQF5BIuGw/qr8ZByGdKLbig61Ee8814oTyuWofAuqTt1UBoRcqxFZxla6dU9US5DetENRYf6iHflR7JVN9cJI0fdIT1d5QdlSE17Tqi11FdbjOQypBfdUHSoj3h3UludGAZBqiEDUUxQS2xQqXCqmcrorybpyWVIL7mh6FAf8e71Y+as0tuqpMsqP8I6qYVtj/7ILcc0wgw/eNH7DOklNxQd6iPePVNjHTRzglnY9h6BDJaSQU6UUqKuOn4B9VdIL7mh6FAf8c4l12KjIcKsaffdUgQpkRbjNCxObRx+UX58hfSSG4oO9RGvoMYYrEUcIHPnmVLgVYj0vdK5zbJ4t1l+Yb58OYrJHUWH+ohXUM/FLTOtesNoXxRDWHfEacC5x6iTC9OrkJ5chvSSO4oO9RHvLorVuM8SoY+8amqTdUcsRtDWZ1ZirfkHJ/VnSC+5o+hQH/Gu/AjahLFCtLGKDtoLFDFlmNysc7W4rpE/gPrLUUzuKDrUR7zs5uqppdCgJ91Qj70ktHXoXbSMHIjwFdR6F9JLbig600e8K6klrsthm4AoCUiDgVHc0Y8osUWN+iykp5chveSGokN9xDuXXHu3OieoNVxQzw51FIQZ9uM1rRvkeBXS08uQHrmh6FAf8TJ5mquNFCD0sTsUawTDVWFPFrNEkVYp8gOov0pqckPRoT7i3T3RQq9lDpC05zNZRzDBDk21joCBYn+18EUvQ3rkhqJDfcS7DsXcAq8bIZSc9/KAGfaLnoBxDmpxqZh+APVXSI/cUHSoj3gHNYUmI0dQpLRXcwlUCRXawDFKHzLaqyWKehnSIzcUHeoj3r1+9EijjQYaVjlN0vPCuyXoKnEusGd+lmfSy5AeuaHoUB/xrptrITwsT5iaCSi2vZM87QfrIGPMGqW8yjPpZUiP3FB0qI94572ocpwtQBm9AzUcUBkX42VKmqHWZL+4KH6F9MgNRYf6iFdQtyo0ezVosj6oNQHtmAElFWMeifKrQb56GdIjdxQd6iPe1dQ0iemfS86r6JBVfmhPEWKdUva+OaYf1NSfIT1yR9GhPuLlyPU29qkMQlp2SI+hhr3NOfOQLKsoeTZ0TC9DetkdRYf6iHdQr6MYh6Q9lknW9bA2qONfUq9XljJ7C+UHUH85itkdRYf6iJc2ec2oqhCsIFBPAmZBQTCtG2SfY5ZHs2xSuAvpZTcUnekj3m0xmmb53/KAWPYzdV51SGy0SpBYLUZlfrVE8b9Mf4b0shuKDvURr6COo1KSkMBmViDtFSTUCkVKjwlDj/SDg/ozpJfdUHSoj3jbItCR54BpuE5qKw202YSauBKuT26P7ol/oP4sqd1QdKiPeNehiKM17gIpL5Qp6CpEhjK0QKv46NRbeRT9+AP1V0gvu6HoUB/xCuquxqn3CTaqACVtUMvuJW9mXWa1MR71kv+B+iukl91QdKiPePf4IYN63knqvndj8GwglgywEq2rY0Kuj5Knf6D+CullNxQd6iPe5ZlEarVUIKRagCau8mNxDpp6MMRCjX9RfnyF9LIbig71Ee9c8lED5VJ2nLoD5VzAeD+BcEuI2Mhe9Qj8gforpFfcUHSoj3j3pBdHls4NCtUEJEKrui4DNI+W44gW0qM80x+ov0J6xQ1Fh/qIV1AXbGmOwBB5tFVTJwRrIezGF2JcPzB8lGf6A/WXo1jcUXSoj3gFddAeYh4dhpUdp44TZFWxMDHEUEMUGj84qT9DesUdRYf6iHdx6pksz5GgNk47pBdBZ0nQeFGtSbW+WmP0B+ovR7G4o+hQH/FuQkJZRbNEWRSHAYQ1g4YYwUTX1TG0PuYPyo/PkF5xR9GhPuLdO/UwKTQHlMJllR+pgez9oLk3HSisqq9eP/AupFfcUHSmj3h3T7TYUcWgN1pMBxbQHAlazuuMHoi5vQrp4WVIr7ih6FAf8W43RifTSBPq+NehWPd8plFADXGmf5bioxaBP1B/ltRuKDrUR7wL6XEwCpkhBIpANbR1Y1yXxRE1FMrc1kH5A6g/S2o3FB3qI94ZispctRDMvI5rItF1T+SxV2UImvSeXy1R/AP1V0iP3VB0qI942fjCoViOYHGH9DIZyL91tzOLlsBY6i9O6q+QHruh6FAf8S55WmJLcyKs0nV3KNIAC5hgrhK742TLr7YY/YH6K6THbig61Ee8Gw+JeZUcySCx0LooUlon9WK8Gc8UsCXqP3jR+wzpsRuKDvUR7wYk5CKDCWFOq0AYI0gUA7OEFDlbZPkB1F8hPXZD0aE+4mVNHQ1VI4zSeQ9IQDBWBlnFR7VIPOWVoYiXIT12Q9GhPuJd9INzT8062JwKFKxBDWnPZ2qrnA7MGn5xUn85iuyOokN9xMvoRysjlQC6LReaY4IVS2ANQ2eTpvHRGqP/Qv0Z0mN3FB3qI96ZLySTaR3Si+l1PrMUsNz+l9SrY2ZUeTUhAS9DeuyOokN9xLsWxZxmTEXW9TDsokMLaKurGilVe1Ok8Wo85B+ovxxFdkfRoT7i3etHjxhVESrumpolQx1mwDFrrTmPGF713ca7kJ64oehMH/Hu8cPKKClWKOu8XiV1Q5DCBtWsUceeMb5qEYiXIT1xQ9GhPuKd98Kha0sB5p52ujunQJg6JC1tSDcJ+uqeGC9DeuKGokN9xLsXPdIya2MYuquPVAis1gaSbdUfc2J61swVL0N64oaiQ33Eu7ZbLrJK5wqL7AY0UFdxTQvqkOPUMVnGq3tivAzpiRuKDvUR7/JMfRDnUKHPsqCWdUhbrhkKd5mDbPb+qvElXob0xA1Fh/qIdy96ZRLNLOt62FdN3Tru4esTOA7LI8hM+GpAQrwM6Ykbig71ES9Xc/WmRXFnPSpQyGGV0+vgVg2l1xlbebWa6w/UXyE9cUPRoT7iXYti5WJR5yo6aF0UR8qgZgFCL9OGKVr/RU39FdITNxQd6iPeNZOrcKqjw2yUgfZI32ojQ+waVDvPxL+oqb9CeuKGokN9xMs4daVVYVRIs+ypH32A1s6wLot1hBRw1FchvXgZ0lN3FB3qI95BrSLRaoKmu5m8hQF1VR7QUt89ijXgszh1vAzpqTuKDvUR70J6sebZ8oCOe5aNdt3Jpry+xdKjYs34g+jHZ0hP3VF0qI94WX5Mq8Uq9L2gi3IjEJEGyJKK9mGr5P4B1F+Oorqj6FAf8S77MWciUYPFNgGlIVBlFdYpcKIpvaf86qKY7kJ66oaiM33Eu+hH7tq0xlVurDOaYouwN8CAEukIXTvlV3mmdBnSUzcUHeoj3kU/cuReB0JEnkB764sFYcgtGHJUrVl/APVnSe2GokN9xMupH7MLkkCqI6yTGhPoHAQlq7XIUrL94qT+LKndUHSoj3jnvbRpCRNCwD31o04F1dYgaaba6lzyq3tiugzpqRuKDvUR71Zz6ayVhsLkvBeT7x3OHAzCTLJoX0V1eDUeMl2G9NQNRYf6iHfJ0yZi0hGIkgL1abCqaIPU0ypIYsnEr8ZDpruQHgc3FB3qI96d1AlLQc6gRVZNPSavr0KDqFxzDiFKeZU8TXchPQ5uKDrUR7wckJC7WW9gmAxIa10nta2vZtFIrXCP8wdQf4T0OLih6FAf8S5Onaw2krrqjX+vH3FdFGftkFjVBs1J4Rcn9UdIj4Mbig71Ee9ccumhhEygkhfUlhksxAo9Ik2VvmrqV3HqdBfS4+COokN9xLs8U2k2+t5bFPMqOoxklR8V99Cx3ksYtfTxHuqvkB4HdxQd6iPe2eSxNCx5ggmvk3qvntM5IwykgJ3mKPMH5cdXSI+DO4oO9RHvnvQiS+uYYbB2oErrzO4BAQeqljKm6Q/yTF8hPQ7uKDrUR7yCOhWMedLcm5tX+dEtwrogjgV1iuvwHpbmq40vdBXS4+CGojN9xCumrUnmyR1SHLqqj0BQJeGqPjRzS9Irvup7obuQHgc3FB3qI95BPVLFlgvEqREIe4RaYl4lyCIdw8idfwH1V0mNbig61Ee8rT5GX1RDqrqqjzICaOIKjdRaHzJafPX4QXchPUY3FB3qI94ZilZb4RnBcpxATStYI4H1m555TyOj8ouT+iOkx+iGokN9xLvkaaXYaxPAomNBXWndGPekpmJp1Lg3Kf7ipP4I6TG6oehQH/HypJbepyGgiQCJ8p7UJJBFUCjMmeVV9IMuQ3rohqJDfcS7bi4jpMYJWPd4SGoGOlZhbXOOMInE8iuXnC5DeuiGokN9xLvXj0wYUzVoFnEVHYGhbqs8Wc1zlSQhzl9A/RXSQzcUHeoj3pUfLIlbiSC894HGLKDCE2KkgMKcFV8NHaPLkB66oehQH/Eu+pFq6xIE2Ix3i2KB3T8OGYPMpXV9NkmPLkN66I6iQ33EK6gZW1jwFhCsGShQBimpQi891pm5Wn7Vd0uXIT10R9GhPuLdRbFaRUwReMQGhC2Bjd6Be7GWjafG8gOovxzF6I6iQ33EK6gxdS6lG9gejkA1DVAt66ROFdeJHS2GVyE9ugzpRXcUHeoj3vXdzo5N24CmZZUf8d+EBIrQRh/YZxzx2W6ufBfSi24oOtNHvHv8oI7GZaxyY10WabYK2ppC1crWM6LWVwd1vgzpRTcUHeoj3uWZeioJzaAoroMap4DkmaFHkj46D9FXm0HzZUgvuqHoUB/xru22YJHJBJb2bowU4vqqM2AedVUetfKzXvJ8GdKLbig61Ee8uyeGWXLmCLwo3qNs1j0Re4JRbNKqtWN5tsM5X4b0ohuKDvUR78qPRkizCDTOq6bOBUFLipBxWGUNxZ696OXLkF50Q9GhPuLd4wdlbDN0GLTj1FnWRZGTQi9Mgtxanq8m6eXLkF50Q9GhPuJd+RFjV2sTJIRVfsjedCsL79bDiFpa1fwqeZovQ3rRDUWH+oh3I9ez8KAyYXBGIO4T6sIZIjbrbeYU5dUegXwZ0ktuKDrUR7yCmqTMlAZByzuk11MCkTGgNSTr2mz2X7xTf4X0khuKDvURL8sPrcJhQKnjXzN5hbqTIKWtv0iaxPQDQ/EzpJfcUXSoj3j3Tm0x7Fm5wHUvJqcewNAYEFe1PXEVIfZqlE2+DOkldxQd6iPeNb4gt7lHIliNezOotXVRXNUIz9kaj7R+/qqZPF+G9JI7ig71Ee8m6aXWy/YRC9UAFOoAo1WN5MQ91BKaPOu7zZchveSOokN9xMturtYKWlj1RljlR2MEa1WAs+RVfcxq49XCuXIX0ktuKDrTR7yrPhYzc1EMBRfONFKH2mhCSVpaToVCeFV9lMuQXnJD0aE+4t1ujFpTHSyw6owEFOcqrvM6qLFaVxo5Zn2VZyqXIb3khqJDfcS7NQIzWglIEHcJQkMmKEsBKRRpZp0hvGq7LZchveSGokN9xLu2W+EeNSUw++eSt73FaAwIhAMJcZ3ar4aOlcuQHrmh6FAf8c5Q5Fl0lc+QCncgNlk19RyAuZfOvc5UXz1Tl8uQHrmh6FAf8e7xQ1tLxAq8DXKKNa2TWndcT3Uo5xzk1Q7nchnSIzcUHeoj3kE950hpp/JG2FuMKK1yOqyDe10fRVqNubx6pi6XIT1yQ9GhPuJdnLqRBI4EFdmAasYFte3p1MZVQmyj5x9A/RXSIzcUHeoj3o2yaTOWUNdJvQqOdVGcGSxzgVk260W586segXIZ0iM3FB3qI96F9NpMqVOB3GoBGmWd1FYJugzLrVDL6QeG4mdIj9xRdKiPePekl9h6xQylyio/mkWQ2BlKyWkMbGVR/x7qz5AeuaPoUB/xru9W0uwpJrCU4yo/iFZN3To0lthS5krzBzX1Z0iP3FF0qI94V36U1nT7LjEOAiKcoJEbxC61W6Cm81XjS7kM6ZE7ig71Ee/KjzDH0BIh0EiwF5GDzdoghUV6KS1af2W+8F1IL7uh6Ewf8S7PZFg5doNWdklNcTE9pkEeXGYN2ge9in7wZUgvu6HoUB/x0lAMVmfPkFITIMYGFVtdjJP2GBL38oOD+jOkl91QdKiPeFdSU6Oui+KZa93jIRW2cQ45pbqnng4Or9pu+TKkl91QdKiPeFdSa+yN0jqp4w58REKo3PsqrrGngjp6fPX4wZchveyGokN9xLstRtlyyiKQOe3p1DxBYjOQ3MLIXCfKK++FL0N62Q1Fh/qIdwMScrdkrcA02jNPi4DpfrU2TjmYTIqv4tR8GdLLbig61Ee8815iL6OUDpWKrouiNDCccd0bRSYP7UN/cVJ/hfSyG4oO9RHvXj8sKdEQSDhp1dRlQa2777Yp9cyBa341yJcvQ3rZDUWH+oh3F0XuUogLNJqy+273yHUUmLGb8gxWwi8uil8hveyGokN9xLturo5VO0fIVQtQJ4baI0KYLZSompu8Sp7yZUivuKPoUB/xrvzIIaAywuS0LooaGGRdzcBikxY0j8k/cBQ/Q3rFHUWH+oh3rx9VZmARsFpW+VEsgERqUCplRCtcfvGk9xnSK+4oOtRHvBv7gbnlkCPUJns8JCpoXN9i6zpC5DrKq75bvgzpFXcUHeoj3u0RKJk52KI49AV1ogSqfUKOFAeLVbRXJ7XchfSKG4rO9BGvmC55hpCxAw+bO01dd0hvQFqH9Cw6Buur6IdchvSKG4oO9RHvoGbWuF+oTbise6IWkNEidFalqtVK+wXUnyW1G4oO9REvx0MajpILaKptP35EsF4HBMZmpYjN8GozqFyG9Iobig71Ee9K6kijkWyUd0ivxHVmWw+gHHKuobSeXw3ylcuQXnFD0aE+4t10apOkM1aIHAWoqUHNTaHMkKQH7MF+AfVXSK+4oehQH/Eueco4uNV1Us+IQFgyCPZVWOcRWqEUp/yipv4K6bEbig71EW93Y3SyPcCm176gTgVsZ/ayimAref39ajOoXIb02A1Fh/qIl40vgUtLe+T6zjMRrpM62T+8SbRVtmeLyeUypMduKDrUR7yrqVfRPEQVtEnbKHeoZdcgeQ7q2CfOV8lTuQzpsRuKDvURr6DWmApxYJiV5m5MTKv8mBlisY6zm016tfFFLkN67I6iQ33Eu2byPGfjpFDqOp8p57Euim3CklobJUSKPzipP0N67I6iQ33Eu+nUofepJUFsUoFSnqA1IMyWQos6NT8b5CuXIT12R9GhPuKdo6hZNM8EfciepBd2H3kNUANxMyl7RNMPoP5yFNkdRYf6iJc2eRuB+4QqvHc4jwy6Z9ms/+lrGhyjtVdQ611Ij91QdKaPeNciQFky8b9lGAOoKoO1uEqQUFClMSO/uifqZUiP3VB0qI94BXWPyJXEVvUxIpCigc2uECzGoIRYnnUo6mVIT9xQdKiPeJdnWhX1qCLAdbcIDNlRJmoQpeeZwzDsr9YI6GVIT9xQdKiPeAc1I3bdU2xCXPdEGR2My6qw4ygLaX44IEEvQ3rihqJDfcS7AQnSWu4tAuvejcGWQEspYLlm3dMhTdMPoP4K6Ykbig71Ee9CeokkzRqA/oX0SlnlhyXb45p6KpVR0qvp1HoZ0hM3FB3qI95N0kNrVSaCxF1+jLkqD60DOO55Y6Ji+ovXj6+Qnrih6FAf8a78yDlqjAbNsu1n6gqGGaHPGRXbHLW9GpCglyE9cUPRoT7iHdRtjxwLAUJNBajyWOX0rCC4aDKLqcur1Vx6GdITNxQd6iNejrKRVJRld3N1oMQZbESFznURXuoI9ot36i9HUdxRdKiPeBfSU+6zW1yVdFsXxREEbKEMU/fMdeFY+w9q6s+Qnrij6FAf8a6bK2qoNiM0CbvxZc9KsFEgClmZVYL+BOovR1HdUXSoj3i5GbRhy5VA9jRfWgiDthFBwxw4A1nrP6ipP0N66o6iQ33Euzg15X/zxfZM6glkUkFrqRBDKphSXkg9CulRuAvpqRuKzvQR7+6JHTs3Mwg9rIM6TNvjxzKkWWcZFkcdj6Z+/Jfpz5CeuqHoUB/xLvox0mgtNQikul3FBJWjQRYjaXloz4+mfvyB+rOkdkPRoT7i3TM10mhloTxtIlDqEQxTgLmfrVOtE+3R1I8/UH+W1G4oOtRHvDyph81pCkHrnqQ3E+gkBeMhNFtImX5QUn+G9NQNRYf6iHcnNbcRaHaYsSWgnnfydE4ICWfURhrLL07qr5CeuqHoUB/xcuhY4RK5AafQNtQGkgZBrC1IopJrf2Qo/oH6K6Snbig61Ee8g1qTUFmHtGGXbSjGvUQRIckUGjO0Mn9xUfwK6akbig71Ee9c8hRSqLVBKns5Ro9jlR+5QZHdxc3aQ//Fk95HSE+CG4oO9RHvDMUxC2vMEHkqUJY9SW9dGUdvOaaoltKjLUZ/oP4I6UlwQ9GhPuJdM3lpq6puA/K/vtu4CmulkKGlf2szZh2vGl/+QP3hKEpwR9GhPuLlHgGeyURBh66aOqT9pBcnlMQSQ5o48qNJev+F+iukJ8EdRYf6iHe7uay3MDNBzCkDrWsZCAkB1xZDRVW0H7xTf4X0JLij6FAf8e6duluMQ8o6pPegdW5zndRNoWNvs8a4vn7UTP4H6g9HUYI7ig71Ee8CTblY2i3kxLSgbqhg0vaqrhznng457VGcmvAqpCfBDUVn+oh3veRjMMqenxcVF9i77bYYw6AQIlLFUB+13f6X6a+QngQ3FB3qI949fmDOXdtCOe+pH1zKngy5Tuvc5gwYRnlWUuNdSE+CG4oO9RHv8kyrZA5WOkS0CGRFQJpGmGNH9Mws4KOhY3+g/iyp3VB0qI94t/AFuYQsBqPy3Ku5ViEycf57C0nYCfXVuts/UH+E9ATdUHSoj3h3T2w1NKuriK5kq/zAPfADBXIf3JCta5UfQP0R0lv/Og61Q/3/4t3I9Zlz6h1BW0mr/NgNuMgN1mk9o+VeKNEPoP4I6Qm6oehQH/Gu/JCBKYcK89+AhL1CoJbMgJU4a+Su8VX0A+9CeoJuKDrUR7ybedrrwmbbLgvhPSChgU4OEFmTjI7r8xdQf4X00A1Fh/qId3HqFkpLi+IyCgEVVNA0CVDN9haBgfIqTo2XIT10Q9GhPuIV1GGU3jgYDNrHdS0Mpmkd17320CdPma+6ufAypIfuKDrUR7yrqVMLadRVSYe6N74sqOtsBeKsjUbPuoB/D/VnSA/dUXSoj3hnk3fGPKMA8x7km03WSV0ZtESlTjOq/MB8+QzpoTuKDvUR7xzFhIlNCPrY79QjLp7Dui1WS1MFW8D2qu8WL0N66I6iQ33Euzj1nik6Y4UQVyVNIVSwSAOaSU5x4Ej91UUx3oX0ohuKzvQR79puOVGsM4BIXiU1agOJaCDN0Eof71Y4/5fpz5BedEPRoT7iZYeijdglwYwFF9S1ga0vocdRLCGW0l51KMbLkF50Q9GhPuJlnklrKLyqj5TWSZ2agMbGC2qZocaYVX4B9VdJHd1QdKiPePdMjdoxjwwlswCxVKgFJ4SSZ6IsYdKrZ+p4GdKLbig61Ee86yWPLc3YA/SaCEg31EgVWHaiSRfa9CqkFy9DetENRYf6iHflR8Esuc9FMe0BCXWCyVy3xRJxdhul6quQXrwM6UU3FB3qI97FqVexYUFWES05A+2tL6ppj9OTVChyHH3+AOqvkF50Q9GhPuLdM/UovbTWIY9dflhQqLMLcE0159atpFejbOJlSC+6oehQH/Gups49dNYAI/Jed9sRpK+TmhqlrNpI9FU3V7wM6UU3FB3qI969U88e2kCD/cyxUF6FSK2rpi5pYk5ds9Avyo8vRzG5o+hQH/Gu/Oh5ndV5wshdt6M4QHAW6EFmaTnEGn7wpPcZ0kvuKDrUR7yDGvueVceQlBfUygTW56qu1wmNPYyR6w9O6s+QXnJH0aE+4t1m0NlMu+5o3iqsadQEEkvZ++ewUBS2+IN36s+QXnJH0aE+4l3yFEWIS4Mp3fbI9QB1d+BKQNUumOZ89U6d7kJ6yQ1FZ/qIdwd1x0Z1VR9iuPtehoLajNBiTFFSKVIf7SX/L9OfIb3khqJDfcS7kjr0UDTwLjzWQa1tdwdMBOw2QqohxvKqRSBdhvSSG4oO9RHvTmrUVFf1DDrygnq2CNJ6gmwtVew8A74qqdNlSC+5oehQH/HOe6lWaXCAlkLYLrmADRIouTREDquifvX4kS5DeskNRYf6iHejbIoxYkPIae9w3lCv66FCaFKHlFVxz1ejbNJlSC+5oehQH/Gupm6aes0MJewdzk0nLJptv4V0EWPC+qqbK12G9MgNRYf6iJflR+fWbJUfZcRVU2cFlbpuizVijRIk5Vdtt+kypEduKDrUR7yd+pFt6oDJe+jYiIvnMfMevp4zxl7ms0l66TKkR24oOtRHvDupuYQqc0Cqe5Cv7Cc9HgNQ50xCI5Xyi5P6K6RHbig61Ee8q6nzKpubJOBMDFTDgLqnU+8WrzpTwdJf5ZnSZUiP3FF0qI94N/OUtKzimaD2qOukzgN01gmx95aDYOvt1SS9dBnSI3cUHeoj3m0GHRx6FYKJvQOVURbenCGXWqauG6TkH7xTf4b0yB1Fh/qIdy2KJqPVJtAqCtCkCKJtwkihFa6apb3aopguQ3rkjqJDfcS7jS8hcC57fG/ME4j7DjSJQtfRYlRrJq8CTXQX0iM3FJ3pI95VH21GDItkjLxDTQXBxugwsDGVYh2fLVGky5AeuaHoUB/xrvoY3UoIEUaIEYhagEVRglV7jI5t7OfqH0D9VVJnNxQd6iPendS19NGlgsya9hzfAVrjhMQ5VNHK8mzhC12G9LIbig71ES9H2QxMMQZg5QW17n1zvU8otRprwqb26p5IlyG97IaiQ33Eu2fqVEJqY0DprQPhyGB1FdaYUtFQU8jplUtOlyG97IaiQ33Eu6kfWjvtk7rvXS/7VgY1t7GTenkUKVot/QDqr5BedkPRoT7iXZ4p5twrT5C0p350IlDmAIOSGWMSna+6uegypJfdUHSoj3jpvTBWNIaivMqPhh1UewdsY2ofhppeueR0GdLLbig61Ee8XI4xI4e5/him7G6uwSCdCVKPiXKeYfAvnvS+QnrZDUWH+oh35UeS2pEMtMleYyQJ6hwKC2xFHahUXi3HoMuQXnZH0aE+4t1urhmnlJKh2Z5OPWaHqmVCCkUIR1x3yB9cFD9DetkdRYf6iFdQz85zAWxQBRHI+t4jEAViLiM03K99P4h+fIb0ijuKDvUR705qi7UMaav8sFV+aKog1gySqs1Becz2qkeALkN6xR1Fh/qIdxtfWpIc10UxWSjrpM4JtNq6KLZFnapIz69O6nwX0ituKDrTR7x7/Ag5hdTCOqONd4eigoQRoYvaEK1I49Uzdb4M6RU3FB3qI949fpRoSEqAmFZJzaZgpRHUMClg5p7wBwf1Z0ivuKHoUB/xznuZ0mlgX1DXBrTnfygFW2e2Nk6l74k2P4D6s6R2Q9GhPuJdSS09phAq4NwueTUBWzzDyJRTnmkGejWfKV+G9Iobig71Ee9CejWUmSxDqhh2nqmBTEFYhTbGEQISvto3ly9DesUNRYf6iFdQh5BjoL3kdszdzSUddLYCUfK6K9ZVf6RXhmK+DOkVNxQd6iPeXRRHrynFBINjAYqrBhHMERpNlX2FzPJqN0a+DOkVNxQd6iPelR+WpAxhsNQrkFlcJ7VGCIFaIZmR8qsegXwZ0mM3FB3qI16+U1eLAxuUWMJ+/ShgFTP0FtNIs0bLvzipv0J67IaiQ33Eu75bk8xTDGrkvZi8JDCxuaoRnFwM91ybH0D95SiyO4oO9RHvauqpLdieMtbqdhSlgrWcoGKt6weTxi+g/gzpsTuKDvUR75Yo9oJYJ0NJaS9RRAbRUGGk3pqtYpvzD2zyz5Aeu6PoUB/xbuNLCJwwN5DeVvkxZQ/y7QOUhWdIJIj9B1B/OYrsjqJDfcS75CnPVGqskJpFWMVGAg17SWgeLGFQsPjqnbrchfTYDUVn+oh3JfXuGa/cYOos/2O6xrGXk+s6p3tgCq8eP8plSI/dUHSoj3jZ92Kht4lQdR/PKbUFdWJoQXOghTuNV2235TKkx24oOtRHvKs+QiGqIYImXdWHVgPrkmFYqrU2UnlmKJbLkB67oehQH/EO6jGJqGUIde6TGvc9cfeS56Aa1azxqzxTuQzpiRuKDvUR7wzFXFL6N8qGlYCKCtie6xsCtyo2bMZfnNRfIT1xQ9GhPuLdix6l0tclEWjyOqk5rZO6r9tixLqrktopvWp8KZchPXFD0aE+4p33ImWkzBk0DlsndajrpG4CpdXROaXIz1ZzlcuQnrih6FAf8a78mExFrIMU7LDujAxax4Q5+5BVgXDUX9TUXyE9cUPRoT7iXY+ANBq2LooR856kJxFqrhlmVs5ztKHllaFYLkN64oaiQ33Eu5Na6roNSoISkFdhbQjC1ACR5tA2Yyiv4tTlMqQn7ig61Ee8dBRbLXFUqGQJKOcCmiv9e+Gz2ePAZyPXy2VIT9xRdKiPeNdMrpp6lQlouQHJCCABJ3QaMeVGCZ9tfCmXIT1xR9GhPuIV1NxsZGsNrOyZpzuDaoXXSZ3CKNO0j/aLk/rLURR3FB3qI95dFJtamrYnMiEBxTl2jwBCThhQ6ipF7FVNzXchPXVD0Zk+4uVqLgy9lbxO5m0oavj3YC0QI7PpWKCPVy96fBnSUzcUHeojXkG9So0eOwroHqJHXdc9MSWEVZKQ9q6V06uQHl+G9NQNRYf6iHcndbExsTJwahWIYwabfa/malPrVHu3GZQvQ3rqhqJDfcS76IdRK4wZSpp7PKQG0GDr4E499zIl0Hw1cZ0vQ3rqhqJDfcS7maeZZi/NYNXPez5TFqizVwjNaorTBvdXveR8GdJTNxQd6iPelR8jEpaxKmmOCWjumXq4jmuWFPOqrhfg7QdQf4X01A1Fh/qId94LRVzncYKZcZ3UrSrU1DvkEVljXEz/5KL4FdJTNxQd6iNeQV3SKMOqQcKxLoq9TdCWKsQqvfYUOD6bTs2XIT11Q9GhPuId1DlmsopQ8x65jq2CFktQu5RRR0tWfwH1V0hP3VB0qI94mWeK69c6mvuqp/esjwFCFNdtMVYeHSfyq8YXvgvpaXBH0aE+4p35klZN3azCOpEJKJCBGFYYQUaYLXCOrxpf+C6kp8EdRYf6iHfRD2UaVSJg3e/Uc18Ude/mQsxtVi4Zf3BR/ArpaXBH0aE+4h3UdYZQK4OsohqoFAXFIdDWt7PvnoHyg/LjK6SnwR1Fh/qId+aL1L2BPEG2NmBV0+uOOCWDBZkt596xvwrpyVVIT4Mbis70Ea+YjpxZghDM/UGoESTVxbQwBxyhp2fDqeUupKfBDUWH+oh33suYMWtYNQeNvZprTNBZDHppdR/SscQfHNRfIT0Nbig61Ee8e9ErYYTdZxtCqUCxrupjFSQ7rtclZ6rKvzipP0tqNxQd6iPeQb2OYpnaAQfx3mKU1o3RCBIFrENbifXVi57chfQ0uKHoUB/xbj4Tao8hV8BQEKiSQQ1ZIIumOCdrbK8aX+QupLdqI4faof5/8Qrq0TsJZgMV2ksUO0KdVCBnrig1zvJsN4bchfQU3VB0qI94uZorxFAag2rbyVOOYEkEYl/FdLcUanvVIyB3IT1FNxQd6iPePVO3Hq3aonjyDunNsPC2BmUI2kAebK+8F7kL6Sm6oehQH/EOaqLxbyZ13ZlqmmWCZMswZkStxKU9i1PLXUhP0Q1Fh/qIdxfFxtQCLqhjpXVRXMd1lbkO7pS5ZRkjjlejbOQypIfuKDrUR7xcjlErmvU9GTIClVRB1BR4kg3ppZX5qplcLkN66I6iQ33EO0cxtP0uPYExItDIBrWuiyIGTWnd0QjjD8yXz5AeuqPoUB/xLvuhBaMOA9m+C429mHykCbXNXVtjrPhq44tchvTQHUWH+oh35UclbFgDMO+LYt6rQScTtGSKoSMbvnIU9S6kh24oOtNHvOt7GbGVoAVykrDqahqgNtp2yWnEMtOc8p7pz5AeuqHoUB/xDmqLqWpDaLyHjtnse4ezQp6lpigL9/hq6odehvSiG4oO9RHvDMWqFo0EUov/PyBBSmrAohoSc9P5ynvRy5BedEPRoT7i3TM145QYZF0RW9z3RAWRvf/FpMecjOuMP4D6K6QX3VB0qI94BfVssnBeFKv0vZoLG2gPq7AOQ3suIeJ4ZSjqZUgvuqHoUB/xLqRn0ogZIWFcJ3XkBhJLh9552BzR1H7w+PEZ0otuKDrUR7zrJV/UqCQB0Z08HbVBVZrQRuJRZ+itvopT62VIL7qh6FAf8W7oWEPKc0YQWkUHtblbboMCD+6aqFHsv6ipv0J60Q1Fh/qId+UHT8tRBXIvezVXWic1M8Pcs0ZVSuafXBS/QnrRDUWH+oiXg3z32I/JUOfEnTwlMJMJ0eLoosESvuoR0MuQXnRH0aE+4hXUlJSsrpqaLNH+qFBrZOgjR56Duv3ipP4M6UV3FB3qI969U0spxFog0L/5TFlBYg4wUqeMbViTV3FqvQzpJXcUHeoj3p3UlnEKdtA513HdU4KaUlwXxZlqnMItvuq71cuQXnJH0aE+4t3GlzZD2tOpRy5hndRYYGG+G19q7X0BUF6N/cjhLqSX3FB0po9490xduHbbqxPHjEAVG8g+tzHPZmN9OfjRPfG/TH+G9JIbig71Ee9aBGIonQWhds5AgwU0dgQLMyKGljs9yjP9gfqzpHZD0aE+4l1J3eNsvUwo1BmohHVSh2aQGw+MgcuUR3HqP1B/ltRuKDrUR7yLU8c+VjXdYLa6h47Nuk5qHRCrUhIyyvEX5cdXSC+5oehQH/EOahXh3NY9kfuOU3MD5ZohrGtjnb3kMB+96P2B+iukl9xQdKiPePf4kULDliPMVAdQmquctloAUXrqhFHro17yP1B/hfSSG4oO9RHvamoeZrkgJIr7ohjy3mJUIfM0VVtMvdrh/Afqr5BeckPRoT7i5RYjDjT7OqljC0AYKlhOGTTNngyLrIrkB1B/hfTIDUWH+oh3jS/MmtNAKFb2xpe4R/piWtVIqq21Qc+mfvyB+iukR24oOtRHvIKaGVOsXYB36oMsTRBeZFe0Hrkw1/kLqL8cRXJH0aE+4qVL3msqGSH3vZjc5oRqpYOVitqxcwo/uCh+hvTIHUWH+oh3cerSE//rEYihAElpIGlWiIopWCTl/oN36s+QHrmj6FAf8W7o2Co4Rm8FetAOlP8NaKIOOUgIzJRCeNRM/gfqL0eR3FF0qI94N8umzVraXCiT7kaBmVblUeIiu2mM2neo+hHUeBfSIzcUnekj3j1+9L3WNuxecl5Mx+2Sq9Le+kKp16wxvAqe4mVIj9xQdKiPeFd9IKYc0WDWf0sUe4FauAH2NEirVSyvXHK8DOmRG4oO9RHv7omcasotQBrNgKYMqFEL6GwzRJYww6uQHl6G9MgNRYf6iLdx6jbGuiJmHnvqhxrIHBN61kmEfb6LU+NlSC+7oehQH/F2N4bFohPYigLlzlDJCAqn1kpcYJdH85n+QP0V0stuKDrUR7wcud5Q5258SbguihwUKs/F+ESNjUJcR/kPoP4K6WU3FB3qI94NHeulTQsJunJc5cdIICEzyPq+loZc+/gB1F8hveyGokN9xLvoh/USO02IeZQ98zSB7f1c0nIYrZoNe5U8xcuQXnZD0aE+4hXUrRfjTAVCz+ukTmGCzVIgd1POHVvVX7x+fIX0shuKDvURLze+aA1tndRhZPzfSS24qpE4OmkoIWV5FafGy5BedkfRoT7i5brbTllJINuOfqxje10Zs0DC2WeYyDP/4EnvM6SX3VF0qI94BXXNqNnqtlxKWhdFI9DEHUImJNZaUn6VZ8LLkF52R9GhPuKd+TJbo75q6hQbAwVroEIEE+MIEmfg8ip5ipchveyOokN9xLtAU2ytWjUY+7gm7BUUOUOluEqRMYfxqx6BeBfSK24oOtNHvCup6xwjpgCMo+2SOq46RBo0W4wHimk8qz7iZUivuKHoUB/xrqTuk8vMBJF1Qy0T1rE9oO3dAiVqIHs0cf0P1F8ldXFD0aE+4l2LQE+dNSLIPq6pK0FlYljXw5LWQR1TeeW9xMuQXnFD0aE+4h3UOWHviDDDfvyQMEFzqdBmsJBtpvXb/wHUXyG94oaiQ33Eu/lMmULB1qAOyUDZEgjXBqjWsC+t/qT8+ArpFTcUHeoj3kU/UgzWu4D23c0VYgSpuYLYHn0qjKH+4qL4FdIrbig61Ee8Gzp2QnrrkK5AldreERpgGhnLKCj0qu02Xob0ihuKDvUR73oEWun93xC9Pg1oVSJgiAPGuj2GvLCuz6ZTx8uQXnFD0aE+4uV4yJKxk8BMO/rBwqA4+l4UKiX3Suuq+AOov0J6xQ1Fh/qIdy65xTJTU9CUx/96BLSQwRxZdZUfhfqrCQnxMqTH7ig61Ee8HfuheUdNWXePQFp3xLpujhCnBG5EMT+bkBAvQ3rsjqJDfcQrqEdXUeUBeVcelFZNrevuCCOgcY7rh/XRZtA/UH85iuyOokN9xCuoO6l2HBVk1m2TFwWpLQKRrAO8xR7tB3mmz5Aeu6PoUB/xrqYeVFOoAsVW5UH2b6Zen9ArFp1B29BX5ku6C+mxG4rO9BHvmM6UQ+UI/9feufQKttvY+a8EmTOWSIoiA8OTTgaZJj3KJNCzbcDtDtruPBDkv0cqWx2X29lQBnuPeNE4PrXq0fdUfaVLaS2So+gE3m3kdb/taSkL6io5yFsuOV2G9LIbig71Ee+gjgvbYgNizQvqhgnqNIV1dmebMZWc33r8oMuQXnZD0aE+4uW621DajAiBY1gn9Y9n6vVZ5cjMlCe3t9pu6TKkl91QdKiPePf4MbJSogqFOgH3VvZkyLYn6SlSW2iHt1706DKkl91QdKiPeAd1KlJrzlCq7OnUWqBwWIV1oykSbHb6AuqnkF52Q9GhPuLlboxRdQQC2lu5Fs4Lau0M66AOgbsl++Lx4zGkp24oOtRHvMszzUGxt72OPK/yYxUcYBQjtDyoq+SU7a2Zp3QZ0lM3FB3qI97lmWINQiNAqxi3S57AZE6wdUAqtlzjeGs8JF2G9NQNRYf6iHdLFNfVUNc/QDIKcEkdtGReJ3VoxUqrnb4oP55CeuqGokN9xLtmck0xpVVv1JbXSW0trM80gEy1zsJN+lvjIekypKfuKDrUR7x7p56jhYABuo1VU9eyLopzn9TaicdQXGXI+1A/hvTUHUWH+oiXNTXGMujHhrkEzFZWTS0RirSuGAo2+8B8eQzpqTuKDvUR72rqPLj3ptAoTuBYK5SqBWrKKCgDM/IHUD85iuqOokN9xLuaupqFjgap9HVSlyxQKezH6kqEsYdIb8Wp+S6kp24oOtNHvDMUZxJbKEMIhNt7UShoA6qlVVJjzvm1LUZ8GdJTNxQd6iPerRHgwbm2BjHuFoE6cZXUNEBEaKaw7pD9raFjfBnSMzcUHeoj3j1+WElFc4cSlYBnJ1Bd1YdMkzJKEKxfQP1UUpsbig71Ee/abltPVEYGYlsldacOVlc1wqWFQnPizG/dE/kypGduKDrUR7yrqU0i11EAx2Rg/bFEMTZoo1dcBzd2+uKkfgrpmRuKDvUR7xpfGONMNS2UcwUekaEOaVBzSipYEtlb85n4MqRnbig61Ee8Kz+q0Wy4boa6x0OqDtAZJ6SMQVsJfR3kH0D9FNIzNxQd6iPendRNJ5YwoU9alfQw3nHq9VkuOdjoFNNbIT2+DOmZG4oO9RHvpn5kGsPmqqm1C3DcPS+2ChFMGDnuMb6vDR3jy5CeuaHoUB/xcj4Tpx/bA0blAkxWocoUSGWqIub1O/ZWjwBfhvTMHUWH+oh3eSaulmpdh7T23aI4M5Q24iqxtZCgWrG31t3yZUjP3FF0qI94BzVO7MwRBo0FdTGDVcTu9aBDkkjBPN8a5MtXIb3047ffoXao/9V9+RGRSqQAUSiui+L2FjV0QJpSdE6J6a3kKV+F9BbU7ig61Ee82801RUm3jxhsLyZfZFuiAQts6rkGyfjWxpd0E9JbTLuh6Ewf8S54+mNaLzKUoOug1tyghhmgjjKHdWvztZI6XYX0FtRuKDrUR7yDGi3y9l5iDBOYhaCydYikDbnMltNbc3zTVUhvQe2GokN9xCuok5ZsczL0sQckYBk7zzQhzMGhldL6/OKkfiyp3VB0qI94Gf1IGi3ZOp9bAv5ReWA1kIqRJVKsr01cT1chvQW1G4oO9RHv5jPxIE3rkCYRBKbZoRbcDYttnd2jSpe3oh/pKqS3oHZD0aE+4t26WzShXgvUFhrwGBEsW4Vu1UqznIq8FdJLVyG9BbUbig71Ee+gXvDGdSZDDnvnbSQCta4gqyjhvm6RYl+c1P/vkN6C2g1Fh/qIV1DvVsSRRPZi8j0ecmZQShkGt9qL1jpeGw+ZrkJ6KUQ3FB3qI9655DaTrKMaWqO+yo91XGvfBkybwjrZWv/Ae3kI6S2o3VB0qI94d1Iz8ihToVTuu0Vx991igjSRpE2uom9N0ktXIb0FtTuKDvUR707q0bFzGyBc1kUR95VR+oTUW6QSpKfX8kzpKqS3oHZH0aE+4t2EBNZhzWxfD3FBnQeUom0V1nNdE2un3j94/XgM6UV3FB3qI16G9OrsswdocSTgrAJaAgP1QNxjzov1D6B+chSjO4oO9RHvyo8SR43UAGccwNIJTMWgl7bui8Rk8y2o5S6kF91QdKaPeGco4jqnK3bQNBfTrcxVfcS8KuzaJUYiec1QlMuQXnRD0aE+4l2eSSIqdYUQw95LvvDeExPASi0xLL5b+ALqx5LaDUWH+oh3eaY0tLZCQIjrpO5doC7OIc46jbTG3N8akCCXIb3ohqJDfcS7kppmQC4BbCgDj3VI1x4MZuhYWurFxlvei1yG9NANRYf6iHc1dRktGUXIWWT3CETQagM67ckEA3MPb03Sk8uQHrqh6FAf8W6UTWEMPRqs0nqPXK8KNfRVWCMVoRqLlbeeqeUypIduKDrUR7yrqaumxKvo2OuK/uSSpxkAicKkmSyNtxpf5DKkh24oOtRHvCw/AkeOHVqWvZprndmldwQLJWqreUZ8q/FFLkN66IaiQ33Euye9PCzO0UBob3xJkaGkksB67CYDe69vRT/kMqSHbig61Ee8O6ktlhC6AZU6gTWt8oPbYrxlld32Er4wFB9DeuiOokN9xNvp1Os+SHU/UQ/gwrqg3mSXoRy1JHttiaJchvTQHUWH+oh3UE+rKcQCKLqgRmxgs8quqVsViYzxraFjchnSQ3cUHeojXkHdZhi4boswZJ3PjDVBjTZBa6nWWOJIH7x+PIb00B1Fh/qId323O67choC2sWoQ7rSgrg068kI9h5rtrYtivgvpkRuKzvQR7w7qSGMgDRh9KrDxKjzy+tBRc7HK3fJb627zZUiP3FB0qI94N/K0i+Yqi+csq/qwdVAXmgZNlkhDpdYvoH4qqckNRYf6iHfP1CxaNGWoe3ovN91bjMyAS+Gc8/qf8lbbbb4M6ZEbig71Ee+eqXvHPnuCTjMuqHGV1Cmva2MUq4pS5njrRS9fhvTIDUWH+oh398RBIUxjEE3rfJY9e92aglHPDUMJ9bUXvXwZ0iM3FB3qI949U+cYUCsC2k6eVk571wtCSj2WOCky9w+gfgrpkRuKDvURL3vJg3XU9cewJ50yh7FO6rFqkFY7ShvY61s9AvkypEduKDrUR7yCOuZIY89YLxMRODJBwRihcaNRmoQsb3Vz5cuQHrmh6FAf8W6UzSgJkzBgsn1Sj1V+CO7pp9VEV8H93mqufBnSIzcUHeoj3vUIbG73G17juXsEegQVmaC5psp1Bnyt7zZfhvTYHUWH+oh379Sr9sAgZdXUidf5LHmd1JRAOs4aZisy3kqe5suQHruj6FAf8a5FMcTRcjOIowvwKqKh9MU4Fo3UZ4+IH0Q/HkN67I6iQ33Eu0G+tXKP1mDQ3gyqRcGwBdAeY5qlZZsf1NSPIT12R9GhPuLdSU1FEEuCXuKP6+Eqp2MTqLWXMnuvs7z1pKd3IT12Q9GZPuLdKJtVO/eAGSjMAkxlMa17AHuImOeqQKa9VVLrZUiP3VB0qI94V32oaAuNoaeQgSftFz0ywDlatchjylujbPQypMduKDrUR7z0XjLHjgahlvDHOb41FVx1Nc6WV4Vd81ujbPQypMduKDrUR7yLU+deG0uCNoIuqLmBrWoaRqI4E3JHfuueqJchPXZD0aE+4hXUhXrsuXeYvEPUYc+prqOA0WiWao+EX9TUTyE9dkPRoT7i3eNHxt5S7KucngRccoJdcUBKEhKOOMZr06n1MqSX3FB0qI94BbWuw3iIDRilM3AdCtZWiY0YV7mNWpjecsn1MqSX3FB0qI949/qxroLc9ibysHsEVgkNujiCSDZaDs0if3FRfArpJTcUHeoj3sWpJQ3RdT0cEQPwyBGqVVvfLBLrQr7QWy65Xob0khuKDvURL2eessSWV02dd0gvjgkFSwcJuRnO2TB+YCg+hvSSO4oO9RHvWhS5aalZYVUfq/yIjaFGHCBl5tLbaBo+KD8eQ3rJHUWH+ohXUFdKY3BKO+sxV00tuD6TVYNkiaMkFksfvH48hvSSO4oO9RHvLoo2cgsjQ+GwoA6UYB3cEUJItVKpsc+3xn7oZUgvuaPoUB/xrqYOhYgtQewhrfLDGpghAjFS5TYnvtYjYHchveSGojN9xLsOxW4xZlZoyuueKCmDxrqqD0brsc48qbzP9GNIL7mh6FAf8a76II55FIQ5QvhTM5eluD4E6UKz5PjWPdEuQ3rihqJDfcS7OHVrXc0EYtq7MYpNqNoVelSdqKSobw2ntsuQnrih6FAf8a78wESmk6GW3oF761CNA4ihNmvIam/NZ7LLkJ64oehQH/EuTq2WpCJB2zN8eRCD0WxQUqujaWKjt1707DKkJ24oOtRHvJv6kXaiaV0UU1g1CMvi2QJP2Bm9ZiVrT29Np7bLkJ64oehQH/F23xzW2tdFcdXQwDRpndS6yo+06mkro0z94EXvMaQnbig61Ee8G2WjucUUBkzLCbjWAsoL6lWTTNHZReytFkW7DOmJG4oO9RHv4tSpJw2EUCkGYGRbn2mCGKX1OtVae8tQtMuQnrih6FAf8a5FsZoU7hESk+3ulwZ1jgRZRuojB+r0Rfnx5CiKO4oO9RHv8kzCoXGr0EZh4GF51dQ5w9zTmbLKDK/1CNhlSE/cUXSoj3jZ+DKNOTCksJvJMROUyesz6qnsuWNtzA+gfnIUszuKDvURL6GOCWvusKrpdVIXZbBJGUYmQSKdpX9wUXwM6WV3FB3qI15eFNXK3oaxjuwIXFsDVe1g65ZYh2Ye+aWaWsJdSC+7oehMH/Gu70VibG1dEVVb2Otu966XIYAUeOAqq9Veqj7+nOnHkF52Q9GhPuId1K1rbUQwcSdPaeFdKxdgaRmLYLH2wUH9GNLLbig61Ee8nHmqk0ZDKGFXH6UHqBIMpgWp6wzvvb8U/fgJ6seS2g1Fh/qIV1C3UDOnRKBSxjqfB6/PLEC2MCm0Vmm85L38BPVTSC+7oehQH/Fu6JhmHbV3yDQX1H1MqIUaUC+j5HWLDOELqJ9CetkNRYf6iHeGYojWCy6oS1o1de2rpm5GEHCyBcTF1Es9Aj9B/RTSy24oOtRHvKypwxwhBQjS9oxIZqg4V2HNEudoJNS+gPoppJfdUHSoj3g3dKylMSY3iEN3322OoDOviyJRnEwJ63yp8eUnqJ9CeuqGokN9xLvkaUxGNXUopbV9UmcoFghmiR1XZcKjvTRy/Seon0J66oaiQ33Eu3fqpF1S5nVSy16OsWqQIkNglLQqEE3vLVH8CeonR1HdUXSoj3h3UkuwyqQwet8ndRSo2RDaGKaEM6u8NPbjz6F+DOmpO4oO9RHvaurYh+ztAZwHA/OqPIpm3LdFnK1XpPRS8vQnqJ8cRXVH0aE+4t1JXTgYiW2HHLf50kBHMNCeGLlzyG+tu/0J6idHUd1RdKiPeLnGaP3nvaOC7KGQzDtOnYsBEefeUu75raljEu9CeuqGojN9xLs09WA1CwHmKkPWaV1lDx1b3+SwzmgrrPrWPTFehvTUDUWH+ohXUE+avP5vVR8N90FddjPXftGjKKxDhNtbydN4GdJTNxQd6iPedSj2NnrJDDOEVVIjplVN5wlSaPRa28hvTVz/CerHktoNRYf6iHfzmRDHwmbVG0r7BWQilNnXh8ylc1u3xLc6FH+C+imkZ24oOtRHvEuetlhq6gVqnXvf3DquNaQB2MqotndzvRb9iJchPXND0aE+4mXjy+BAJkAiE1h6hlp0L3xRy7NbnOWLk/oppGduKDrUR7xru81kWarA7HvpXBQDk8QQZ6zZUmkBX9o39xPUTyE9c0PRoT7i3XTqJDRzKjAEBZhnW+VHJTDUVDFwsvyWoRgvQ3rmhqJDfcS7xpfUDHPSPWpsABfOoBMrZOXYuWAf7Yt36qeQnrmh6FAf8e5Jb9IiN1bAvifpoU5Q24tveyq9aQzprR3OP0H95CiaO4oO9RHvurkatRL2ABu2sMoP25tBKcCsMijEMXB+UH48hvTMHUWH+oh33Vwld6k8oaeqwG0YqEiG3Of6nlyGzpeGjv0E9ZOjaO4oOtRHvNwM2nsvIQJmXCf1rHOvbyagwXW3vFJW+QDqJ0fR3FF0qI945yg2shnGOqRrXDV1tQhKQaG11CgGbVreqqnxKqQXgxuKzvQR75jmyBgtAzXe++aCgdUxIJVC3HIbBd+a+oF3Ib0Y3FB0qI949/jBUlh6gTz2ZlBrA0pdl8VUI+bSZOb8Vi853oX0YnBD0aE+4l1JrVIzhQExcAOOjcGaVihRCmbGxfoXUD+U1DG4oehQH/GumWuqraN5gPVSgIN10BoHjDrirDllbm+96OFdSG/9bXOoHeo/iXchvbHOaisdQqwVeIwJewoIzFh6GlWrjrdCengX0ovBDUWH+oh3veSa0pQgIGndEZkX3panQdBpUeu6J9a3egTwLqQXgxuKDvURr6COMuZelLi3GMXd0hWgrG8D6aChNFJ7a4fzT1A/hPRicEPRoT7iXfkRJfKQAlaT7ie9BMo5QUIUSx01fVJ+PIT0YnBD0aE+4t2ABI4zWVCgirumngRlVdMgI2uIPTesbxmKeBfSi8ENRYf6iJfjIWNqHBv0jhk41wI17XW3tO+IlFuXL2rqJ0cxuqPoUB/xLk49tfSJCqOQAKe4Xz8SAgemkDDVVN6az4R3Ib0Y3VF0qI94N/bDMKlpgMwlAc/doih977wttc1WtMW3dnPhXUgvRncUHeoj3p3UvA7mnjJooAKMo0PFPGCMXBtrtWxvtSjiXUgvRncUHeojXr5+jNolr8rDZEE9ywAbY0DJXQ3HblIcL0FNdyG96IaiM33Eu17yEWboMoBV0h55GnfbbYckPPfClxaN3mf6MaQX3VB0qI94F9KzgoVnhkB9QR3QoGacgKZRZfbJ9a2Rp3QZ0otuKDrUR7zrUKQFrrQBefZVfdS9RFFUwQRR5qwW+lslNV2G9KIbig71Ee/mM8noRPzDe9mjbAaDRS0wFSs3i73YByX1Y0gvuqHoUB/x7p6Ik1ItDQqHXX70dU9smPZWAarWa4r9regHXYb0ohuKDvUR70aupzRz0HVRbGECl17344eApcYa5kjpNUORLkN66IaiQ33Eu5pauzXlCSXZHpBgFQpSgZgKpZF76u2tFkW6DOmhG4oO9REvXz9aKlxk70/EdVGsBGXMDIOWinMIx7emftBlSA/dUHSoj3jXI8AVC1qApqkusveTXur2w1q0nJqG1za+0GVID91QdKiPeNd3m9mo8s56xLJqalEobXe/yDBNg6bUL6B+chTRHUWH+oh3ceo6OEhLEPZxzQEZzPa625ywTms9pg9q6seQHrqj6FAf8a6bK4z19QUDLIWBYwqwPglgg3EGWh/DB096jyE9dEfRoT7i3YCm0SkONRihZ2BqY9XUqUOfFGSV2DXnL6B+chTRHUWH+oh3ewREUsVKQHOvu22jQ8m6ahDKxFnJKL31+sF3IT10Q9GZPuLdi16cEXtRaKxt78aIUDpW6MbrBKdR5nir74UvQ3rohqJDfcS7e6Ip1T2SelUZZVUfWRfUNIFIrCr2UcNbveR8GdIjNxQd6iPeueR13RSxZMAYFHhoAZOokIqVbDHk1t/aN8eXIT1yQ9GhPuLd44epMI76x91FHKiCaa4w1r1xUGhJ6K1JenwZ0iM3FB3qI1623a6vT2yd1LYqD86lQm3RILR1YNO0JPWttlu+DOmRG4oO9REvDcVJeVaG2fZCrlYbGMYJMYfec005prdCenwZ0iM3FB3qI971CAzrKYXdGSAReBEEVnqD2GezwlSGfHFRfArpkRuKDvUR73oEwtTaMMKY5cckvQHacgGkiiJpSn2tm4svQ3rkhqJDfcS7OHWJ3G0sqLmldVKbgubSIVeVzFmU2hdQP4X0yA1Fh/qIdyd11jhFKvS57ojcpEOpoUAwnNxaDyJfPOk9OYrkjqJDfcS76IeoSioEbLo+lIGwKmkEo0DBhjTJH0D9GNIjdxQd6iPe9QjQpJKqAc26oG5p7tFM+7bIYtx0hvJWMzlfhvTYHUWH+oh32Q/hwaG3VUQ3AQ4pQ52SII1VeATViV+YL48hPXZH0aE+4p2jOCZbV1wnNa+Tmve625YiFCGSEfPs+FbjS7oL6bEbis70Ee8m6fG6D469wCiODntpImgMfedQey7WLNoHTD+G9NgNRYf6iHcueZV1VUwKOm1VHzXJDoGkvcVIlS3UUt4yFNNlSI/dUHSoj3j3TF1tGO7XjjLSOqkTgaa07omsMirnVL+oPh5DeuyGokN9xLvoR2kdF7kQEgXgJBNqrQx50iw5ZKL21oteugzpsRuKDvURL5+pjVhVgALpuic2gpLqhBLnHkYWVdIXJ/VTSI/dUHSoj3jXoRhCTSOnHdKbwFJWIZKNgEbtEdfXPuWtF710GdJjNxQd6iPe1dRSOFTZjS+CwKu8hlLFwNZXPTmQTH6r7TZdhvTYDUWH+oh3W4ywNBxsIHkd0txmA6s610lNAyurob7VI5AuQ3rJDUWH+oh3hiLN0JUQ0rQ9IGHX1KMJVB4SB1MI+tZ8pnQZ0ktuKDrUR7xbd1t6GIkIdsgUOCODlrzO7F1T95It8FsbX9JlSC+5o+hQH/HOJS/EqaJBanOd1KGucrpFhck4xuwzVf7govgY0kvuKDrUR7yDukXOyTLkEBbUxvuOuM7sPrUPLs1y/OCkfgzpJXcUHeojXkEdchrWVUCiBOCeEyj3CbX1UWbtlYN8APWTo5jcUXSoj3g3y8bUms0AM+7GF5kJivKeU72XY1im0PtLUMtdSC+5oehMH/Fu6FhRkZ1isj15jGuNoLq9l5A65jks4lstAnIZ0ktuKDrUR7yrPrpEamH9McztvUybYMgCvVhSLLoqkLfuiXIZ0ktuKDrUR7yLU88xZa/FUKyr5hARKKgIkkpLZd0U+2v75uQypJfcUHSoj3gXp85hn9QNlLb30qOC1t0ywCW22mZJ9NY9US5DeuKGokN9xMs4dcBU595iJBk4xFVd46zrsoi11xFQ9YN74mNIT9xQdKiPeFd+iHTVkgDJOjCVCJZLgahmVSOj6VvP1HIZ0hM3FB3qI94NSLCYGblBHHuRs+p+oZYAOsOuQEIJ44ua+imkJ24oOtRHvCs/LBRjjBCzITAWg2Kq0GVioBJKym8NHZPLkJ64oehQH/EupNdyy6t2BtOO+/VjndQ7Uz3MOPUkofUvnvSeQnrihqJDfcTLkzpitJqhaU+7mXyd1LoKEUHuAWuYlb94/XhyFMUdRYf6iHfmC4YWI00IjHvsB3coFBjSVIy5YOX2wUn9GNITdxQd6iNentSFDONCGclW+bHKaTVJQMmozVwm2QcXxceQnrij6FAf8XKSXqI8J0OulvbGFwPtnCHWoi2EVLh/UH48hvTEHUWH+oiXu7lSDz/at/peTL67E4vxvi22iII1hfrWcox8F9LLbig600e8a7u1VPMsE3rti2nLEzTKhCE9aKm1dXmrQzFfhvSyG4oO9RHvRtmUPorkDoRtAjcaUEYfkFE7WVyFNr9VUufLkF52Q9GhPuLdSR1kFc0YVrmR1j1xV9PKvYNFjZ0bW8r0AdRPJXV2Q9GhPuLdfKa0hzClDiniKj/mbuZC6jByNLaZRgtflB9PIb3shqJDfcS7F72d0Ct53RNn2FuMJoGldW0sqWsOHGqTt0bZ5MuQXnZD0aE+4t3Uj7DO5VkVpokC00hQ66qp637o64v4zF9A/RTSy24oOtRHvBvkS7NR3094undjzNag8io/Slz3RU6Csb7VopgvQ3rZDUWH+oh35QcH6zU0GJoHcKB9ZewEuadCltXafMslz5chveyGokN9xLseAWOZPRfImAqwrULEEg8IEVtf10QLJX8A9VNIL7uh6FAf8a5F0WQYZ4NYbZUfhApaYoaBo0i0WWN4q/ElX4b01B1Fh/qId+ZLLW2URBDqnqSnYVXXJVWQNnKLHLTXD96pH0N66o6iQ33Ey5AeL3RLBA2y5zOtD0VahBAStzqb4GsTEvJlSE/dUXSoj3g3dCzh+qd2aJx3TU0IxUoDDHu/UWms861m8nwZ0lN3FB3qI969UzPRCOtmiMy2oFZd5YcUqClG5USV8luvH3oX0lM3FJ3pI96lqcsI0i0D5pzWPTGu6qPahNgQY0yqNN7yXvQypKduKDrUR7xLU8c+1WaCRrS9l9rA4iyQ08hcc0Ru4QOoH0tqNxQd6iNe9pLHJH0UkJDWSZ1UVuHRE0TNim0VHxbeWs2llyE9dUPRoT7iFdS5BMtFOlDXvJOnA9SGQuxJRqCgZG+55HoZ0lM3FB3qI971ku9heQ0npLQqaY6VoIhVwDqthFY0pbeSp3oZ0lM3FB3qI971CGSePCRDX5dEYFQGoxQhxmwSgkqzt1xyvQzpmRuKDvUR7ybpMffWwzqpVW3V1CNAnRJAUlemkHHMt4aO6WVIz9xQdKiPeBf9iCFXaQFIaQDLwrsQTbDUKVaeyV6b+qGXIT1zQ9GhPuJlnil0IWHoMipwWNW18mgwcIZVZufw3nIMvQzpmRuKDvUR76DmkBgjQ+iEwHkaaB4FQpMpNcda6Yua+slRNHcUHeojXkHdGloajGCMBBxzhJLzhNrHCCRlnd0fnNSPIT1zR9GhPuLdwrmcR2t5QR163+VHWXhzAxxpRExs760x0suQnrmj6FAf8XI3l2atltf1EBOwpvVZ2plqHduEKSqvLSbXy5CeuaPoUB/xspsLpfEMeyVG3DZ5h1VFD8BgYwrVmvtbNbXdhfTMDUVn+oh3fS9YSsZVfcjMe0BCVLC+ro0zyMJp1BbiWyNP7TKkZ24oOtRHvBuQoI2LIkLXtA5qSQXqnhE5lErlMmny/ADqh5IagxuKDvUR7x4/ulmQUv54RWSdC+q+QyBFa09Nsb82nNruQnoY3FB0qI9418yFLDQGgmVswDUmsKkBaJUjFHhKoreGU9tdSG/9oTnUDvWfxLuTmgg5DoVhWhfUvYCt4xmm5dhKDS3qFyf1Q0gPgxuKDvUR75KnZMw1IeS6x0Pi4A31OrN7a5RxFSflC6gfQnoY3FB0qI94d1EcFSklg7AqaOCRCWqNBNrynBLM+DVD0e5CehjcUHSoj3jXolgNxy46Ju8nva4EVvY0X24dV2G9gP/gmfoppIfBDUWH+oh3I9exYbacIPe4lyiagMaSYLZUo6yamudbfbd2F9LD4IaiQ33Eu/Jj6uBaDbDkBXWre41RD0A9BJpxZhtflB8PjiIGdxQd6iPeOYo9zlnzHrmeEbi2BiqoUDilWKTEPN9qUbS7kB4GdxQd6iPedXNZKDT35F6zABxCAQtMMMo0XLVJWnR/APWToxjdUXSoj3hXfqyL4owYYPRUgdUalEoCaL2aWGgF35qQYHchPYzuKDrUR7x8/diPHJEgZUmrpl5kl9YQWteaMekqsl+6KOZwFdLD6IaiM33Eu8cPadTLfu2oIe91twWKrOI6M1YpITCXlw7qP2f6KaSH0Q1Fh/qIl95LHJEWzylXAc6FoNhu60pppBywZXrJUPwJ6seS2g1Fh/qIdy55yplUFtSt7uQpNtBeJswxMXHl1uilx4+foH4sqd1QdKiPeAm1dompQCy2yo9QOpTZExCKJNJA8ROon0J60Q1Fh/qIdzU15ZRK61BT2fvmdJ3UQxVGKDVXi6HgSwtffoL6KaQX3VB0qI94N0lPLaHohFB348ueN1bGrJCqUJlqNY6XdmP8BPVTSC+6oehQH/FuQIJGKiwDciy6TuqUQVtfF8U+sdsQxbdWc/0E9VNIL7qh6FAf8a786ANrSB1sGgNjNdAqFWZrqCmsL76/1KL4E9RPIT10Q9GhPuJli2Ic1EuCKDt5OlnAohqkqDMQYdcSP4D6KaSHbig61Ee8e/1ArLkzQholANecoVZRiKNV4Rmxx5dCej9B/eQoojuKDvUR75ZjjEalDwZpfW8GzTufFxl6DKOppIL9paFjfw71Y0gP3VF0qI94N58p7gZb2n3k1tf1MK6LYpnrpM6hqSUyzC81vvwE9ZOjiO4oOtRHvBvk24pOkQGhJVlQ17lqat6bQXOSnAs2+uBJ7zGkh+4oOtRHvBv7MSj0XAlyW+czp9pgz4tcUBPPMJNqemk1aI53IT10Q9GZPuJdSd1nIMEBY/0DjHuUjcwAUdlKpyzrGvk+048hPXRD0aE+4l3fy6o+GmEDzCMB55Sg6CpGxhwJuy7ey1tp6ngZ0kM3FB3qI949U+9ebVqHdI0ad99LAWstgSKGpJln5A+qj8eQHrqh6FAf8c4ln0I4jaD/aOYqfUJJtUOKma2lwZrKB1A/hfTIDUWH+oh35UduJcyKINrzgpoGWO0RdN0W5zRJ67L4AdRPIT1yQ9GhPuLdgASxUtEMkKqt8iPvqR911dSqtcVGldsXF8WnkB65oehQH/HumRp1pv2YhywMPDNClVlBumnldU7r+KL8eArpkRuKDvUR707qJrH0WmAW7av8wA7alIClVKJRbMQvLopPIT1yQ9GhPuIV1BWFVvWs0JqVPz7p6V4UujcptlpzLeOtZvJ4GdIjNxQd6iNeQZ10FR+pN+ihrvN5tABF+lgH91iFyahN7Yt36idHkdxRdKiPeLkZNIoSE9SJCMxk67NRoTesWii3hh+8fjyG9MgdRYf6iHfRD2lhTBwQi+zk6YhQw2ToWVuSEMuqsD+A+slRJHcUHeoj3kG9w6ZloVxspgW1INiP2R8V5yyVI8+34tTxMqRH7ig61Ee8CzTVVHKfFcLcgaauE2xdF2HizLXSmPTa2A+8C+mxG4rO9BHv7omDey2BoWJbB/VYdYiGNEEGlVaGjlRe2jf350w/hvTYDUWH+ohXUBNN6rFFaIvhvZqrgkYOMFXaVOOS6K1narwM6bEbig71Ee+8l6KcAinULBmYlUBzqYA2SsnJKIyXJq7/BPVTSc1uKDrUR7xzyZVjahggtvSj76VC3ZP0ZPaFdAki/Yvy4ymkx24oOtRHvJu4PiPXHhHaqLqnUzdYRceAapbWH7+GbG/lmfAypMduKDrUR7ycecqD9/7ElvfUj0brylhbB9RJjVqYEr84qZ9CeuyGokN9xLsXvdSHEGbAOsLOMyUwy2F9mCkkSSNa+wDqp5Aeu6HoUB/xrqYW7nUUgtwbL6hltygGBBxIoeaGUb8oP55CeuyGokN9xMtJem03k0dQSXn3CFQoVTIMkxAtjVzDW8sx8DKkx24oOtRHvEueTiwzxnUz7D9Ceqv80BgrECfiEGPv+laPAF6G9JI7ig71Ee9OahuBpSdYh3IBNiOwGQM0bnnMREHxg4viY0gvuaPoUB/xDmopKbeZoae4auqxy4+BAmRqq7guMbW34tR4GdJL7ig61Ee8s8ltlc7YFHLas2zGKqwLTYWCUmyMZCl+4Cg+hvSSO4oO9REv36nL7NkiYJsI3DqDWqrQjSfGqIu9t5Zj0F1IL7mh6Ewf8W7qhwUiIYbBOIFDSFAYM8wkmlIvxO2teyJdhvSSG4oO9RHvFr7sKJ6sK+IY0YATJ1CyCVFVeN0hU01vvejRZUgvuaHoUB/xzlCkNHpuCFYl7M3NBKXM3VVewsQRmuoH1cdjSC+5oehQH/HupDbidT53GJjXSd3S2FDj7lDMrSjL5C/Kj6eQXnJD0aE+4hXUVkId2QLIiBGYs4BuvzzMQtjXIW6vDR2jy5BeckPRoT7i3eOHpJgCGuBMaV0UI0ONY8/U68SZSmzzrX1zdBnSEzcUHeoj3tXUMkOVKhDTnvqhoSyoY4NGQ7uGmeNr85noMqQnbig61Ee8C+lVbKY6Vr2hClxaBqOUAcuk2TqPGb+4KD6F9MQNRYf6iHfv1CR7V1GFEkZfNTUvqLskkMwlYZUS5C2XnC5DeuKGokN9xLu+25g4pdlBM62L4owTTHFCCLHPkqLwa3kmugzpiTuKDvURr6Duo7WQ9/Uw7+UYyghlzLC+ORfU2jiED2rqx5CeuKPoUB/xbpYNlVmLRKBKP570DGxQ3eXH0JbyoPzWZlC6DOmJO4oO9REvQ3ptMV0IlHID7q2BcjBokUIug3MIb03So8uQnrij6FAf8W5CAtWoWBPkUtZJnUdYUGMC4txalljXaf0S1HwX0hM3FJ3pI94d1HumaZ8JKqbFdNzDTxvtnbeljtEsl/BW9cGXIT1xQ9GhPuKdoThJVWOCPuoANjXQUVddbX2GKMr62rpbvgzpZTcUHeoj3kU/pI4iM0OUsEfZKELtMQC2VqWFEru9VVLzZUgvu6HoUB/x7pnarJWQxoJ6P34gdSjbVcwTYx8xxVnsA6ifQnrZDUWH+oiXM09zQMM9aqwzMHHZhmKFOlAwaGx1fFF+PIX0shuKDvUR73ZjZCnNeofeawUei+wSBaFhyxyrUJa32m75MqSX3VB0qI94O3SsldkF2sQGHPIe5EsZhuSuSWWx95ahyJchveyGokN9xLupHyUEDCGCDDTgxfc6qW2d1D2PGIquz9/aN8eXIb3shqJDfcQ7l7zX2FsYC+pa9oAEgTKbgppQr4lY01t5Jr4M6WU3FB3qI95N0rOJGdWgZlbgWRJYqggyd5RJa5DwxevHk6OY3VF0qI94F9LLkuNejmE/JukFrqAUK3Sx2UfhXNNb3Vx8GdLL7ig61Ee8i37wIKZVRE+ce+yH9VV5jAwt6j6kY8b61hJFvgzpqTuKDvURr6AuOZK0yNBwD/uYuBffCkHihqPUNuNrIT2+DOmpO4oO9RHv3qmZaSYeq5Iu66TuMUPtSWFOqnEU1WlvvX6ku5CeuqHoTB/xLs80tMRGAlpmXtVHS6BSAggOHn0V1LW9FdJLlyE9dUPRoT7i3XymFAbLOp4p857PlBfUi2aYPQ9BFUZ76/EjXYb01A1Fh/qId9XHKjqIlGBEi8AhCRjNAZE79qHNSnnLJU+XIT11Q9GhPuLluts8NOxul7qHju1VRiUGhRSUQuMkTd6aeZouQ3rqhqJDfcQ7Q7EN00AEpWMC1lKhUi5AbRLHJjXbFzX1U0hP3VB0qI94BbWmLEQpwpS480ylQUnDgCbVRGGMJG/lmdJlSE/dUHSoj3j3+pFlnc7JoP9wyVtoUEve3QJIKeScxd6KfqTLkJ66oehQH/Hu9YMaE4cJqecKbIRQVxECQXtBGaOF8FYveboM6Zkbig71Ee9aFGtoOVOAGbH+sfGlRqmQVqGdarXEr4X00mVIz9xQdKiPeBenHuucTirQN8qc8wCTEUEwRgvJhvEXJ/WTo2juKDrUR7yckDBDtDGgUF01dTAFy3NCXn/2JRGjtQ/Ml8eQnrmj6FAf8e71Y/3XvfdEkIrtCQkhg3JpMKR0XVfFHuZbfbfpMqRn7ig61Ee8i1PPplplQBqd1kUxDqhjVogYMw1sffYvTuonR9HcUXSoj3g3cj3kOmTVGyPusR/DEDTYADGtUUlkvHZRlLuQnrmh6Ewf8Y5pttCKVaAiPwxFAQuZYCQrHXshHG+lqeUypGduKDrUR7xzyUOiRB1hkuKqPqpBTQlBBi3YQ27tNe9FLkN65oaiQ33Eu2dqxVDCLICy+14w7ccPNbAiWHk07q+96MllSM/cUHSoj3jXzNW1p94Qmqa2SmrtoGNdGzGVxjmF0ucXJ/VDSI+CG4oO9RHvlihSJw05Qm9xndRxlR/aygSe0mugOXt+6/FD7kJ6FNxQdKiPeDf1o9YiI1RIZYf05vpgkQK02a1ZnzPFLy6KDyE9Cm4oOtRHvCs/2qBepkGXvk7qUjKUYg1GnCMmzYXti5r6IaRHwQ1Fh/qIl/OZmLW1nTwNApyxgHIUyK0NDT3P2N/q5pK7kB4FNxQd6iPevVPXrrkJQf/hvdAYoKEkCIN0/Yc/Mb62RFHuQnoU3FB0qI94l2eSXCKnCjHXBCxxNyvmCjpLKBMjt/HW0DG5C+lRcEfRoT7i3W6uVGg0XtdD5T2fqTLUoQkwV8lRCkV5a5SN3IX0KLij6FAf8bKmlmFJeBUdYc9nynuQ71AohiQzcy+hfQD1g6NIwR1Fh/qIlxMSmJvthXMzE3Cruk9qAwqzsa1qpMsHT3pPIT0K7ig61Ee8y34QFxsDoSfpq/xoBlUbwuBhJHHEMt+COl+F9Ci6oehMH/Gu7ZZLQEWG0XQCjyjroKa+vrmuibKOcMa37on5LqRH0Q1Fh/qIlxPXM0vndTHUFvYSxQh1ikIwnl1TqdToA6ifSurohqJDfcS7kjoPnbQoTqSr+pBdfZQUIPCUVXlQFHzLe8l3IT2Kbig61Ee86yXPyZQTL55xj4fMBjptT/MNrCnwDp9+APVTSC+6oehQH/Eu+rEqjERlgqRkwKqr/NASoC7ac8m9loEfQP0U0otuKDrUR7y+KI5EGXLdbbd7RmQdqYO1yJYxC7/W+JIvQ3rRDUWH+ohXUKPwzJIbSA17iaLqDumtg3vOlmO0MviLi+JTSC+6oehQH/HOUJSEc9g6mnUnTykN0IoG2FIvJnG8NyAhX4b0ohuKDvUR78qPxsYzKMwRV00t645YEOteP1e5jBi6fvH68RTSi24oOtRHvHvSs8wUkq7rIa2amortfXMTEHOklmvD8laPQL4M6aE7ig71Ee9aFCP1MRrvN48GjJP2HoF1b8w5Bp2G47XdXPkypIfuKDrUR7zrEVhQ17ybyVOa+/WjwCo7IoxY19VxcmJ7a91tvgzpoTuKDvUR78ZD5qCjtARkY10ULXUoSdMi21QnxhTGF1A/OYrojqJDfcRLm7xhJFo3Q7Z1UuteTE6cQHGISUSL8lac2u5CeuiGojN9xLvgacde42K6RFslteW6iuv9FpJDqIiY+LWS2i5DeuiGokN9xDuXvIRetQpYmgF45lV4IEeYuOdScyV+LaRnlyE9dEPRoT7i5WquVWcM6SBjdmCSdVLjnpewqB4lEVEqH0D9WFK7oehQH/EuTk0LagsMHYWAw1gldRYB7CyawuwZ31p3a5chPXRD0aE+4hXUgjLjpABhFx2cE/9xkp4lqbVFpJ6+KD+eQnrohqJDfcS7AQlBUq95QtSQgXuLu40c18FNfdIYBccHjx+PIT1yQ9GhPuJdnqlPZSsZrKW9RLGuz3gUGKVQDWNsn/wDqJ9CeuSGokN9xLsnPcmpctmjmWid1DF0KL036BwW0toSzS+gfgrpkRuKDvUR76If0gstfGEOLcBc1kVRaoconKdSwtHfms9klyE9ckPRoT7i3UWx5lVVz72Qq+EqP5qB1VwgcmmzRyuKb7nkdhnSI3cUHeoj3kEd0aqOBogY9g7ndVGMRCAzrsqkU07xA6gfQ3rkjqJDfcS7ZvLYuVhch7RkXjW1CtSEAsky1jlrb/IF1E+OIrmj6FAf8a6mTq11aQ1S4t0jgAwF4+6DqTOHdWWMXzzpPYb0yB1Fh/qIt5P0OCBXiN0UGFnAslRoOimH2vOob5kv+n+hfjIU6f/De/ltqeO3f/kL/WH8jz/86n+F//3LX/z47C++98dP+Xdj/uZ3v9m/3p++hFUO/QT/D5DCX/k7sH/4X2XiXxLB//pP3/zh5P7m79dfiP82fvdP47+sr2T83T/84//8638R/ur/h1/+4i/+vf/it+cvfyP+Kg2//MV/Xd/8v5j98tfl93/z6/K7vxu//9Uf/vGfxi9/8WfCP/+g3/z+b/5E27//Xam/Hf1Xs/z29+sH/8vv+Oef89vy+z/8xzHXn/6v//Y3fz9+tf8iQlAI9LcB/y3zv6X4b5hUUtL/vP/lf/7R//zL/P7X//Df/+YffveH9dv4H9bHf/z9aPtr//35N/h/fv8ff4Xzm/Cffj3GH/7it27/5J/U/ZN++YsfP/RX/wd/2bfUd58cAA==</AdaptiveCompressedXml>
</file>

<file path=customXml/item6.xml><?xml version="1.0" encoding="utf-8"?>
<AdaptiveCompressedXml id="4deeb2685a4d479287284d44180fb789">H4sIAAAAAAAEAO193Y4cOXLu/QH8DoKuJ1b8CZLBgXYMY3cNLGAYhndvzrkpBMngqHZb3UJ1yTM6hp/MF36k8wonWNJo+qdazV5XCu1S6qLVXZmVycz4+MUPgxH/7z//6/Xf//z24sW/ye56e3X525f2N+blC7msV217+eNvX77fd6CXf//D3/2v1396I7J/8cf225fYRIqLBIGxAabsgJIjwIZoyfSSKL988c/8Vn778ve/CS/+8PM7ubyW6xfw4h//twsv9WovXry+Htf7vfTt5Xavt74+fKqf7+Td1W7/p9tHPx3Uw+94t7/+/Ofn8/9FPz4MzjOW4pKB3HMEZDFQbE9gQqk5O8vC5eWN7+sV/umq8q2bfPp8217sP7zTh4gvX7y6e7DKxcU/tLaT6+sXu6uf9MYvX9Sri/dv9SWaI+f/VT78YF+/Gv/duvmro3d/XXfbvey2fPcyciFv5XL/JxUFN36n5xwe+uWd88boL6/3fFnl3pEbx3TETZ/v6u319x9fowp903jPm7d64AI82PuPMgb94MV/GeD1sdt+OvZiq0P+6Wr318YfvtvJj+8veH+1+7CBTZN3O6nbw/u4/0iHawyJKED32/2HPx+Ec3SEY4yf7nZk9A+M8fMBfbt3hHREHK9f/Yq8L+CRSgjZpg46ZwygCYrHlASsd91TQMx1GTzGx/HoVjw+gsetwnF/8WHD+/1uW97vuVzIRklp3GtT3/DuR7k+E6A6ia2a7AElFMDYGnBpBiQKku3Fp7QMUNPjQPUrUL8MVL3s+9247pmAMfpkQ/QOqqUOWD1B9ogQG4rN5DhlswgY8+NgxBWMXwbjhfD1GAJfts1Oz+SLTb263p8LUXYTWxb0EC2p+UtZbU1qHRKSBGe4iuFFsGknTMywgvMRcG6rDOX9EZyfD5wTQGPr6vaEDpxDAPXJPOSkmlxds0hZTE45LAPQCVUeV4B+GaCXV/vNx4EMY/NMIJkpJ8Sobk9C9YI4OCjoE7BYTFSoWtMXgaSzj0MyrZD8MiSv9m9k98kZOiumNMil1xIhd6c+TzYCmRtBVxXurKp5n3CZYNEEU9IKyy/DUgfB2931QZW/5e3lXi7PyAXKsbkcLAOTVxco5wTFFYbQeo3BVzJLBTLpcWzmFZtfxuaefz4THDZXmndBIPaY1RWPisOcDBTpkZshypwWwSFOqG5rViB+GYg/8fmEKHN1EoOpoO42AsYqUEqq0BIn08V5h8tEhcJEVCivqzu/QnF8v/GufRetsWeCvtZjjWw7ZFI7ER0ZUOtRzUbhWrL46uxCbvUEEWJeIz9H4BesxTOBnzEiHKKDnNgp/FKDjLlAbwYJc6x9KfiZGfitUfGj8DP5TOBHsXkKagFG5UGFX0vqNNcMKasJmJI4W5fRvXZC+QazKt9j8HNnw36qWxMTZ7DkVfmaHtQbbgLMXar3kn1eJlKjb3ACfqsbcpT93LnAD22tVIIH9NYA2iyQAzoQfUS1Cb0T8svEryeUbzBrqPCY62GsOxP45dwwFImgXq5i0IYGpXkDyZVcS+++eFomFjjheqiWWeF3lP3OxfPt1Nk5YmjZqL9rfQMi9Xy9esQWoxQ0bRn4zbCfW5XvcfiZM4Ff7dmH0CoEIwjIRMAhIwTvQvC2hXzXzjiV8p3IBgt2XQs5Hng5F883kgSuTd+aqep6oEMoRAKOqfdEzVBeZiHOTSzEBbvafsfhR2cCPzLFhOYzUBqLHhzLyMtmkCI1oTcxhmXifm4iRyHYNXnmOPzimcCvGNWvEipgLGr7sQIxG25gY/deWjTSFvJ8JzawBLumEx6HXzgT+EmM5IbDkZCV/XpmyGPRjWsOnaoTCW4Z+M2Ene266HYcfkeGfzj/fxr8KptO1NTfDSYOCgxAtRowTlIUxuDCQuw3E3a266LbcfidS+BF0efEZQsuWFW+zTOwdAOUqfocOxtehv38jOeL6/7Roxkv/lwCL2ytQ/EJBKvCj0JS5PUGHATVJuyp1mVcjxnHN6ym39El37MJ+7EgJo8B0PcwykxU4MiqhUuU6Dq6kPIi6MMZ0w/XsN/xjINzgV+0scXYPFCqpOTn1elo1YL0oG5nDmLKMgkvbmabp123xB83/c4FflyEbMoBKgoDZs5QkBmSk0Y+NOd5oUUPNwO/1fQ7nu53LnGX5ExVK89A5aDwsxygkJp+Dcn0QNZwWob9cMbxxXXR4yj88FwSXhrH0KvSnbREI+4iCr8QIUi0zXcs6n4sA78Z5Yvrosdx9jsX5Ru498LJQ+qiDodtATgjQ5fGbKr1qS+0521G+eLq+R6Dn8nnknFgawnFlwItJFT3twlkY0aVRW8Mq/4Nsky+1YTuxbymWx2N+p0N+XHsOZVooVvX1PMoXtEXG/TW1AOp1iAtgz47E3Q2q+49muts0tnAr1IQtlBMLoBJjcASpUB0zNaS8ZmW0b12JupsVt17HH5ns9MjUguGPCBbZb/GCXjs+SDE4r3NpSyUbmUnTD/MK/yOh/3Ohf0SKc8lqRDRD9MvdeDQM1jLPlIO5GmZRQ87k25l1rDf8TW3c0k4SD5bDJXBdhy7fIMq35QRaovqEbeEPi+UcDDj+LoVfsd3epxLupVQjcXbCkqBDjBmAuYYoKGVVImE3ELwmwn7uXXN7Tj8ziXX2VtXrO8MMRUGVG9XbT8eJdCZRs6BHl5om+XMoodbs/2Ow+9cbD+L6kdZJ9BERNnPBvV8WUBcCs70XHihCi9+JuHFrbnOx+F3LhuNutRE3QrkygSYvADpP8BuWNT0L7ktVHByxvVwq+d7FH7+XFyPHLB0Zxr4aBKMqhpQeqzg2JcgSK3TQku+M5vMcbX9juc6nwv8Gqr2TYiQ2Y8KLxz1t9DB1xSkYDXOLrTmNsN+YV10O55tejYJL6EXE7FBxVYAa01AzhMksa25zLbfnWkngt8N8vMPoC/St276Vb6QAbk/3EBhf/f9B9n85f3ld8648N3H3zfvjNX/Lx5A5S/X+WP7wZpRNOzGB3MwpodgfGeIj82hd1fX+7tJBA/fFV9++vMA1e3b7/9y9X53yRcb/XT3YaOvdP/+erNtT51jdwZVrq7++n3fXm7GL5t69fbtfBvAe0M8XOO/PaT6hEICR+bbk+7F0dvN1e5Hvtz+38PM2uyky+7Qrmb7t8uqvr/eX729fWHzZDq8O9b30wM6QitfvtVXdnuc+jWtJ+jdj/rmzkGR3KCV6ELuLDnI0syLDzLvtx7zeQrzug2//3Fl3luDW5l3Zd75W33lHVYpBqZWAUXU5aqhAOVKI+YeqI1y/mkZj/8G84YHmfdbd/ifwrx+cy3vVua9NbiVeVfmnb/VV86xzCE2qzYvk3eAZBkyNhorTa5kStzNMmVNbjDvsfM/Mu+3nuXxFObFzVXdr8x7a3Ar867MO3+rr5xgl7Cwqw0MJbV5WxrLDDGPHxxdNuTz4tGG9CDzfuuFvJ/CvGFzefVvK/PeGtzKvCvzzt/qKxcy7U2Eq4UuqQKaWCBb6SDZk75+sTnGpZn3yKz+xLzf+vruU5g3bprUlXlvDW5l3pV552/1lYuoOrROojJGIAtY1PBlCg6S9B5KaBj6Mqk1N5g3P8S86Vuv4/YU5k2bv/BDfLEy7xcHtTLvyrw3j3ydzczis8NDu9iGgJYYcmsRKnnTsUiVsMxe+hvMax9KaozpW6/i9RTqpU2XslLvrcGt1LtS7/ytvnIJsRZ9YIlQHHrAbhuQH+VjxcfAxoYgyxRQvEm9R8TxiXq/9So6T6HevHnLu5V6bw1upd6Veudv9ZWt3iQliyQobRQw8xSAixMoptlQRCz6ZTYy3qRe9yD1fusbGZ9AvdZs+N1KvbcHt1LvSr3zt/rK29iqeqm+JbCtj07Ro1NbNwIUq6fGnUNcPuDw4D62tO5jm6deq1bvh5V6bw1upd6Veudv9ZVzernl3okg1xYAqWbIQgVqyRiDKzHIMrWzblLvgxvZ0rqRbZ563fh/pd5bg1upd6Xe+Vt95VhviDFW68D2PKpmcgAq6MDXWqmUSvQVltke2smWv/VQ78pZTx/Sylm/HjuquT/c1NzPT1V/7dpJddRI6mA6NcAqDopnD76I42orpbDMWteNqq0PxVuf0qfzgotc3L3IXn7e//Dv5j9evzr8dufo4Su/F52923G9T4NXXr7FkwfMHOkPcpD4UTRMFjDSQR27wutXd8Z15/HvPuh0XxrKga2AkLGARlUcVe7QxBan09j5hUq0xcfl/JQKWaucHynFl2piLw2qBFJ7xhvgUAQCFzTCJvfSF5FzmpDzE/YorXJ+bKEsM2ZDUEwY7eUFIVtuOp9LTQ47erOMnPOEnJ+wC3iV8yNbXzwWb0MDZ6KonFGgxK5/cq8uIcUelikuZycUdHhCoY1V0I9UVGnFpRQDlCSjeY0EYN8YCpEp/tBBaZkC5naGuZ8QAlwF/ViDymJIXAGfBnOPDuXFsIURhUAbo/dtmRnt7ISgn7DMtgr6y4KmoqKsXGGIVV2r1CHXjlB9DXWYZ70uI2g/M6OfkMqyCvqxlfPkczQOXG9DR9dRhz1miF1MUe3NydVlBE0Tgn5CDHEV9CPULb5iIqXu6oxSt8qYjPOgzJ1ITCYuC9U5n6HuJ2zJWAX9yIIsmpRRxdtD9yrobtQscxGqc0FCKVnMMqU+wkxUbLW6TxcusVwDFQedagcUMsCmV5AWnasSY68L9eybmNGY1yl9MkkbNJLICITaHGDOZWQWJ2gNU2EX0JWFWiObGUmvWvpkkvah1WZdV/liGH04M2RPHmwrkr31mNpCc3qCvYNZXemTSVq1cc1hBEFzs4A4Wl5Gq382Csg9JGcWipngjKRXPX3COU0tilidyUklbUOFIpgheIM12qTyXqbqpZtg72DXhY3TOdMUuWJN4O3o5E19ZEX6Aq03b1i677LMwoab6KZyNmr6aHbCVw6PZczGtAJSu5reY5dXDkGgNgzWp8aFeWlBP5jz+pRm7augH+Fu52sozkBIaoph6BaoMUJCZyl4xhSXsbzdRK34fC4B72cg6N5r1QmdQWyuKmhWQUcS8Fh7KB1zxWUMbzdRmjqfi939DAStOjqxMI/m3mqNkVpj7HqGFIXItp6MLFOP0U1Uwj2b8NgzELTpUnJuHZqVCBglAdVqoRYbqZpcIi3UV3Ym4O3PRUk/B7M7hlaEKmQaq9JWPFBPAayjRi4wUVhmC5KfcbD8uWjpZyDpZEys6NV35sCAXU3ubGqA6krGUlxczMGaSR3z56Kmn4GkW69NyEbIKaqkXfdQQhew1ViDVUJbqI6Rm1mX9ueip5+BpGPIHTE4yMwCKF4tb0kIoYbqsm1N7ra6P5WkZ1JN/JoPerp80MKUOnfo0emczpWBjXXgvMo4j3QTWsiZnknk92sg9HSLGz5QaXGk+oYOmJwD9kXJHNlE4eqdW0hPzyxj+XXPxunYG5MtLVVwIY1IaG/AY0tqy62QOGtbXSbbxM0sY7l1F9bpdmEZnwOOxkH9kG5SDbC4CL5hEwVBEFx8cePBRhb5XNT0cwicxFwYsUJL3o+YN0L29VC9ObLa5cbQMtvK/YyThauTdbqNWNFEY1wFP3gbOYyysfpn4uSajyXEsvgy1oMdEvK52GPPYEpbbupmJYFWA+qUHrFQUpc6VtIZLaZWu0w6/4wzvWZ5nzBAxlGpu48ot1NnmqRBJvW4uJvsOybT7TKhUJwxvNetWCec0jQSDRxCC82oM50sMFsEzxJLQmox4jLcPbO50q3Zv6ezx1TUZJqAams7+tVnKFUnNmNoioFebV5oxdLNSHpl79Nlm7SEvaiLRWY40ylbyJIyePQuhy6tlWXmNM440+uO6VMuWXIKOEpdOFXWGK1Xyzs2SOpKU6aSal5meQNn2HstgnDCfXeuxK4/IPixHStHhmJVTzdXh4dlrcvLZP/iDHuvZU1O6E1XqxYuIaTkC6CxI8/bFEgmxRREsLqF2Htmk846pU+XK2gNi+1p7IZPgGOHfDaBxupG8rXkIHWZsImdCZDZdXXjZJKu2CqRKHnnopK28VBS3qjpLSGGyt6HZTZN25nAiVlXN064jjWSQiWC6ajudIsOSiwIOdoeEYNa4Isnej/csjCfy5x+BrHQYojq6EtJMtr0GDeqCaq4kzVZ9LMQ2vKSfrBDGp3LnH4Gksbui01IgBR1TlNWPT0SgnFkmpjSrFuobuRNST/YkInOJUT2DCRNzRoa7O0tq+mNKnPCVMGUmLp4yXGpbMGZ/i90LiGyZyDpoqIuUd3p3tW1wmCLOllJzbLWUyJkJLt4FsLD7SboXLL6n4GkQ68mO7TQmhHA7LOa3SlDCrXHpozu8vKSfmjvnYurnj7dUhbaxlQRXBi2t1Mhlzwo3BjjpKfCeaGiFxMhMsznIuln4GVZrtKxBDBh5IXaHiDXYqE6qaZxxdAXKmQzVcp73alzugzg2p13Jo/akfrDVBlZ/RaS5xp9qLm4ZWJkfibs7c/FInsGksaxkZIKQixW2bt3D0ylQzfK3GKoO15m/4afqvJ8Ll7WM5A0JdslsoDLPPbIewuZ0tidVUIlNgHLQvssZ5an/aqnTzenEybTogePrHo6tAZZhQyuY6wm5WbyMpETP5NGhucSDX0GkrZV/SmTCMRE1dN+VLKhUiEJqzlm0SezjO3tZywyXJenTyZpSUi2ZmVvbCPZW2d3oRihx8g+R2tDWaYeAs7sksfV9j6d7W0xmObCqDA3WrL6DjkFBymW3GP3In4ZLwtn5vRapv9vlfTrV+/0z19bq71+w9e/e8OXP8r1D/vde3n96sYHn0/aXv/uU4e1P1xyuZD2Q+eLaz35/oHP37ng6/2/SlfJvvnz9q384IyLoM6csX828XuD37v0m1GOlBL+nzH422d/vsz1m6uffnd1ude39kf9ubuWOp79l9E+ePjXB9zKjnf1zYd/ufXgd4/cfpnjJf3zVZMX45dDJPHJfTI/XkXH9Ych763cb/D4N7bne2Jzvulw3Zcb8x2A8/DTvL56d3jvn+aK4lp+fseX7R+6CkWfasDl5Ysm7/ZvDvNafq4X79vHM7fXv/9wyW+39fN5r+5A+xdx3P64vtleKHPcI5x7wpvqL32fau5dp9UuxbcEtvVRJEZ/cDeHfA5PjTuHeKws073rYJKSRRKUNpaPPYVRi1mgmKYaVERNpjJznaDmdRhLVsWhV7fZNiBfLSg5x8DGhiDH0gHuj0d8dshOcd1Qn4sYcmuH3XqmY5EqYeq5qkPrRI0CG8gClmTUjR9KQ3oPJbRDaG7iOqU3EdYH6ZLUSTSxQLbSQbIn6fp+cjymS+5dJyUs7GoDQ2kkZIyNp6wmqv7g6LIhn++B7Sh+cohtJGsxeX1JZPX9YFN71yVXhvvazbGFu3vXiUnFQk0fScSMLPwClCsBew7UxHmXji0W3LtOd7mVpuPp3Y/omHNQJDdoJbqQO0sOU8/VQi8mYoOKTfFcawJynlRetjV10G339xSU8sT9aada4wEufRLJeh4FeFRU+UCyrC+pjNduQqk5O8vC5ckke7Nf609Xu782/vDdTn58f8H7q92HDWyUlHZStwfT4Sjfzmrt441Y/3vEObTcZ960D/Lmx9NOTJu2llB8KdBCUlrwbVRKMg4oeWPYdKWXqemcq5JCMHUssOp1YlWmK2nsDeZk+oA93qOpJWEWfbIh6kyulrrCXhGfPSLEhkot5DjdTZw/BcwuhK9Ht2iV7WZcii829ep6f71C7oZojFHiD9Gps3FQR6kp0+YCvRkkzLH2o8up95mtxxqVvyCPlgfoRl+LMnS2qhVVvb66uetgpBbMKMTMdnSlY9UB3hogxOK9zaWEe9dZErrdxJZFlX20o10xZeVKnVWgfrkEZ7iK4QWgu62HltYfofv5wArfu+JRVCUmzmDJK+yUItU0U9pk7lK9V/slH8v7uHcdik2NwtFCS4E8rLI0KmZkUGIiSkmcrVOGXaKobCYVIvrB4KkDh67Ds+wj5UCe7u2dX5R5mxonJugocggj693rRG86nUzX4YjJ6W5M+BTwvbzabz66wsNFXQF707KNlYKwVdcjj2aMPDpISIFDv01Lxqt1O2Uhx55TiWqx2+HR5KKCVapS3m4F1ZJX9p4yFdAOdzoo3w6WRZtHUXR1s8U6VD73Tuiepb0kYDPlhBgFbBppJazOTNFpBKw+WqJC+mT99IC92r+R3aZt1Szdryx7H2xFyCpTqNsiowac8q2CjCE5aeRDc+pHTLljNraoTKsGbR0Jvl7d+TbcZ7VsbVQfypQplq1qCxM1db6DGVWCSxhVgg0YJykKY3Bhyj2UGMlZ31Sbs7J1z+pmDqOFaw6d1IhWFT/lPpsWsoQ6hqKTmtVHzIYb2NhVB7VopE2Nh/T5Q9NvUxp2O8fRMqoxSJGa0JsY7xs/R9+z2iZc9T3bkcKB6HB09RVwTL0naobyVLij9uxDUPc5GBnjIfWcQ0YI3oXgrT60m5J7p87OEUPLI/9zvHEifc9ejUark72gmfNrcsNQDvs9xI+mLA1K8wZGUKAW9c2LP1Zs6r6W9tliqAy249D2o41P0ueqLfZemr7qPCV3oRqLtxVU5avxHLO+H45hVCmXNPYgkZu6jreuWN8ZYio6v3RujQiFAYlMUaLTw1PPpe/SGOsEmoiMDcpqDY2lf3FJbdWeC88Z4Wo7Jep2dBVlnadJTSvSfzpDDEsw+rbbPfwsqhRiczlYHuGgPlqpJbXy9E2F1msMvpJZIkyx559XLXBTC5juxGULbiRwY/MqD+lqS2aqPsfOhqfQrvZF6c408NEkGFYGFCUCZSc/6tGpd0Vf1cVrTknEBYHYx2p6jYqunAwU6ZGVKynz01caHkXXT/yjrFbGreA6K/ly8pD6qP2v6kW9FqXCLo3Z1FE1Zco0bkrBvap5Ii3RUMmi2i9ECBJt8x2LquopLeFMVTwaqIe65ZaVTak3ZXf1ngJZw2nKWmFBpdBDZ0B1TzFl1ReR9QnL4Pau6icdq6d2/7nULjZqHENmP0x1HsF1de18TUFVaDXO3tOiS84bJ7FVk1URy6jgH9UeU2tlaC0ZGzqKT2kBVt5eXr/f8eXdAqWfvv6tzh31HR2K+kmCtYwGKUlpeZR1VQAr3Huq9atyqrqUIdvUQaQoVk0Y/YyTenXedU8BUe21BRYWDg7cxYcN7/e7bXl/CD9s+vZy4GVT3/DuG+PcW6efSLQGufQ66kJ3p1DLRs1EbqQ0rfpfHbzsE55etDt5x9vd9SEi+pa3I//gWyOBKWHe+fyX0f+SmvKnNyL7OwktI6fj1qfjS69fHU794f8DNqucx/ZFAQA=</AdaptiveCompressedXml>
</file>

<file path=customXml/item7.xml><?xml version="1.0" encoding="utf-8"?>
<AdaptiveCompressedXml id="58bbe7f60a424163a9ee8e8f1dd45a47">H4sIAAAAAAAEAO1d224kyXF9N+B/IPi8ocl7RixmRxBWa0CAIQhevdgvjcjbTGtJNtHd1C4t+Mv84E/yLziy57K8NMmk1EXQPYUBhl1d1VlZFSdOXDIy83//+3/e/vaX87OTv9b1Zrm6+O5U/0adntSLvCrLi/ffnV5tG+Dpb9/98z+9/fFDrduTP5TvTj2mVGMLoNgZcDpYYKoVsGLTpTjPLp6e/JHP63en3//Gnvzwy2W92NTNCZz8y7+bcCqtnZy83fT2fl/b8mK5lVtvdt/K9+t6uVpvf7x99tNJOX3J6+3my+GX6/8kX+86Z9mlZKICahTAcVWQdIugfMpERnPldHrj99LCv64y37rJp++X5WR7fSkPEU5P3tw9mevZ2e9KWdfN5mS9+llufHqSV2dX5/IS1Z7rf6rX7/TbN/3PrZu/2Xv3t3m93Nb1ku82U8/qeb3Y/iii4MKXcs3uoU/vXNd7f7HZ8kWu987cOCc9LvJ8q/PNtx9fowh9UXjLi3M5cQYW9P1H6Z1+sPHPHdzsu+2ncydL6fLPq/VPha+/Wdf3V2e8Xa2vF7Ao9XJd83L3Pu4/0q6NLhEB6Ha5vf7zTjh7e9j7+Olue3r/QB+/nJC3e0dIe8Tx9s2vyHsEj5i8Jx0b1JoUOOUFjzFW0NY0i945ytPgMTyNRzPj8Qk8LgWO27PrBW+362W62nI6qwshpX6vRf7A6/d1cyRANTWUrMiCqz6BC6UAp6KghupQt2RjnAao8Wmg2hmojwNVmr1a93aPBIzBRu2DNZA1NnDZIpB1DkJxVRMajqQmASM9DUY3g/FxMJ5V3vQu8EVZrOVKPlvk1WZ7LETZVChUnYWgsYBDEl8TS4PosHqjOFfFk2BTm6fB6WdwPgHOZa7deH8E55cTxwTQUJqEPb5JVOY9OKctUBRLjqoFpKookp8GoP5pgIYZoI8D9GK1XXzsSHc2jwSShBSdCxL2RCdREHsDydkIXLWLmDBr1aaB5IBBjzMkH4fkavuhrj8FQ0fFlMpxajkFoGYk5iFVgbggNDHhRouZt9FNkyxST8MSZ1g+DkvpBC/Xm50pP+flxbZeHFEIRKEY8pqB0UoIRBQhmcTgS8vB24xqqkSmfhqbNGPzcWxu+ZcjwWExqVjjK4QWSELxIDikqCDVFrgoROI4DQ5HMupqBuLjQPyZjydFySUnSrpBijqCU7kAmtbzQ6ZiLDrkYiaB4kBc45zD2WL/Csb++8Lr8k3QSh8J/mxhMcjKAsZYwLVKgBJoQ46WJKRxrPI07qIeMMkCQJoHdPYA0GsdjwSAWMiESEKAuvYwmpsQYPDQbLEOLWkV8jQAHIhXOgDnEe69AFR0JABMnkoxTt5aCRacbmKBbQgQPWdOJccyUcCs3RgA5/TiPgAacywmmFGbakIfDjTCgIEVUKIKBcU31Ig1mIkYcCAa6QCcB2D2AlC7IwGgRiVmVzPkphCcqRZYM4Ggsvqe4vZ+IgDiCAC9mk3wviBEaXMkAHREHptGiKFl8QFLBHLG9AJH9MUqjzyNCTYjtRHO67k+Yq8PaI/FBNtGtmYbwVlfJQr2GdDnBoFLNcoHl2maxLQZY0A9V4vtBaC8vuMAoDYtUGIN6Jr4gM6XHg9rsAZdUKiTqtOkAc1AqWIH4JyG2Q/AY0nDxIyuBNMgOU1Cg4kkCs4RNOniW7POhokAOFDU3QE4+4D7Abin+7vr/78BEJuzNkWhvJhdHxv2kIocZgq1OfRswzTlsWZoJMTPw3IPJKKPJQ+os/WklO8ZGHEEswCQXMgQElXrCzXr7TQAHMoDejUXKOwH4LH4gBLQ+9JcgeIxgZhhBBafUP4zRcITNsVNxIBDeUCv5rHg/QD0RwJAa7HUXsLaJBgG550HpKTBGBeiWGA0ZiIfcGAWQAfgXNW6H4DH4gNan1G1JAzIyYodRoQUSxI82oY2GWsmKqm2YwA080jI3moYq44EgK01JksBCnYfED0CqqLAVMzZtVwYpwHgWBrQzvjbPxR8LPhjLiZGtEC1NHB9Uj1XIvC62eBMyDhRMYwdSwPaOQjePxR8NCNxBkPps5Jd6vPsTGQgYyIktKxMMD6pMo0LOFQO6NVcDLPfBTwaBgyMWlEDTb0csEg4jIGDHHqTKWhlG00DwKFyQK9mE7y/HPBYguBcdK5GR8DUx4OF2oGyHPrSopdgxKKdZqaxHRsIMXMacL8JPhoGJB1KtQbQcwKXS4Zk+2iIUiHnHNBMtLqSHRsIMXMacC8DumPxAVVoummVIbsOwEgIFKyDFBsWYodtqlmaYwMhZk4D7jfBx8KAiWx2pkZooTA4XXcrJSGI8yWxvvfsW50EgGMF+Tjjb28W8Gjwhw0dFewjb31OXGYUC9w0BHI+JEUUJhoH0WNZGDVnYfbWQ6tjKcZSCTWlPgZH7MGlxIDaKEihFUsckRNOA8ChGMTRHIPsB+CxzAhBXXMyff3jQgZc6TFIEo9QQGis8yWbu3VnBwLgjSRMX3lr/wIJcyngr+i7XG22tYzCzp1+OtytgrE8//Yvq6v1BZ8t5Nv19UI6s73aLJbluei806m0Wv30bVteLPqHRV6dn4+vfXyvi7s2/q4uZT6rXTV/uNG1dv3tdV385eriG4FyeKBTn3/4h/JOvBqxtje+GHsKfKi7d/r01JvMzyhv2qNgT76im/fiYPVitX7PF8v/3KnSYl1bXe+WFlz+/RDLV5vt6vx2w+qV858q1hfdMhTXgniAQn3cqwKrC6mFkCLXaSYk3eA/+6D9tfFrT8Hs1ezLm5r9zcfPi0ul5e/Zq1f0mcdnQvyH+no13KE9xPL4rV54kThrCYPRYCggOMcFkHRfytAGwupIlWmyPze41z3CvV979uc53GsWfPV+5t5bnZu5d+be8Vu9LPdWb9E39kC1rwSRQwLkFEBjY26NIuVpEk83uPehsL9z79de/fMc7rWLTb2cufdW52bunbl3/FYvPPnBmRhc8hCio+73akimZaixZG2UK9VPzr37rv/MvV974dtzuNctVnk7c++tzs3cO3Pv+K1eeO53IeND3y/BJiPc2woknysUaq6o1GxJ08z7ucG98RHu/drXn3oO9/rFxeqvM/fe6tzMvTP3jt/qxf1epVrojNsquEIaSJcKTWtVsyHX4uR+7x6t/sK9X/vSa8/h3rAoNc/ce6tzM/fO3Dt+qxee7plqEvc2A8biwOXaCw3F78VkVebQTCM9NffSI9z7ta86+BzujYu/8EOMMXPvo52auXfm3ptnXmaeny6ao83gLQv3llAhWeFei94EpUm5u3NqJ6ixfbjI28avvcz2OeSLi1bTTL63OjeT70y+47d64SKz1CLVSlAKNnApO0jJKQilZfTJV5+mWWjnJvnuEccX8v3ap3g9h3xpcc7rmXxvdW4m35l8x2/1suTrTWlJtQTsUwXHNUFqKYMLNbqYE5WJVjm7Sb7mYfINX/v0xmeQr1YLvpzJ93bnZvKdyXf8Vi+80QeFwLk5MJiTkK92wNUIDVeXTExoaKKtjm6S7yNz28I8t22cfLV4vtcz+d7q3Ey+M/mO3+qFt3gIKbDiTr4uCvmSBUbuu61rw7lv8GB5cvJ9ZHJbmCe3jZOv6X9n8r3VuZl8Z/Idv9XLkm9x2dfkGqiGfVmvaiBZtmBTFfLVGaOfZn+dG9vrPJR1eM7+imec6tndRrb1l+27v6n/evtm9+nO2d1Pfl9F45a9vU+dF6Nwi6F38t6ziNtO0nuJa3BhI+nUvhbevrnTrzuPf/dBhzfyQvKsK1RUGpxyBjBzg1J1MqJ6xuI0A6thQM7PqCac5fzEGE7MkW0tkKvv25Zb9TGh6Dk5VVlRm6hoPw7I+RkV+7OcnyhSi8SOFEJSPoEr1QFpLqLPKUfjmrMT7QpEA3J+xqy4Wc5PLPtqXbLaFzAq9EJwV3cLHoLhlk10GJqfphhRmwFBP2Pq+SzoJ6LgkkyMwUOKwt59YiuwLQwJUSUbDPNdV/xQgvYDgn5GCDwL+omBPk4Kq0lgY2fumDuHs4aQtXE6BGvLRBo9Qt3PSDTPgn5ivdAkosycoYtVQqvYgPoYQ7bZ5+6etTyNoK0aEPQzhnNnQT8RQ+doKSgDppVuo3MVQQeC0KpKYr05mok2KNNPC9o8o2hqFvQT1F1tdhGFurNRQt0iY1TGgjB3xKoIOU20Dc5AtsQ8ozR5FvQTW15KtFx88+BsnwLkiwYqpQDmloqypSU3jUabgaWezbGkxfZm8184jM62BOXF165OpE3BiMMtn4rJ4ohFU8VUTyLoAae7ryk/k/fBRF1TckSBoRbfM909d5KclkNtdQmpRppG1HrASndZz9mxw6k1a2OceGTekAZXYx9STgVsQ6VSjC76aXbs1AOud5f1nPE+nF6bklRuFpoV5XYsApfwOvdMqDeWORQ1TfmAdmOynkPqg8k69kLonduNQcx1FYEjtwgVDetSSYc0Ue5kwAHvsp7zZAeTdSbWIecGTfURy4QBUnMSVfe9SKmQojjNyLTGEVl7Ndvrw+m1ksiaQoMYXJB4y2eg5hnYca0upZhpmq11zNDWEkfjhr+CiKsqm7wPCcRQi1rbrCEp40D8MpsLhlxUmFrUjxT74bHkRV+DqHXyuRQCp2PXasdAGsU9ayq1ELO3d2vwDi/qRxbOxmNxzF6BqKMNMQalINeC4oTHCImoiE9OmKyhwjjRDvVD6/Q+Z3fSWdRP5VEQKWkPFF1fooNE1DZqqJlySnmXBZ9a1I8sC4rHUpPwCkTtfHBVhN2XX+nFZE2BNKT6DpyK+qtuZSJbPTBU3Te9nl3wg8na5KaDYgtRPDEJtygDexIFr8mlEjBwnCa0NmPhlplTZofTa9tSkTAaqIhP5ppqkJLfra9vldOeyt1tqw8l64Eq0S7rYxnhegWyVsY0Ll6B1iJmF5KTqNpVMLlm72rwqKfZtdEMVH53Wc/D1ocr8g8comoamJMXWQcLRPLJi1ZzdeKahziNrIeGM/1ci3LAQn/dYknRgi1afLNAIvVmuhturFMuRDQTueFDwx5+LjA7YCVhS7q53Mcveyo8Y4WkE4OKNsXAjDzRDFkzNOzh56rRA9aBK0w2Jw0h2r4AxS4/ahtwbmyUZ3JT2euBgv8u62NJpbwCWbekSmlkoJUcux/OQKn0rLjR0StLuUyeIH1klX88lnk8ryCVUn1SmG2BUI0VCs8eKIhum+p1ZcPV8ETzbMfU2hxL2uwVqLX32VApCM1zd828F3ONDNiwajKFkCYy10MLyOOxZM1egVpbjimJboMlG8Bp7wCTN2B0aaXq6gpPkzUbS5rZWasPN8uDbHPOECTsxf+qBcCdfhMqFmFnF6cx1nYsaWaPRa1fgawdBZW96rztkqi1jpCydUDNMAp7t+brNAw+VCvs54m3B3TCm6rcIgF7E3tBCgIZofCG3qnQuKlgppH1UK2wn2fTH5DDlcEmMRd4Www4zkHYvGRIQYmhxhbrRLPp7Vgy3M6DXAecrBdzSyn1zEnu9joDJ6H0nIrNDoOOEyVI7Vgy3M6DXIfj8OpFqxNDYKog75aBCnuIiKGFVstUSTM7lgy38yDX4Qa5UsOYc4acd7OttQbylADZa9TakLDoJLIem+5xNAWkr0DUXGrVwWVoOmkJtMRmY+uHKhqdmNRUSTM9FnKp2VwfroKUUkKdxTXzTOBqbRJySfAVsnascuPiJlr/Zsw1U7O5Ptx4prUtcnJgDYsb3pIBRjHcRIxsVCQx5ZNPr39klzc8Fr1+BRnSmF0ujQNwMU1cs2AhqeiAogibtPPsJh/jemxTKTwWvX4Fsq6uckNkyBQZXGwia/IVtNWkKUSf7PTLZjyyhw0eixv+CmRtNZOuQYRbOoebqkEMOIqrlo0KhmJW09jrm7J+ZM4eHkut2WuQNWeJqmIDHWwE50h8M6MbIBb5lxQWnnx65mMr9MdjibleXNZv31zK4a8rjb/9wJvvP/DF+7p5t11f1bdvbnzx5aLl5vtPC47/cMHprJZ3jc82cvH9E19+c8ab7b/VJrL98OfleX3Xtw0AhaDsn5X51rlvHf2mbwChrP+P3vnbV39pZvNh9fP3q4utvLU/yP/rTc392Tefe/Dg+V+fcFnXvM4frv9068nvnrn9Nvtb+uOq1JP+YefC6pqTqRWwkNBf6UnkpDJoeS7rfMnG3Nvdobci/fqhC3xZ72+1sH+jheubGy3sW3X+mfsqDKPu8T0Vdsh5+Gneri537/2TsogDVn+55IvyuyZC6QtsibROT0q93H7YqXn9JZ9dlY9XLje/v77g82X+ct2bO9j+LI7bX+cPyzMhj3ucc094QzuO3Gebe+0MbRs10M7Q3n8D7Qxt4DrQztAu3APtuFSTSi0Dxr6MWq4MEuKLziSrModmGu3zzO+1Y51RqoUCybee8iMNpEsVX0Ormg25FveVsd1rR4uu+mBEVFZCTudab1H6U6i5Ih21JbXB/sTgkocQ3W7WjPg+Rh6zxpKFAPrivUP9qV7eaBPgURUmdDn0LGYKoLExtyYhUh5qh6wlDEaDoYC9PwUktJLHJBsIqyNV7inRvnZUsb5oeZDiWl+xVPiMA0eoLqQmShO53rPCwhP31U7MxgNc+iySFfQlUSQF1Ch0vVCQdIugBMdERnO9O9V0gGRv7uPx82r9U+Hrb9b1/dUZb1fr6wUshJTWNS93vsNevh1Nqezf4eMfI85ulL/wpn6QNz9edmDaTGSzOPoRRBUlvNMVgaxD8Mp7Y7xn0c4heilCaSJISFEL/aoscDVNCCubKkyhQy73grgpYSZOrfbBGsi602a2u+dyQpuuakLDke75df84zM4qb/q+TSLbRW+KzxZ5tdluZsjddLOEsUPs8Ybu846FFQUqwYNQtSDPklZjltEW9pqVFUsUC7gmNhJrHwyOltibnmF+UWZrKhSqzkLQfdsdJOE4LA2iw+qN4lzvLlp2EMgt8247pY+Q+3Jiht09hkJtqgmdB3qtnziLQInEUUChLo1YgxmCXfJUihEx6xKsMKY4HGhDgOg5cyo5lviisBNHUIyob8DkvTgK2gLFogDFu0JxQsTj8IeH3cVqu/gYe/aYcAbaTY8roaZUc19SQQSSUveQBXJ9jw9hpiju4JAHiA0dFWQRbOe3zCgee9MQyPmQFFEw+/Ki9z1kVMKxmiG37pGaKpGRZgLRhuqdxCPe3wP+lIAl7KuM9CxjdJ3/vYHkbJQwS/eFuDHru9vcHAKwq+2Hul6UpbiB25kd77NjEH5UYpQ1daNcnLBaYAlbyJtMQSvb9k0/uB8eGgylO1oSSgn4TWQgYyIktKxMMD6pPRsY7jHuFkvtqGi2a5J3HvoKNWBMnwbrGc0Y+CW09UUiQSgee9UvoahT6jplCtnKPTEwpETZelKqz8CW4MllkgDPhQxBTIgEWNSs35e43qPUzlrxkcFGieQdSTupyKG849qcPJgNQ/2JGSWGN+JEyTP12FecH5ujyEsX35p1NoyRg2lB3ocGdE3k7nzpbpl0z6ALCnVSdagdgYcIqmeSrZdwvvkM6HODwKUa5YO8saG0SX8j2DRCDL3Cj0uU92xMDw/RF6s88otaVwrFkLiZwGhbl5dA2Qh+BFQ5eJuFWycIV7f8y8xON9Hl5UW3JFrMSXyugGIKY0lCDrahTUY8untJnilRUUwq1gjQg2hPT/L0pdGimPjaBPCqTyeIh0fFz/y+zlbrlqsVmm5aZciO+75Lwu4UrBNwNIky2WHjIdZh0qFUa/rsH2kn98y/7dSsJBbNOaDJQ+3kvo6t0bFnQ4UKjTZAWQ6FLaIXwFq0Q0lW5mJiRPHkqwSQLsYq3hEReN1scCZkvB8iT4l3U0PJikT1+rw4F0oBCXUU1FAd6iYPGydgweXF5mrdt7aeMX8zzdAak6UggWv3RPoqbqhEFqZizq7lwviiXIji6JGODWpNfQ6dFxrsgNXWNIsSYFCeIqG7c+TPrhe83a6X6WoXhi7a8qLjZZE/8Por48pblx9ItEpYteUU+hy5PvKgKhD3OdBVsRHGJBvd4UW7rpe8XG92Ga1zXvZx36+NBIaEeef7z73/XBPw44dat3cqCfpY+q1v+4/evtld+u7/AKbElmlRHAEA</AdaptiveCompressedXml>
</file>

<file path=customXml/item8.xml><?xml version="1.0" encoding="utf-8"?>
<document Id="cd8ef31c-a7e1-4233-af88-c972afdf3f34">
  <version>1</version>
  <createdBy>hancas</createdBy>
  <modifiedBy>melcha</modifiedBy>
  <createdDate>2025-01-20T05:02:58.2069341Z</createdDate>
  <modifiedDate>2026-10-06T22:36:24.1990928Z</modifiedDate>
  <sheets>
    <sheet Id="a75b27de-3cbb-4574-9781-cd0ba0527c5c" Name="C.1 Trial Balance - FY26"/>
    <sheet Id="2dec4e6a-58a8-4cf3-9e84-60e2671e300b" Name="C.2 Revenue - FY26"/>
    <sheet Id="58bbe7f6-0a42-4163-a9ee-8e8f1dd45a47" Name="C.3 Expenses - FY26"/>
    <sheet Id="72d07442-14f7-4681-ae1e-c0080db08ef1" Name="D.3 Trial Balance - FY25"/>
    <sheet Id="16447e60-dffe-40ae-85de-e8370d63ed19" Name="D.4 Revenue - FY25"/>
    <sheet Id="4deeb268-5a4d-4792-8728-4d44180fb789" Name="D.5 Expenses - FY25"/>
  </sheets>
  <documentDefinitions>
    <reportDocumentDefinition>
      <properties version="27" revision="1" isCriteriaEnabled="false" suppressions="30"/>
      <reportDate>2025-01-16T00:00:00</reportDate>
      <lastRefreshTime>2026-09-01T06:11:23.7100875Z</lastRefreshTime>
      <options areDatesRelativeByDefault="false" autoFitColumnsOnRefresh="true" rounding="0" displayZeroForBlank="true" clearDataOnSave="false" highlightEditableCells="true" refreshOnExpand="true" updateExpandedElementsOnRefresh="true" updateReportGroupsOnRefresh="true" enableUnknownFilters="true"/>
      <areLocationsHidden>true</areLocationsHidden>
      <adapterReportOptions>
        <option adapterId="3">
          <reportSettings UseLevelCurrency="true"/>
        </option>
      </adapterReportOptions>
      <instance adapterId="3">
        <instance code="oms:reporting_data_model-3-1">
          <propertyValue id="5865c367f69e1000093951ccc3820000">
            <propertyType id="0"/>
          </propertyValue>
        </instance>
      </instance>
    </reportDocumentDefinition>
  </documentDefinitions>
</document>
</file>

<file path=customXml/item9.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704da589-9a5f-45d1-b9c9-18eae98c3af3">
      <Terms xmlns="http://schemas.microsoft.com/office/infopath/2007/PartnerControls"/>
    </lcf76f155ced4ddcb4097134ff3c332f>
    <TaxCatchAll xmlns="68339cd5-4ed0-4715-a10c-fb6cfca0aa9a" xsi:nil="true"/>
  </documentManagement>
</p:properties>
</file>

<file path=customXml/item10.xml><?xml version="1.0" encoding="utf-8"?>
<AdaptiveCompressedXml id="16447e60dffe40ae85dee8370d63ed19">H4sIAAAAAAAEAOy93a6lx5Eldm/A70DwumM6IyMiM6Ih9cDAjIEBbMNw+8ZXQv62OUORAknNjGz4yXzhR/IrOLKk6q6zVaeZ9Cj3kNqpbpXqfKfq1N4n14lcsVb8/L//9//zq3/9n3/79Rf/cXz3/VfffvPrL/FfhS+/GN+0b/tX3/zjr7/8/Q8T9Mt//ff/7X/zq3/438f44Yt/1/3PJOY8UoA+5wAOZYBKHzCUcuiJRkf78ov/qfx2/PrLf/Ov+Iv/ZfzH8c3vxxfwxX//v0X50r/YF1/86vv15f7NmF9989UP/i9//+GpP/9u/O7b7374h7ef/dMn/dO/K9/98P0/ffhPf/5/9scfXhvHFmTEDAX9BXKWAUaRIXKjbnPkifzlJ3/fv8L/8G0rb/6RPz3/qn/xwx9+5+8hffnF3z5+so2vv/7vev9ufP/9F999+59+/aV8+UX79uvf/9a/h+Ezf/4/jD/8Pf7qb9f/vPnH//az//qv2ndf/TC++6o8fpnx9fjt+OaHf/CTKL38zv/MetP05cOfW6/+m+9/KN+08Wef+eRz/oq7v79vf/v93/3x2+hn/ptefii/+a1/4msgwD9/K+tFv/vFP77A7z/3z/7pc1985S/5uxZQ+Dff/REav/HvwfjHb7/7w2++6n/+Xj785XUUDswfvvrhD//rh1PhL//04foO9K9++3ePX+tzL329+D+9jM+8rXde/D99wr/tD6f3mXP61d/+MyT/BaAKYZ6MBUKoDlTjAaVzhlpCqnXGMko5AtT040CNF6hvgSovDNQ5yQS1QK+jAYsi1BwRpuM0CtlM/QxQ848DlS5Q3wI1vTJQu0xpuYAmin71K/nVr+LcJAbDODFjPQJU/XGg8gXqW6DmFwZql1EqpuF3vSowmUG1pjAyY84cpeQzHNV+HKhygfoWqPrCQMWU45zi8CzoETUMA23kkJ2Z1UmARG1HgIrhx5GaLlLfItVeGKkcCwXECmJLkqChUMZUiFZ6jTZpnkIq/jhS80XqG6Sm8MJI7dRKnxmhjUTASQ1s4gQPs72Ukntqdgap8ceRqhepb5GKL4zUWgNZTBUmNQQekkCHZugZOVIlzTGfQSr9OFLtIvUtUuMLI1VHadMZEJBYAK6doIg5cAUrskqi2M8glTdU/3Ch+haqr6ym5klFmsdT7X16SlWzQ3VUII2lhNCoxnAGqjsG1XWoHqD6ynqqePIkVSbE2T2qRk1gKU2wmIWGxNbzoft/w6LC61G9gWoIL22mtpJUxVOp0TLwDAIaV3xtIXIfPaY8zkB1w6TC61I9QJVeGKqEOCN5GE0YCjC1AiUMD7KDscQYSCmegeqGTYXXp3qA6isTgNmxacMAKllWVGXwnN8g5d5mJ2yF8QxUN4wqvE7VA1RfOa2yHkavUYFyjcBjItRZ/HdCYcSaHLfpCFTjhlOF16p6gOory6ottxzMATqHNodqRicA1ICcwMpsHNTOiFVxw6rC61U9QPWVddXWy+CUPK0KoTpU+4DSRAFTSFFacrieUQDihleF16x6C1V65aiqpaFIICDTsGzVACVJh6p1NkoaY59noLphVuF1q97qqvmVxSqaaDJngMHT06pgAwxJwX+EGxYdM4YzFQBxw62K1616G1XxlaFa0BKHWp2hmnNVZQKbJYMUsu65VZp8xq2KG25VvG7VA1d95aJqjNSmhgbTouf9mgoYzwhjhDo51djqIQKw01B13aoHqL5yWbWVLGY4wWmpc1WZBbQuy6pFpwQ2c+x0BqobblW8btUDAXhlXbVmJGw9ASVE4I4CZjOBxuEEAEO3dMatihtuVbxu1QNUX9mtsixDUvRkSoY6AcAEpXHzLEtL671MLIfEqg23Kl636gGqr8xVR55ilAOkWAk4Uoais4LQZAqUTMcZC4A23Kp43aoHrvrKjVWZa0m9RKg4lp0qCDXNDEg1RipW85AzUN1wq+J1qx6i6it3VkVqfv33CKlLA0ZsUCUpRMJhnFPSeQiqG25VvG7VA1Rf2a1K2Hn0siTVsLoAGKGgMgiHlCcNUTkjVtGGWxWvW/UA1VeuASihiGoeIM3vfp4OVePeIbTEMcsMNM5YALThVtF1qx6g+sql1ZadqvYRVkN1Be5UofgzyCKxppSjpENRdcOtoutWPUD1lS2A6AjFkFY91RpTGYdDtfUAsRLVGsZoVc9AdcOtoutWPUD1lRUA7EhkwclpLs5VJyVPq4pASDy09SZZz5Sr0M4AwOtWvYVqfGUFoNbYpK5xatFDKxeNq7S6gvTRrapND69noLrhVtF1qx6g+soKQCarVQtDa4WAw/JUO08g7D2l1pn5zMAq2nCr6LpVD1B9ZQVAkdfIKgUjWVw1eIKVmkIeRv696Z37md4q3nCr6LpVD1B9ZQVAk6EELau3ahmrqlDLCM4HhsgQzznpTFrFG24VXbfqAaqvXFqdOYzCbCAYVrkKR9CQDSJydKz6x4dKq3nDraLrVj1A9ZWLADPV0LgmyG1ZVtOpgBImEBWpfQ0CaoeguuFW0XWrHqD6ykWAOtqMs4Y1+NehWqR7VCWDPnqrMmMMfIgAbLhVfN2qB6i+chHgnKVhxwrY1xaAWjNYdBYQbaKU1kc4FVU33Cq+btUDVF/ZrZIgoygXaNQrsEWFMgd6VJXMjQrTodJq3nCr+LpVD1B9ZbeqJmoYomNz2gTuywKoq7Q6R204R/Gk6wxUN9wqvm7VW6jSK7tVI6XeVr0q85A1XaWBDk+rOscRcVjgeMZY5Z2FVdetegvV/MpuVRoyWl6bVToH/8UYSvEgW2gyK2sP5cwkQN5wq/i6VQ9QfWW3qo7AodQBuGarM+KarjImKFUWDoh4aF2lbLhVfN2qB6i+tFvVEE10woyZgUtYWwGoLuRyTjxjz2fKVWTDreLrVj1w1VeOqpOyTv9/yDGtoZW9Qw2dPLSGONPIS149A9UNt4qvW/UA1VeOqlU150gdNCXPrUoy0DVgHUWTzSBZwxkLQDbcKr5u1QNUX7kGIIwilLEDJUVgjgF0VHQ+YMkatVTHGQVANtwquW7VA1RfuQZAU+mcotNUXUMrZ0tgnOZaC9jUxKiHQ1x1w62S61Y9QPWVawDysIQ819DKNQq4KYORepCdVXMMbeZ8xliVDbdKrlv1Fqr20haAYnd8JqDaB3AsDIVaXJVVrbcyU5lnOlZlw62S61Y9QPWVLYAxYtfi2Gxrzxp7xg81lgRxODWINoTDmekqsuFWyXWrHqD6ymIVtZpU1CDX1NckwAyaQofR+qDE6Ez+jFslG26VXLfqAaqvLFb1KILBAdpxzawKNsGco66p1bPWkWMsZ3TVtOFWyXWrHqD60mIVibRIFXrNzlXbbOBhtsLEhGmOodTPdKymDbdKrlv1ANVXFqt6acyFp0NVBLgvscoZwVq3bhgGtqJnplanDbdKrlv1ANVXFquiIJZqFQZG9Khq0QkABYjOi5iMx6npKmnDrZLrVj1A9ZUbVizzHBwyELF6LA0M1mQAxh51GjY6tLgybbhV6bpVD1B95YaVWLjL7AWQEgGPlqGqVAiIIlOxpkNdAGnDrUrXrXqA6is3rGAqscZC4Jy0OgGoASp6ltW48cwhhJIORdUNtypdt+oNVDG8slvVJeGQPiGU0oE9l4JiYUIyS310xJkPpVUbblW6btVDDcArc9XewgzsGVUKlIDXUGCPqgaebqmOsfYBnqkBSBtuVbpu1QNUX5mrhk41Vi4QpKwB603Ar3yE2mfMOaRR45nm6rThVqXrVj1A9ZW5ag1jTQIs0Cd5WqVOAMwvfsgy6iiRyNqZ3qq84Val61a95aov3VsloVIdvPqqaXFVaVBWaE1WKQmXYuWMrpo33Kp03aq3UZVfOq3CUgkxQi2VwanphBoWFZCpJFJqqmcIQN5wq9J1qx6g+tJFgFJ0FI+qQ8OyU1dfNWcBTFk84exC9UxlVd5wq9J1q95CVV65BmByHVY8qnZpBsyBoc689liGEgpNVTsUVTfcqnzdqoeo+sr1qouScqgBSm0f5qsmsFAyIErkLtywnOlYzRtuVb5u1QNUXzmtapm0cApgtpasp9qgZmOYOEvV5rAt4wxUN9yqfN2qB6i+cr1qJhvYSwJH7ADGGMHiiDCnmVSiSO0QVDfcqnzdqgeovjJXbSm20KVDzz2vFWsFbNUEmiauFtXSod6qvOFW5etWPUD1letVxUOqs9UGFNHTqu4ZVcFh4EE1BB0l0KEdq3nDrcrXrXqA6ivXAMTBWBqtvN9wbVr3gDpDghmLrYGW0vCMWKUbblW+btUDVF+5BsBazKN0gsirY9VkQLUZISadjK124TP1qrrhVuXrVj1A9ZVrALqhtqbOVRMX4BwMdM7grLXHkkKreGi6im64Vfm6VQ8WwCsbqzXFnDoZWJ64omqHSn1A91BblZW7nEmrdMOtyteteoDqKxurrCnkLAGKBo+qFRGssVOB4QF2/cLjUFTdcKv0ulUPUH1lt6oXi6W1DoNEgTEzOHNFwIr+rfH/D3hGV9UNt0qvW/UA1Vd2q6qix03MUMeaWp2we1QdE2RobdEKDj0E1Q23Sq9b9QDVV9ZV0+gpW4kw1wBgHjzAdBB09oMt4g/ymXpV3XCr9LpVD1B9ZV01mOaiJhCmRGDtS2FduqqlWEhbTHKmY1U33Cq9btUDVF9ZV2XzND9gA7//qxOA5FzV+nCo8hRMI5mdmVqtG26VXrfqAaqvrKu22Xpl9W9xqh5VQw+gqxCgBax+34xM6YwCYBtulV636i1U0yvrqtgmUi0DWkddwn+HMkqGRiH2lsjskLFqG26VXrfqAaqvrKtayDhmjFB4mKdVIYAFQ5izSEmiceKZLgDbcKv0ulUPUH1pXdWz/5p6g0JrFDAuCwBLAMJOpc0x+6G0yjbcKr1u1QNUX1lX1dmEJDAMR6WnVeagTUlh5DIsdhyUzohVtuFW2XWrHqD6yl0AfvubGMoaVYmrXhXBT3Q4VLU30URs6QxUN9wqu27VA1RfuQugIDIOKeCA9bSqYAeNsQOF0rWpYB1nylVsw62y61Y9QPWV3SqaNLFWhD5HAs7qCVahCGkGFO6VhA+lVRtulV236gGqr+xWSWeVtblaZidgpgHKIcEgpwY5EVo4M7PKNtwqu27VA1Rf2a2qLQ2WliCSrc2qQaGMaDB1TbKQlDAf4qobbpVdt+oBqq/sVs0ucwysEOpYA9Y9waoYaLlVQ3X2HukMAcCwYVfZtaveYjW/sl1FVnqwEjybWhXVnBhUVprFVeOoVZjPLK7CsOFX2fWrHqoAXlmuitar8Wye9PeVWEmGWpoueXUOLCPkeQqrG4aVXcPqIa6+sl41ZggNq0EdWld/tUfY1hrUWanPUZjimd2VTjQ2sHodqwesvrJgFZhjTzFBD2vEWrfu1/9MUEpIibmnXs5oqxg2LCsntResb8H6ypJVpbB2/zaIMa7lFWvMevUPEWnMJFn7PDNjBcOGaeWs9oL1LVhfWbQi4s4mAjKxOAuIFZSMIWjC1pFC7qeUgA3bymntBetbsL6ybOX0VFMzgzCKeHqFCerauoKzpqS5K+qZImsMG8aV89oL1jdg1VfWrVhi6VYGxFoVuKXskXUIUOwBp3MD4TNl1hg2rCsnthesb8H6yoXWqLlhqQKKnNa49QIlCEKaqVsaPA1PiQEb5pUT2wvWt2B95VLrnENj7Q16Tk4DLAZQwwZUW9FUrYdyZpEl4oZ75cT2gvUtWF+52LpTpihzQhFE4Fg8wSozwRyJhbNaOMVZccO+cmJ7wfoWrK/sX/FQlNIDdPag6v9FsIzkvyMqQiX1fGaQJeKGf+XE9oL1LVhf2cBynNLw/0Bqy8BCjVCDR9Y8VorFjlk8Mx0AccPAcmJ7wfoWrK/sYJUeSxizQUw5A9dRPLKubpaE4lF1xEhnlgQh7jhYeB2sB7C+soPFqySg0YCQ15ogMwEdquD5VZucHKrpkHSFOw4WXgfrAayv7GCZw7GSCIzQnLMGHFAjN0AjibMH64fGWSDuOFh4HawHsL6yg+UpTKY5AkxZE63yqg0cTGBDI0rW1PuZkZaIOw4WXgfrwW59ZTVgTuIYUwCPoQV4RoGiUj3fGinpSBhOOVi442DhdbDegBVfuqWlS3ceJAVKHmudRYqgrThsS+mYW7BmZ4ZaIO44WHgdrLdgfemeFjUafQ0LShS6c9ZanbO2CKgld/+ICA/1CcQdBwuvg/UA1leuDSCkmLUodOTsYC3JOasFkCyjOGz9tj6ks8YdBwuvg/UWrOGVwaoae82soHWBNQWGGmKGFFOfWbGFeEhnjTsOFl4H6wGsr1zIwjZm0NZhBl6cNVQo0g2CBkqUSo7hkN0adxwsvA7WA1hfuZAlcJ69m5NUT6bW4qAGpWWHrTlMe8tz5kM9WHHHwYrXwXoA6ytLV63nlkebq4/FE6xWBDRpA8qVOuvQRqci646DFa+D9QDWVy5ksZQGc1e//J2ucgiy/AACa7N06XE0PAXWHQcrXgfrAayvXMiisWpHNRglLxpQIxjzqmaJEXsk8zTrEFh3HKx4HawHsL5yIUsuUfOsCLXxWFVX6kHV863MISdRXeOvDoF1x8GK18F6AOsrF7J0v/NDxwG5WAbuhaH2GaGlzla7stCZUZcYdxyseB2sB7C+st0aCQWTRYhtVV3V6OxVS4GpMlfxdZinprLRjoMVr4P1Fqz4ynbraNKmlQm5qSdYnJ2zhlCBisxCNEfUM7tZkHYcrHgdrAewvrKDNUxDJ82QU/LI2lsFx+ha0N6sRymT9FB3K+04WPE6WA9gfWUHqyiPNKwD0erBar2DzoQQtLdlaqnomZnXSDsOVrwO1gNYX9nBmihiOANMYlzjgzoUxAahSyujcsvtkINFOw4WXQfrAayv7WCx5lg9snJzztq1Qx1r9WWLZRhVjvPQ3ADacbDoOlgPYH1pB0tnCXkNZbeYgUUbaJsZjJrNHEMe7ZB0RTsOFl0H6wGsr+xghdQke9YPTYuD1dZslsQNWu5sqXMp9ZDdSjsOFl0H6wGsr+xgzV7N1nZ2LFGAY/PImsJY0pVy0hmPDROmHQeLroP1ANZXdrCqODP1WAqU53KwmoBSJVhTW5eaVWs8VBtAOw4WXQfrAayv7GApOzctrULWGoGpJ1CzAiHVyTOMMOeh2gDecbDoOlhvwfrSazCVsUfBAkkKOWftbRWyDJhpks1KOZ1SA3jHwaLrYD2A9ZVpgLXSeiKFyFqAhdeiFiYoLeTaauitHqIBvONg0XWw3oL1pddg1dakiqf/qtUTLBxrDVYZkDTYSLFJrIdqA3jHwaLrYL0Fa3zlQpbeKQQaFUpXA/b4Ch5QJxim6DmXhVAOSVe842DxdbAewPrKhSw1SAk1eIL1YXW7Nlz2gAAudYBar1oP1QbwjoPF18F6AOsrF7JMD52NQgZlJ66sa3yQUIMxB1fTao7WQ2DdcbD4OlgPYH3lQhZtrfbWGAQ/VF1lhjJnhyh1cjEKIofsVt5xsPg6WA9gfeVClmCZZmsJmIr/Iv7LaniFkWPhkHPmeqhTgHccLL4O1gNYX1kNaCriV36HsRa1sOCAUnuAmeecrWiN8ZTOuuNg8XWwHsD6yoUstacsqRcgnA14stMAk+YfKoZOTXM5RANkx8Hi62A9gPWlHawxWBILmFMAT7BKBNMxoabGEtHKjIfms8qOg8XXwXoA6ys7WFJLixoQKhkuGoCg1glCI1XKqaVxKrLuOFh8HawHsL5yIUsdwSyGAho0AGPJUEswoNRCyUkCjkMOluw4WHwdrLdgpVd2sFq1VCf6vW/VI2sh9d8lBIqqs45KFA8twJAdB0uug/VQG/DKpkCzXvoMCcqacMUynbP2LBCUJVSzUOjQAgzZcbDkOlhvwSqvbAqULP4taBVMhqwx7XMtc5e1WIBiLzSRTtGAHQdLroP1ANZXrg3QUjhXasCWBvhvEazmBlOTZsqaZz6ks8qOgyXXwXoA6yvTAG6IKauBYZvAfRVccQ3gAXXq6NF6P7RTQHYcLLkO1kOC9cqRtTgxneLoDNg9wYq5Qlkb3WdEVAkc56l6VtlxsOQ6WA9gfeXIatpSkNCAeBWy9MmealXyLCt55oWTpByiAWnHwZLrYD2A9ZUTrJGKzNkaDF4JlqalC4wGTfvAVPNaLHAIrDsOllwH6wGsr1x1xdJHnC1Brq2v0isBtUEQeiHSGVOxQ8XXacfBkutgPYD1lauu4nSe2jy3KjOv4uthoLkqVMmWtWUceMgUSDsOllwH6wGsr1x1hVJFODCM7mkVy6ph4RKBqKQ6Wk/j1JCLtONgpetgPYD1lauuwrBJZSpkpALcRnHOKh1qKDVn0cj9UFtL2nGw0nWwHsD6ylVXsZZGIzL4bwYwKkHp02BOnSwhDW6HJrKkHQcrXQfrAayvXHU1sXEJKtBk1QYk9qCKYUIaE3vtQ0o8lWDtOFjpOlhvwcqvXHWFTGJRE8QP44N6G1B1JBCVrtSRKB+aIph2HKx0HawHsL6yg9USoqf9a1AATY+sTlzVnBDUiKvtlSqPQ50CacfBStfBegDrKztY6IhcIhWMEJZ0pRWqcAZ0rtpKqLmlQ9ta8o6Dla6D9QDWV3awuFnihE5S/fsAvAYIVqkEPVY1i31KP2S35h0HK10H6wGsr+xgtTZnpJygr8JAHoygGAnKWHuxNXUqh9SAvONgpetgPYD1lR2sUip5KpWhxLEia2LQagN0xlYktBzoFA3YcbDSdbAewPrKDhZxyFNGhBlsdQpgg2oxOGK7FIoYRzlUIph3HKx8HawHsL6yg1VjGsZrIGvpayJL6WBzMGDRzD01HHioFTvvOFj5OlgPYH1lB6vkKK1yhKzZI2tKq1OgOHFNrA7YWcKpkZd5x8HK18F6AOsrO1jMhGk4Z6U2VvE1irPXtRFLLaU2xxovdAisOw5Wvg7WQw/WKztYIVvw4Mow1742nhqhNh6QmYrzAWvIh0oE844pkK+D9c9g9e/Sd99+/fXvf/c/fngJ+CIQ7WEihh6g9jU7MNTiTLVlmB5fcy3Z7NSOlrxjsubrW72Np/mVmWrnEEOKBBaJPa0S8ngaC0QU7m0at3RmF/YnrlWM72L12lb/jNX/9O13/6GXP/zND9/+UL7+zVfftG9/O3ZR+tkX9S+h8OHfboi6+2995vh/0r9VEuFvvv3uH8s3X/0fH87Zfzzn+G74N++/5Oey/f77H7797dsvHP7/fF9a+Xp808t3//aT1zz/8Hd/GL/597//5m9iiPLOa/z4F/9d/3sMIfiP7T8/2HtT+t7LfXhN/7W1Ggx+1wWDgmuIfrEONQUBqZzGEHKadKba+JOgYu/GlOsu/jNu19932PS/YQfks4JJ+f32TzHduHXj1tPiltYZpRjBQFuDlEeAsiYohoG9hp5j6mcqzj6JW/g+cb9O8+cD13ZieQPX59/WDVzvvalfSOBKmYZaCVBrL8BxjSqseULu0UKqlpyIHQ9cnznaPwWuW3Xw+cAVb+C6geulAxdyqlyxg0iKq7hPoEgr0HnVpIwuwc4sBfo0cL0rP+mtQPl84PrMy//w52/guoHrNQJX6EJqbYLFNf0hONkqNShID1WmcomH9kR+Grg+A/k/Ba5bjfT5wMU3cN3A9dKBq8bC6KcIyZA8cM0JylKBNNXURw0lnSn6/TRw8buB61amfT5wvYfbG7hu4HqNwBVKs6yoq6W2AcdOUDgZBLJetKVs7czYzU8Dl7wbuG6V4ucDV7qB6waulw5cVgN2sQAicbVZxbWaJQ8QrobWg7Z6pmT108D1ub/wx8B1K1Y/H7jyDVw3cL104IrOseosBNrDGhpZEEoMA6J2GWgldjtTyPxp4MrvBq5bx/z5wLX9E34D1+ff1g1c772pX0jg0jj82xA60OgGnHQNunXGNcYUI7Y6ynlX8TPfqz8FrlvU/vnAZTdw3cD10oHLZooVk0Ah51lc2+pu1AoYRtVZchA804r7aeB6t3Jeb+X8ZwMX3sr5G7hePHBhmdbD2t4qHrjYGVfRImAWTVIZNSY+HbjeNxVv4fzn4hbdjp8bt148bnW2IFQQqPUInKeHrDgRZqrkEQ3N2vGOn/c9xVs3/1m+9ag6/tOfv3Hrxq3XiFstDY5reDO2tjqs11rHNBRSCjFk4aD1uML1rqVot2z+83HrNireuPXacasmnEyKILGtnR6TPUXsnjGGNJZmPzgfrz5911G0WzX/+bh1+xRv3HrtuJXRYqZgMIt43KqxQi1qwF3rnEIty5mBrp/ErXcNRbtF8/+M249Tsr76xt/D+P6HJw/KuhHsX3gVN4J99g09p9N6ZNRaEuRsHZyDTSgNGbIHsDxr5FmOV6HGd2fb2C2f//MQ9u3vxnflw797Y9iNYTeGfRn60E6aIBRJwDMxlMDNqRiRh7CqjY+rXvHdMTd2K+k/lz7itRlv4HrxwJUt5ZpCgFQiAafYoPSqUEqco+SppGdkr7gxENV+QiH916WOrx+/yg/jP//w9/9n+L9+9bcffvfw2Q9/5d+M+dU3X62v96dX7xH1TYD7AJrP6OMfjvyzcNgMH/6iPvcVfvW3D6/r4e0/vtH9cdpYmDpoNgQWP2gjyYCExJlHyx1PH/T7EyTtJ1Qe35P+kRrzTC2IJUDpzX+k1ygYDglaoZZyjBPzmQEwcWfknv2EUs170j/COhNH5tbB1khF7hWhDk+fWbMKe07dyzx+0u/OKLOfUNx2T/pfPmmxqv5/HZpWP9+R/KRzUFAM0nqIqdn5n+l3hzrZTygHuif9I6svTbSGZhCmX9bcsENlFOhZUlZPJpucGSYRN6bgxPATCijuSf/IPT2RS44Grae6WioaaOwGMnKnqG2GdmYjb9wYGxLDT7Cc70n/2GQrrUNSAal+3Jz9ni6e3ACRtuxvGKuc597vFUV5FnxP+i910taFBDVBXYVvLBqcm1UCZFTyI/evev6efq+MJIaf4GXck/4RRjZiSsOPNkn1k+YxnYzVDL3EnCz7b8d57v2e8R7DT1B870n/yMrcypk0+Ul79ryid4LSk0Ea2cM5KxqdqbCIG62PMVyN7C920o24xFgbtOZXNFPoUAYp5BiHWQ0a0pmeC/pxMTSGn41E9hnX5Bd20DUJjrYWtWt06h3RCdkcCGFEDdFCVTmzsp02xNAYfjYS2S//pEOWLooBRsXkJ+38W3toHsuLIlU/73pmiyRtiKEx/Gwksr+Cky5ctYYBnmqtAm6n3kWEnYmHXEbnUg41ntCGGBrDz0Yi++WfdBGjngpBsGVw8GBQygzEhCOXpnpI9qYNMTTiz0Yi++WftJXO5EcKGeeHJSwTSqQMGFMOIUkcT/iZflcMxZ+NRPbLP2mh0XTtZNVhcRVQETjfVoijZB2Zu8PgdJL17rbniFci+8vd07gKfkMADLN4kuU5tRoqiHYL1InHPJ5k/Qsn/bORyH75P9PRjIInVyB1dOfe/tNd52xQDGMRMqFDhQi0Y3Dgz0Yi++WftHFsreTstNtTLW51gGLxD4XqKi9SPmRw0I7BgT8bieyXf9J1SlTPpwBz8pNetEz98GHitOQ5Vs6PK9gOnPS7BgdejewvZ0+XyHPWAI3WcHgrBjWVBnkYNsy5jkPreGjH4MCrkf3l8unJWvoYMIesn+lUoExBaGUVjEYP5/lMAxbtGBx4NbK/oEZGksUGEK4VWyWxc+9W/caeM6YynHqfGYZHPz4ML+KVyP5yThb3pIU9bseRgHvsYMmZOCoTUeQy+3Hh5F3mHa9C9pf7iY4enENTCDpp6SaeY3VRGCWWnIjmsOP+xrvEO16B7C/3E63McfXoIIcG7IcMVrRBNG6EsfEpgYx+fD5NjD8bfeyXf9BRQ6XovNu6plWEEKBGHRC7n7kftM3HlYt/+YN+l3bHK4/9xQ56zNlDHwVaDuY/0cNAS2ZIYt0v6RE9eB8XQt8tQohXHvuLnTRbSNOpF/QZh1/SvYGi87JOQjXYnOW8PPZud3iMVx77C/beoXAZE0JPEZix+C3NnmCFbs1GnaOeKSyKGwlW/NmoY798F4s8gw6U/JYuaXkbHaHY8OCdq8XRlVM6Xv77foL1sxHHfvkH3TOmxjIhecgGtumZdGD0n+iRPNvCPuR4Rf/7CdbPRhv75R/0cBamkhAI03KuqkGh7Ly7BRpVmJysnT7o9xOsn4029ss/6MYjT54MSGEV/4pn0j1nmLOhycAo8fhBv5tg0c9GG/vlH7T1XoP/9PrxrrY7ZidjwRhGb1JCFx7ljNot/3zQ75YJ0l+LNvZn03u+G/9xfPP78Rt/J+Mfv/3uD//1gTBSIOYRISfnadw8vmuOzTMxraido9GZ/CvtAOGvRTv7BQChVI8CuRCQ0lq/mSeYhgGSO4uT+FAPtVznHSD8tWhrvwAgUMdgLRIozQUEvySUy7JEea5xWMHkTBmL7gDhr0V6+wUAYSo3HWKQQg9+/LZqFMV/EV5tI8PqIVvFdoDw16LM/QKAUFqO1YMCjNk8/ctrqtJAhKBCM9pEm2eAgGEHCT8b6e6vHwlZLEkiBtYpa44+ghW/JSpVQ81DEc/kh6tP8MeR8LPR9l4ACcqYei4gttqEW3WWYDbApuVGdVLhcAYJcQcJPxvx768fCWv2mvaQQHCVSBam1WbqmMAcKClTkkNIoB0k/GzUwb9+JASOU6pVqHXJxNGzxxJzhIFzJGcJouGMqLT6EH8UCfyzkQ//+pGgEwf5BQFNVkyoIaxNh04gGyERN1M94wzhjr7IV198XhJpXedaG0c180oiG5g6JqRETtEviEyHcocdgZGvwPg8JLReybpA1TiBLfntsC6LmTV1m4FyOBQTdhRGvgrj05CAUhKuSiC1XjyLtFXdFwdMC7mt+dyTz5Rx4o7EyFdifB5PYO6l1gKzydKaaZkOGaFa773kzKcm7+OOxshXY3waElKr3KhFjwS4eqV1GdIlgDVSamnOMQ/Ngd3RGPlqjM+0HShwC9CnUwRuMqFmrJAlqE0SR8mZIRhxR2PkqzE+T1nikbFEhLSWhnHOnjvYWtNSaqNCqtYOVSPtaIx8NcbnxQRPFIQ0gmcQH3Y8iOcORSGXSnVtILdDekLc0Rj5aozPG4bV40xq6iCYzhNoRCjotNFZYww9tlQP7XSOOxqjXI3xeYyRMFLpCCFxAi5lgDaKEI0qh4GzHRpfGnc0Rrka4/NiQmFJvU7IvLYkhyxQmzXIqkklpxLHoc6iHY1Rrsb4vG7C0vIwbkBN2upDEdCoDoc6wog9cdEzsx3ijsYoV2N8YgdxnqV7OMhldSSlPsEyM1BufbFGG6eGZu5ojHI1xudVqvTUaHgQQHF2wFQqlNkGdIvsRMEp5KHBPnFHY5SrMT7vdhBWsdBhjliAuQ/PHWIGExmE05T50GqDHY1Rrsb4vNtBpdksBUJosnjCaoQigqHcqaiOOs9kkbSjMcrVGJ/X8YhpcK8GSLZ8h1zBqmaYoQ/kZlzxEBJ2NEa5GuPzbodhDUNqILzUZh5rl9U0IGsjGGuQeWgu3I7GKFdjfJ6yNPpEThPiiM4YOzLUWAvEGPPErE0P+Q60ozGmqzE+jydwj5g8CJSlLDKv/XYxdRjNPCxIMK2HBvLvaIzpaozP0xhnojmzQVvLarmXDnVWhMTkeQRWbXYICTsaY7oa4/N4Qs5iagYxOVng3CuUEavHhIQjt9GCHhoUvKMxpqsxPm8cZUscydNGbqs/WmoEk1HArCRhmRrzodl1OxpjuhrjMxfsmQa/E3DtLufsgaHE7LSxE651mp3robVrOxpjuhrj83hCCix9KnjSWD0m+MVQ05oqn2rz51XsUG0z72iM6WqMz6tybyzSeMJIa0EfdgMLwhBioBJmTymeGajCOxpjuhrj8+oYc5HRa4PknGCtdcsrJiAUnSRZ46R5pnqNdzTGdDXG583WEeeHEhXSXP0OTQVWV+wypGYJbXSKZ3gC72iM6WqMT1wLh6VHMsCxlsFVWVlkrRBrcabwofvlEE/Y0Rjz1RifxxhbGiphLfJNH9Rm5wll4Ifpa3Fm8V8P3Q47GmO+GuPzYsIso1tCqKR+O4xR4cMgNo6ooydiLYcY447GmK/G+MSBy6m1QAhonYHDbGsGn0GXWNJajFDw0O2wozHmqzE+b8Z6M//h5wSeTnrugMagoSeQXsTzSkxoZ1xp3tEY89UYn5c7OElIEgQC4tqaERtYygKISTOH2oX0DBJ2NMZ8NcbnMUYag6IVmLYcqD6yx4S1jdbJA4WUG9KZ20F2NMZ8NcbnMcYw6iRUkJYdCTgGaCWGUSZSmr0EOVPRKjsaY74a4xO74bS1xAZVEq3myALaYnXGiEU9HiSrZ24H2dEY89UYn8gTMPSMGVJquKbwBVCdAdZ8JeytcymHkLCjMearMT4vi7TROOmEHIsjQeNYPKFBZoqJtVDkQ0s+djRGvRrjEzVGEcll3Q5rcSpOcSTE6VlkoCrOGulQpYrsaIx6NcbnTdwaTgWUOsS1uI1LNyieNMDompuWwMRn1GbZ0Rj1aozPiwmjOC/sZY3sHsuBGmAhKxi1rr0RTz2UO+xojHo1xifqCVaTrubomT84UBks44BZYybuM5ZTWeSOxqhXY3xezZLmGXpHiGt4Nxt2sNQikMWMOmaodqY+QXY0Rr0a4/OQwFgoM0JpLa1e6Qml9whloPUsS1o64zukHY1Rr8b4vCr3pJpHCiAZy9oHlqFII6cNrCyJx+RxBgk7GqNejfF5XuT0NJFagUjagGlVr1UWEBw9Wxmp6JkeqLSjMerVGJ84ccscA6PCxCDgmWSEtegFei+mmGqnU7fDjsaoV2N84u3QEjkthMRxzVmSuDaCVchBsQfOUQ9N8E47GqNdjfF5Ve5rSremCap+MTDhKmEsCWoNHIhT6vEQEnY0Rrsa4/NiAtUUxgjAeXRgDR4TlvmQxmixhkwVz+gJaUdjtKsxPnHiVrVMhWESORKqFihzeVEFRWNroeYzu4TTjsZoV2N83pwlDlJG8KOvQ9ZGsOz3xGqEyTnjTB1PzW1OOxqjXY3xiV3zNmscCVLNCXg2AxvWICLVVpq0dmhzaNrRGO1qjM/TGKnXMVmhMa1eaQ1QCneQoLGswc1hnJmzlHc0Rrsa4/PqGNuopWkCKn3FhFmgDkaoKlNyD6HTISTsaIx2NcbnKUsBsXu2Bshrc2j3mFCb6WqEyl0IO/YzDlTe0RjtaoxPvB2a5SUqmXjuyFIKaPjQIdkS11xmojMaY97RGO1qjE+cvRbYf/6DE4PhSGBCzyItQeydB1oYcmiHbN7QGClcjfF5Ve7WOw4dYLocqBo9d+hpQpMSUhWJ/dB0nbyhMVK4GuPz9IQhmZIMoEjTkUAEao6JijS5rf+MQ7fDhsZI4WqMz5u9llOvVpwnUl5IyB4dFnesEmsoMdZYzlS55w2NkcLVGJ9X21yq9TAUpjkIeLCDoNoEq341BCmJy5lKlbyhMVK4GuPzkGClUegd2nSywMUy6OQCWGe0GEIzOqM25w2NkcLVGJ+nNoeBXTABfqhZEqtOEVBBUbpyyXm0M91wuqExUrga4/P0hCy1MDIUJ47AkSKUiBnGpEIph0x6RlnSDY2RwtUYn7gbLiDGEUAmBmDlCcU0QpojBQdCND3DE3RDY6RwNcbn6Ql9dhshgIWozhM8gXAKmSG3GevomIOe4Qm6oTFSuBrjE3ug4kzSEFa701KWPIuUwlBbYhVsGeuZ2Wu6ozHi1RifNz9hTpujRaeIIQIH7VDKap1OVVBGHwUPMcYdjRGvxvi8zaFoMmx2CNE8dzAiKHOs2uZBlBRZyplead3RGPFqjM/rfBkakg4Dq0bAybPIkkaDFjXyMOw6zvgOuqMx4tUYn6cn9KjcK68uB1x7oBpoaRmmtDrQWp31jBepOxojXo3xeTEhstQ8FIhiBY6DnCIkBqRRiBMXC4dyhx2NEa/G+DyeQLlyzwVGTAmW+wgqrJ47VC4h9GqHZqrYjsaIV2N8oheJocTaIKbWgZ0yQu3ijLFpD1pstkMOlO1ojHg1xqchodgYpfUMZvihV9pjQgwZhqoNDLPkfggJOxojXo3xiVP4iBr1BiNo8NyBybmjROi1FZacTPEQEnY0Rrwa4xNntOZEQ/K6E/x2CJ5AljDnh5G9s5hoHWc6X2xHY4xXY3xer3RvxWPC0hM+VLnHDtowg98KuVBPrfGZSRq2ozHGqzE+L3fgoJlqgC5pOk+Q4bkDCVSRUTH7pw5N9bcdjTFejfF5eoIN60EaTKlzZZEdSvXfpREdGtNqkTO90rajMcarMT6vttlGl6gGs+IHtTn4xSAKatRKKEnUDukJOxpjvBrj85CQOZs5ElLIBlzLKmZNBsijlzEliR26HXY0xng1xucpS9hSVkdCW7P8WafzBApOG1GDlqTS+5mYgGFHZIxXZHxegULvY1Yb0OcowJIFTD2NJE8bhgRjtjOlKhh2VMZ4VcYnzuEjjL1nILPs2UMqoHV5ECnXNlSHxTPaEoYdmTFemfFpUJhJeyWPBVQTOxQmgy6ZUVNgaZVzsjOSAoYdnTFenfF5le6tdCueOqSxJvuHSlBbRmiFksjgOPmMM41hR2ikKzQ+T1SgUWtVglKqrVJ3hZojQqY6ckNDqmeGMmLYURrpKo3P05xnWcscBqTJy4fS4BlE9FyyGk2/HCIfiwo7UiNdqfGJYxlHLygNUAmBR1EorA1yQFML5D+8p5LJHa2Rrtb4xA2izU88ZeghrL2RI0AtM0MiGQlHbVpPQWFHbKQrNj4vmeSZMmKBPLEDY+hgvSdIcUa1vmodz4iNGHbURrpq4/Oql5wqyGqJDAXzciA6lEkG0fxmQCTBcEhXwB21ka7a+LzyJbTSex0gYZU59xz9gtAJYfpl0RJjGofURtxRG+mqjc+TmMJodXgyaZXXHL5YQK0WwNFkmKKgnZm0g7ijNtJVG59Xylbpw+IPmGu2Bs/QwJlkg9ZnpBJUKB+ijbijNtJVG58nMUkckXoG7cOjgrUBZpyhcqfRw8gznooKO2ojX7XxeSa1ORTCWi6d1/pI5AQ1DgNqNmIZGsIpDwJ31Ea+auMTq9lykqSLNpr5BdHXJlGMIDlUzS1Q5zMTvRF31Ea+auPzWmZlxJaSA4A/NEAEW+1xq2+Wu4yi2NOpZHJHbeSrNj4vg+BUR/O8wTStaWyBQJ02wFoGJL1E5HJmaivijtrIV218XlRgjEmUQUl1XRBzOZMEcWLupDm1fmakAuKO2shXbXyeByExhpQTiBSPCpMF6prCVCZjlUgyxiFnMu6ojXzVxieO5ksUOTGU9GFXWK1gLREQ2pgVp416pkUO447ayFdtfF5n1PAffxSBENb+Dx3BMwipoDyleaI5kx6SmOKO2shXbXyeM9ly8B988+xxLRRN7FAYXUE8IOSIS3M8RBvjjtrIV218Xm2j80JdGqOzhBUVmkBBB8WkwmY9hmZnpvhi3FEb5aqNTxz33wkLZ4i8BjVKbFCWXR1KiuLJRcNTfRBxR22UqzY+ryVGYzAqfiMkdtroQcLTSi4gPU0PCzNkPCQ8xx21Ua7a+Lwy12EmJgoW1gXRQwJNzhVwBq26GmbqIbUx7qiNctXGJ8501sytrpVxMa59MAh15AplRK64GinlkAcRd9RGuWrj8yqeSaTWEmBYN78gGjkKqicUM8baJK42iUNQ2FEb5aqNT+yZbC1bGKC9Jr8gZoFSZUIMGtWziNroUEsM7aiNctXGJ4517lGzJIgaBJwoCqgGgqEtcEldgpVDUNhRG+WqjU8sXall1p5hFJY/bRaN3e+LqAmzSpN5KIOgHbVRrtr4PGeyWsGMEcZg546xRDAMAdKcGqbNOfIhtZF21Ea5auPzuELMK3dgaEZhdUcJVM59qc+lRpYo9dQFsaM2pqs2PrF0hXCKKeQ02aGQCcysrCHfEoJhKacyCNpRG9NVG5/YB2E5hD920WdgjxCeQfTi3NFQhHQeK3OlHbUxXbXxeVDoM5RKFWLHtQ5k0cbaJogWTyVRes+HPAjaURvTVRufuHO4Fx5zDftPBbiNATX6LRFbnM0Kl8yHnEnaURvTVRufB4WxKhuRAaWtRrnaoFpiCKQ4pKLoqdpG2lEb01Ubn3hBhJY8Z3SaoP7LLBlMc4IenE52Gzjzmam+yDtqY7pq4/OcSQ/UaVoDHGsBdcEJNXkySaISQ+9S66GowDtqY7pq4/N0hdpzjT3BjDyXxFShqAr0UnomDK0f2hOEvKM2pqs2PrF9tvMUjwq0mqiZotPG2hCMU+8Fc4/lUPss76iN6aqNz5u6UjuZlAhT/VrgtUyujjEh1RZzKBqZz+yWRN5RG/NVG583+F2cI5QkULVXTyZrdNpIBYxKslECx0NLo5B31MZ81cbnVTxnm9iCARuW1SjHoLN2wJKzsUmup2obeUdtzFdtfF531LBaY1FIc7XP4lDQXAxKrxaFRtJw6oLYURvzVRufpysUDwo5KLQPndSIDDVogsxdULO0GQ8Jz7yjNuarNj4vKsQxJMelJoS5VoNksFQI5gw4x2h5HMsgdtTGfNXGJ47lykWkyTKpFbjygEItQq5WmnJIIxyqV5AdtTFftfF5ukLqOfpdANydMXJa/fRSMows2KoJjnGo+F121MZ81cbn6QqzpBB5TedbIzxjTKABDVJM1nOnWuwQbZQdtTFftfF5TfWpS0w0wNScNiYPCCVygtljxlGoSz9U2yg7amO+auPzTOqcUtaWoZHi2gexNs9ihcRsIc+ZKp3iCjtqo1618XkDeGLqGlsBDEUcCqRQChEQlT5qrFrTodpG2VEb9aqNz2uU6x1LDAPyrAFYZG0hXnsma2iBQ5eQTkWFHbVRr9r4vGRy1hGYJvS1i5pHctaQzT+cIfSMmE8tpEbZURv1qo3Ps6P6jJpqhKFrFlMICUqeBINtpJQQUzrkQciO2qhXbXye2ljR0VAGxJlXU72nEbrUxl5TbjyNOJ9KJnfURr1q4/NoY7auAxu0kBVYda65jQi1EhGHOFUODetLO2qjXrXxebSxNhy5dki9fpjmOqBMNMDVQylWtJ/yINKO2qhXbXziWK7Mo/QIfQ1k4u4ZZQ1LcqyeOsQpTcahZDLtqI161cbnqY2ZGpaZYKB4MmmzQpEWgBZpDFm00aGNcmlHbdSrNj6v+L3PNW/JeSJ/mPxOwaGQM4SRW/BPaZ6noLCjNtpVG59Y/G4yhmcQ4kHAuUIuULp2mHWaJiSc41AfRNpRG+2qjc+DgsWSaJWxEerqpE5ro9zqg6hYQu3NQ8YhKOyojXbVxueN8KwlKtIE6hQdCoWgDhyQ/RQ8KnBs85DwnHbURrtq4/MkplSdG/KA0NcascAGNlc7tSGHWohCOJVM7qiNdtXG543lokZx1bWmPgQ4exqxip2BVjFbwCrj1OT3tKM22lUbn6c2UtEQGkPsmj0qjAi1LXuyKXdPNGNPh+Y25h210a7a+DzaKJRjE4E1q9OTyYmrk9pvCc6UU0oyTyWTeUdttKs2Pq8Pgjj0qBValnVBDHYopAhFJLXCTVI8ZFLnHbXRrtr4xBGeAQmLQa2OAi6hgfPIAYg9MgrRLKeiwo7aaFdtfB5XqKlIWboCr7mNPAOYYoaRZig4lil1qF4hb6iNHK7a+DzhuZmnkZggiocG9i/ieWSbEKTNMmcqhQ4lk3lDbeRw1cbnSUyYsI0ZIZKVJTF5BsHiv4zeOOceZzvFFTbURg5XbXzihLacmGYGCuhcoTpjrKEw5M5tMvYgcuqC2FAbOVy18XnzFWiMpkogWdbcxkBQ5xq64QkFcfQIoad0hQ2JicNVG5/XM2mpOnNsMGKZDoAkoKl1iJZtlBy085kL4pNUcq0kfgcJPxuxEf/LkID/9U/aWWFPJWdIlP2kjQNo4AEjhNbmWg6lZ4a1fnrSn/k+/OmkfzZa4i//pGfLWLqngm3YB1VgQInO/w0Fo5DpxEP1yp9Ed3v3pH+CVNi++8oP56vy+IXG1+O3/k3/h/HD2wP882/8V998/0P5po3Pnd3Hz/lr7v4Wv/3t93/3x+/kV9/84296+aH85rf+ia+B4J1DffeLf3yB33/un23l6/FNL9/92z/+mQ+gm7/7uz+M3/z733/zNzFE+Zs//v43v8O4/vfP39abr+OwwrDy608efPYv/BlW9XNva72xh5f4mbf+zhv8p0/40Tyc8GfOcjtyUcuLqqrl1dyv4vnsWnrJSaeZNYuHiq4/wTO+f0n9BMHzAvoCem1pZKsZCQI1D9C5rj3vtUIeucukwS0dsng/BfT7d/FPkG0voC+gf/1l0UrsURowr12TH9piGAVmxhY0h3ysQ+pTQMf3AI0/QXy+gL6A9sxAOI0iBp4Ad+C0JNPQG3TOGrpFDXRILPsU0O8qJPgTJPQL6AtoP1dCMckDNItn/0UKlGQKsykXmqmoHBqe+Cmg+V1A/wQj4AL6AvrXX2YVtU55ba51QEswKNrWKJfYZu8s6VT75aeAlncB/RPsjAvoC+hffxllFezkAhzX0Ovg6aFijIBWWm+qg0Y6D+jP/Y0/AvonmDIX0BfQv/6yIebc2SCFtT5UjVYhewMZcaQ8QqynJrN+Cuj8LqB/grd0AX0B7efaewrUK2QhWYDuUEJBkJJr7UbZ9AmA/sw360+A/gkW2gX0BfSvv5Thh5wswhQn0pxHB9XG0EfqMUbPC+0JOvS7TiFep/AC+uPDvRq3WTkURqjUmgM6TKjDGUjnJrPnloXPO4Xvl7PgdQovoD8+3NOhu46OtBo8+tqlyglsLuOwjREaz35sNqntVO3gdQovoD8+3AM0y/JPBijOsqqQ11jNnsA/Ep0tlYlPAPS7TmG8TuEF9MeHe5Qj1hmDBZCxJkJWLVBbJWg5pao19xLPcOgYNort4jUKL54/PtyccIo4g7PnMdIq5YgVakQnIBlLyc1U8nk8v19sF69ReAH98eGeURgrV+zZKfQc4Dc8Q5mlgVNrpuxpYQiH6t7DTrFdvEbhBfTHh3uAJpo1JnEEj9Wy06IHZyvQQsqMaQxLTwD0+xT6GoUX0B8f7lHoUEeWGmAGrk6h1y4e1uAporVoNrK1MyMR3wD63WK7eI3CC+iPD/eaKkdMec3ww6oM3HIAo9ghEEsY0ePzfAKg3y22i9covID++HBvPCWG0ocZFDRaDePL+c4dRjHOvIZR5TPVo28A/W6xXbxG4QX0x4d7i76kjeQxGWYeDuixxulVnv5LjjJ0VstnjMI3gH632C5eo/AC+uPDvVKOGDXm7hy665LtMINSHICBm1ifXWicB/S7xXbxGoUX0B8f7g0xcKJcsxL0kIdTjpahJod2p9HLyDX2cWa04RtAv1tsR9covID++HDPWEmpVSsGg1r0CN0nWJwRNAgrE9Y8zgxdegPod51Cuk7hBfTHh3sNK4yO4upxuTnv4CG0ppMnaAGjpljbKGdKOT4F9PvFdnSdwgvojw/36vt5TlQJkGbypDAzr91tCq1hQ209Sz4fod8vtqPrFF5Af3y45xRKGnMNTpLSxxqXlMHKFKixIeqcObXzSeH7xXZ0ncIL6I8P92S7rJhSKTBzNmBr7PS5r03cmmvhqUUOARo3iu3oGoUXzx8f7g3inSHkXvwYTBvwjANqlQIqc6zl0v74zBCDT/H8frEdXaPwAvrjw71BYNlG4jZgkgkwDgEnHAlsKFmJoeV6qHoUd4rt6BqFF9AfH+4NMeBozXSt5zQEv+ID6Jqc3ge1SllCnmcGgb0B9PsU+hqFF9AfH26ujGLsIzWIwp4TriWjNqT6hyFQGaq1HHK+cafYjq5ReAH98eEm5SgpVCcafbQE3KmBzdqgTsaaiJW1nwf0u8V2fI3CC+iPDzc7sDwoT8kw5EN9PxHYGtooLBVjpFDsULEd7hTb8TUKL6A/Ptwc1ViTOL9wBDcD/291QI+49hPWQBkbHdo89QbQ7xbb8TUKL6A/PtyT7arpHIkg5BaAI+HauqmQMzFK6DOnJ8h27xbb8TUKL6A/PtzzVTQVTOjBOS6jUHF1YFUP04gWqPY45Amy3bvFdnyNwgvojw/3qkcHYRkk0HJ1VEvzfFCprzWHOhLK4HKolAN3iu34OoUX0B8fbgGaW0FKvULXsBb5koH12Na48xgTUeJTDSu4U2zH1ym8gP74cI9DF2odq0LS1YHFVaDYzDBHD8kGaepPAPS7TiFfp/AC+uPDPcoxZUqec1nfa4oBZ/A0MXmYbjLrmDWV87Ld+8V2fJ3CC+iPD/fGcpRKkkYHQXGiMTwptFAaYHWo24ytp0OyXdwotuNrFF48f3y4J3IkpxohZsicEzCtNbLqKWKoa14HYzI+pNrFnWI7uUbhBfTHh3s5YZoj0JpakGgAl1zBYq1QpilTG9PqoWrouFNsJ9covID++HCv2K6ThpQc0FkLcM4KtccK6nyj9SFNwqGcMO4U28k1Ci+gPz7cc75DDb2XDsNSBzY00DgzJByj85iidqhFNu4U28k1Ci+gPz7cm2wXTbSTAeZpq77fAT0DQZTo9EP9vQ86D+h3i+3kGoUX0B8fbgG66qDZOIMkwjV7tIB2bjBwRIz/H3vnkmRpiivhFckMgdBjOTz3v4QL2RezjsFvzYQzUlbZqQjPSVXmV0qBOxL1Ke3RmJl4E7bLbhQ60Ee8G9WYUglZJ2Qt+4lsz2BlnRGjUGuDWplV3gP9GbbLbhQ60Ee8u4YmnatVjqtCy76GTg00twhiFIdajlp/0HJ8hu2yG4UO9BEv8/1tRzkmKPLeV98qlBgbrALdw1hFuvYftByfYbvsRqEDfcS7e+jSsHOK6zwoEyjufH8oE2bLvWLrpeCjhRTxJmyX3Sl0oI94V6GbcCxsENMIQLRXBrU4ITSeEkKseTW4r4H+DtuxO4UO9BHvrO/BfT+0gmaFYf0Rvyr06jYgWO4tKmO19xX6O2zH7hQ60Ee8HHfOmjgUyCQElNKEupdwYmPCwC2tzuM90J9OIbtT6EAf8c76Rosx5ASt7lsOmwolm0Bn7DQqrp961HKki7Adu1HoPB/xbsxM4Y49dKhc9sagjFBTLtAD9q5TW8dHYbt0E7ZjNwod6CPe+SpDUWNSYBuyOo6wgF4VG5BllF6jojyKcqSbsB27UehAH/Hu1k6MSTpBHtYX0GOAhoV26pRsNSMthkdGYboJ27EbhQ70Ee8GgdVphGX1zLGU1UJTBOvrW6y1Jq0tyqtBYOkmbMduFDrQR7xzvkeNhDlC6LUCTaug6ywIc7SWutos9Mj5TjdhO3aj0IE+4mWFbjGW3ED3HF0SzqCZCqBYUJGZsz56UZhuwnbsRqEDfcS7ODT1hrkV2H7h6qH7QjuEBFKxWKcoGH5QoT/DduJGoQN9xLtDIVrXgAapjAU0c1wV2vZMA9Wa1qFwyqPN9ekmbCduFDrQR7ybyiFBeA5a3UYQoD4VjFJefKccU4h7FPp7oD/DduJGoQN9xLsnhV1iQ2GwxA2o0PpKo4IahUTrR5EfXNt9OoXiTqEDfcS7F1hxhBo1QcT9RhZtHQp5InBdRDNLb+G98/0dthN3Ch3oI94BvfqLOZlgtdAMtEMdRXoGpFmDWJeeHk0xSDdhO3Gn0IE+4l2Wo/ea5qjADffKoD1HV/veShFTz6HWSO+t7++wnbhT6EAf8S7LYanMMgVKl70XOXew1iesXyrtzLlpfDSqkS7CduJGofN8xDujMM/AmQXGggdolWUolBVEZ5sxlmr4aBAY3YTtxI1CB/qIlx0Hk8yxWoxRJhDj3JZhg9SGjWl9CD/qOOgmbCduFDrQR7zrODAnGauFHnO/+daaoa7aDFlG7GhZansUh6absJ26UehAH/EK6NQDak68S7LuFVgMai0CjoFKsUmTR8433YTt1I1CB/qId9kkM+TJAya21UOPMKHW9VGUauqRWp0/qNCfYTt1o9CBPuLdE9lOPRMHGEarh6bWoKRVpksYI0rMraVHUQ66CdupG4UO9BHvnsjWrJmzQbX95js0hVK5gKGUOlqV9CpsRzdhO3Wj0IE+4h3QMVGwQYBxz03KEkBXt7HHzHRJxGT1By3HZ9hO3Sh0oI94dyhMIc7ZV8uReB8KSVbLQW2POzfhMAXnoxdYdBO2UzcKHegjXo5qpGrZItS4Tob/XsvWYAl6HKotmEp5FLajm7CdulPoQB/xLt9f6+glj70j6N8Ug4X2XGV6qmbLGiSM90B/h+3UnUIH+oh3xkot1FJoEGVv3cyJoGQRkMiiEkdPr7Zu0k3YTt0pdKCPeJflSFNalgqZaoF1CCtge7wdl9GKzWjSHz1YoZuwnblT6EAf8e4e2vLUVhEIMwOtdgNK4wyFh4bQgvCrtZv5ImxnbhQ6z0e83OmGbQZbFO9YEjE1sD4ypICkY4TJ7dEQg3wTtjM3Ch3oI94Nhy5N1rEwgdVFNfWqoH0MaLOm2RKOXH8A9GcLbW4UOtBHvKvQLQfs0sGKhD17dAE9m64GhDvXjkPtkVGYb8J25kahA33Eu2zSlLpQrhA7rRaakKDinnGn0yjrajvC+xb6O2xnbhQ60Ee8u7WjElXSABz7YChhguW2vpqj5Vx6ru0HFfozbGduFDrQR7wbBFaJLQjuF1hx9dBNwCYV4By6MQ4O+dGClXwTtjM3Ch3oI95FOQImRklQZx9AedrupiPMqnmV6CH0atx5vgnbmRuFDvQRL1dgdaZUMsy2J9vtnW5aS4A6yAozGf7i2u4zbGduFDrQR7wCOqqFFhH3odCAigVQ6ww6MFPRRYD+oOX4Ctvl4EahA33Ey1GNk6q1ASy6gJ6YFssLaEmprVI9erEfVOgvpzAHdwod6CPeRTmwjiam0HRRTbanNKoQ4OQ0uIVB+dGi73wRtsvBnUIH+oh3UQ4sqbTSAUuIQKMgWJ8RckgzBElBw/tD4WfYbv1bONAO9P+Ld6MajROOtDAuuQJ1xv3ee8Ao+1A4a6v46MFKvgjb5eBOoQN9xLsHK81Um0Rg6gR7aAFUS6tCZ13NdemSXi365v8dtsvBjULn+Yh3lxxlrMo8CVrrab8oRNDUA8RAJtJmGPlRx8EXYbsc3Ch0oI9410KXlrGmBAMpAJVQ9izdDhNV8gxtcn1foD/Ddjm4UehAH/HykmOd/FYV3pvcZC8p3LN0FRfVeRRjkSH4HujvFtqNQgf6iHdhu9KY4mTIbTUaxLQqdEoEoqG1oBaSPpqbxBdhuxzcKHSgj3g5xCD0rn1CKEWBjA0K6V6THHqJvSRtP2g5vsJ2Gd0odKCPeHcoTMrNeIJgwv88kS1TGaQgJpaYhtT3QH+F7TK6UehAH/FuEBjT0N4IOMp+JysKdTcfE/d5sCpyfWQU8kXYLqMbhQ70Ee/GzBA1RFMYBWW/wEpgUyaMdTQcVrpoebSQgi/CdhndKHSgj3jXQ/faa+a6zoO6P8J+gbVXflOXmUuWGB/tdOObsB26UehAH/EyDl2i/hvQqIT7liNBLRHBMEXW3FMeP7jl+HQK0Z1CB/qId08KO1FYvy6gI3YgaRNs9c6rQqcc0uph16nxOdDfYTt0p9CBPuJdhZaoE8WgVmpAdTXSxXqCPNPAIjOO/mhUI9+E7dCdQgf6iHdjOSpm6QvoWOfqnHnQAjoGaJgjx9lLLo8m2/FN2A7dKXSgj3jnFA5sNZIC9m2sLLahYJpQQq4lVEwaHhkrchG2QzcKnecjXobtrM0uBVKIuofLIFSrCGOB3LH1HF69+ZabsF10o9CBPuJdx9FD6DUohDzzOgmOPaoxTiAbUnKLPbzauik3YbvoRqEDfcS7a2gsKoFWCx1nAmqlrNNhK9ApN648bdYfVOjPFjq6UehAH/GuhSY2yalDTXXn+1dx1rY6asssRaoSVn4P9GfYLrpR6EAf8W6IQeDZOnYIQQWIY4KqZe59FER9NonpUTZJbsJ20Y1CB/qId75Kbk0I28KYVoVOI0CZTJAijpLj0IyP8v1yE7aLbhQ60Ee8e4GVas60r+lGL0AzIpQQFt+GAVdvHWp4NGZGbsJ20Y1CB/qId9d2g3WiGYSe9t1GjlBziICtYh6zWny1MUhuwnbRjUIH+oh3TwqVkzVu0I0ISMpqOXb2rsu+54gcR/zBtd1n2C66UehAH/EKaJy9Fc4DhEIGalrACuteZD+shhmNfnBt9+kURncKHegj3gHNqiFbhiZBVoVOHTSpQk5NQxHJFB/NTZKbsF1yp9CBPuLdC6wYejbNECZHoLx3YGVLkEbrglii8qM1snITtkvuFDrQR7x7gZV7j3sbcs2yl7rtlUGzCyTukmImS/i+5fgO2yV3Ch3oI94dCkMKhQZCsHUepFgDVCkKwkFmzmIij+LQehG2S24UOs9HvFuwEjmXveJbJK4zYUwTKmYC5LQHhOXOr66h9SZsl9wodKCPeBe2y1H6LAitl7incuzdQVL+rUkusfWg9OjNt96E7ZIbhQ70ES8vOaQlnRnKDKvjyKv3KBwyNF2Vu1SxSo9eFOpN2C65UehAH/Eum1SH9bgqdCyyWg5uCjXuC+nRY+zZus5Ht3Z6E7ZLbhQ60Ee8q9ADRat16HtfPRUNoHkSTJ1pFJ4jx0fpUb0J2yU3Ch3oI14OMegpadn557h6aKQJpaUBvVmabJat/aCH/gzbJTcKHegj3lXoUiNXYlDdFXqGuHroEaCn1UIPi4qvnhTqTdiO3Ch0oI94B7RhxTIZhKYA2Q6O8jAoo2HKyEPjI6NQb8J25EahA33Eu/TojFZbnDBT1b3oO4DtkH8cJXLh3Md8lO/Xm7AduVHoQB/xroceM4iVAUlaWD00N9DWCIziEEvIbD9oOT6dQnKn0IE+4t21nTQKvTRoSgVIUwUN2oE7Ro4YS+ZHY2b0JmxH7hQ60Ee8e4FVS69TKkiPtFoOjmDFDDpFnXUwlv5omK7ehO3InUIH+oh3QM9so5cAOlMHGtKgcEowOUrqYe5xuu+B/nQKyZ1CB/qId1kOyqo9MIRKtp8UDigNCZpZ10FcZ3vUQ9tF2I7cKHSej3jFc89zUMx7U/1eizxC3OHRAj1Jin1gwfroRaHdhO3IjUIH+ohXQNfGQ9UQ0PICmrtAjXXCDtpJ0FjjSO+B/m6h3Sh0oI94916l14HUAyRsCNTmTo/W9SE6V/XmEMejM6HdhO2yG4UO9BEvx8y03Dmt7jlgAKKgUObcs3WDlhgxpvzo1s5uwnbZjUIH+oh319ApCWoKkAczUCaEWmuDglJzJC0hP4pD203YLrtR6EAf8TKbpGbYIoyUee90Wz30pATTRpSmvbT+6NbObsJ22Y1CB/qIdz30LKIqBimVPapx7jff2aDNqKOvn+j5Ub7fbsJ22Y1CB/qId9mkRkKpMbRsHaiMBKvNWC1H7K33NizxDyr0Z9guu1HoQB/x7lAYRsmtG8zZ6gIa+44ldeBFecKWo7waBGY3YbvsRqEDfcS7KQa0DoV5Yby4nkCTC2iaGcx6oUQc83g07txuwnbZnUIH+oh3CylUtCVm6H0PAkt7SmMShTlqrVZClB+0HN9hu+xOoQN9xLsKPbv2mFe30cLeulkimOqA0AanOllQHr2RtZuwXXan0IE+4l0PHVsppcW9/moP0w0MxrFCTrMFGiwlPhp3bjdhO3an0IE+4hXQIWoNZYx1CvyX5YgNFFfBjlpIZXXQwm+MlRQuwnbsRqHzfMS7As09txgTxB4Wz9bWcZDqv5mNNbc6QwpvXhT+N8/fYTt2o9CBPuId0KPPnIMCdTagfQO9SnMC5ampFamV31xy/AH6s4VmNwod6CPezdKVidowQmm17sX1A2oqCjWI9Dkxc3mTHv0D9HcL7UahA33Eu/H9kyjRaqGD7WyS2QKaewIpvWGo2WZ4M5XjD9CfYTt2o9CBPuJdlKO1up/JQlFZFXpSXsV5oV1GC8o2iskPeujPsB27UehAH/HyReGQMFKDmWRnk5pA7RYgp8yCBUnsBy3HZ9iO3Sh0oI949wILbXXKnYGlNaARV8tBtvciL9R7E9H2/tbuO2zHbhQ60Ee8AtpqGqvjCMB1TqBaGeqMGcaiek7OCfUHQH+G7diNQgf6iHeDwKZFVB4w2x5ybmlACWgQS25NY1Jsbx59/wH6M2wnbhQ60Ee8i3KMFFvOA1LhHeXIBtZTBERtLdg2C9+sDPoD9KdTKO4UOtBHvGs5WsvW9kPCJAbUrYGldUYcRLOHqjnj+2u777CduFPoQB/xruXA0pqt4oxaKhCmtCq0TchB87DaBj0ad/4H6E+nUNwpdKCPePfo23j9ud52vr/nPUw3gNXZIY1JrKOQ4puxHH+A/nQKxZ1CB/qIdxVakQg1w8x1X9vte+gdttP93ttq18ZvNqwkvAjbiRuFzvMR74YY6AgF15lQBq8CrbYKtGaFIVRmTaWzPrrkwJuwnbhR6EAf8S7KkVtoiA0i6c74RwFNrUEqc2AYZXZ5dA2NN2E7caPQgT7i3YvCuBrm3HG1GP92uqUOxgNXhZ5SUllf2g+A/m6h3Sh0oI94V6FTLDPSgDkS7kz0To922wNIKW2bMAR5D/Rn2E7cKHSgj3gH9MipxhahDWIgyhlq6wNaEQwWdGR7FLbDm7CdulHoQB/x7sFKS4S5NFgnwQT7IAhqfYL1YJzjTP1VNglvwnbqRqEDfcS7+f3UmsUUYeR1MiRVgVLDhLhYij2HUMcPKvRn2E7dKHSgj3jnfCcceTYFaTXuzfUFKs4OErTnJNWGvhli8Afoz7CdulHoQB/xzigsZYzYGLih7Ws7hGo9Qxod+8SZmB69kcWbsJ26UehAH/Ey30/UVQ2izLKArgVURlsnwykWWlu0v5mb9AfoT6dQ3Sl0oI94BTT3ki3SAroWBkrSwGQa6GTORLXV+d4p/A7bqTuFDvQR76YYtBALhwQl7AcrOUQoPBkmpjZZuff0KA6NN2E7dafQgT7i3SCwWWbrOIGrrR46prYHJwlU6kEttZTK+1uO77CdulPoQB/x1lgpliJBy2P10HXGdSjcI6J7LJRFDMOjliNehO3UjULn+Yh319CdU9KcYDZLQIp7PketkGuLRFiV4yPnO96E7cyNQgf6iHdTOcIcmRbQI8q/0aOrhRYlmMmKRO2T+vsC/R22MzcKHegj3m0MqnN0KgVKDx1oWAANdR0ReZTJsSKFN1s3/wD92UKbG4UO9BHvLjmGJkRpQFMX0NQRquLqqKNNTCONOB5FOeJN2M7cKHSgj3iXTZojtTG3371nQre9YCWUuoBOdZfnlsOjW7t4E7YzNwod6CPeTeVoHAm5AXYtq+WYAawVhmE5pjnCnm73HujPsJ25UehAH/HulgOZmVqBWfet3cgdtBQE0aiR8x4/+mhUY7wJ25kbhQ70Ee/eyErhuqozDJT9pDDYXrCigJbqOhPWYuMH13afYTtzo9CBPuJdheYqce8nbDwSUM5pAa0CiXoTtBhDeBS2izdhO3Oj0IE+4t21nY3CaqvRiLwOhZgLWI8L7RlG2sPOKT+KQ8ebsJ25U+hAH/EuDl1ltI4NGq3OmUI2KDgytNFiSi0Ztfctx2fYjoM7hQ70Ee+mGBgOmyXCgleBiBfQur5teSLXHC2+GgQWL8J2HNwpdKCPeLdhJTE3jKvbyE2AbJVp+zf4fHCzPfYO+b31/Rm24+BOoQN9xLseWthWyzH2CxUGYlwVmlcPzUSaubKk/KhCp/8dtuPgRqHzfMS7bNIkG7EnCGmuAh3HBCuNIVFt1htXKo9a6HQRtuPgRqEDfcS7a+hWuvBqMXJLA1ZRzjulpDD3bIOWap6vrqHTRdiOgxuFDvQR766hK/WqMmBK2FGOFqCUqKCmmBulUfujW7t0Ebbj4EahA33Eu+HQkdAQK8yQ9xNZbqBVEEIpaNnC4vmRr5IuwnYc3Ch0oI94l02S0EpqCUbbQwxSEVg9tYFyy7UG7UN+APRX2I6DG4UO9BHv4tCVsE5eh0IrtHro1vaLwghciujoO+Dxg5bjK2zHwY1CB/qId0DTBrcy9LSOgpTz6qG7JchFaq2p99R+APRX2I7RjUIH+oh3vkptVULK0Gus61CIEbTMtrfKJhTtM40fAP0VtmN0o9CBPuLdoTCsv5pFGNIn0PqPBY2rVldkHtxzHPIoDp0uwnaMbhQ60Ee8M1YajT3xHExSBIrY9yAwAeyBI3KtZTyabJcuwnaM7hQ60Ee8m2xHFMpcJdlwlWmy2MAsJSh5BLOWxSg/B/o7bIfuFDrQR7xzCiuVwCrApdFqOUYHrTZg5IDDdL8x/AHQn04hulPoQB/xLg6dQm1BCuz3g0BpDLD9LYaBfcY8cn/fcnyH7dCdQgf6iHctRw3VWBFkTxylnvf6q9kgBKE58ighPgrb0UXYDt0odJ6PeDd6tMw0ah6Qepg7PIpQs2SwwjGK9ZL6o0sOugnboRuFDvQR70aPIhfuq9lg5QaU+7+3hQNmKtxSy1ReZZPoJmyHbhQ60Ee8BHqd/SQmmDvjT4QRypwIQzVMC33mV+9V6CZsF90odKCPeNdypJjLHm/OcU875zigxG4ws2kK2Hp8dSakm7BddKPQgT7iZYWmKFF3xC7k/ea7gk3KUOss0gdrfpUepZuwXXSj0IE+4t2tXYihl91j7PXeRMnAAjKMKp1ZZKZU3gP9GbaLbhQ60Ee827pJ1Nn2JjdNBWhyhRoLQhCdCRfupo9GNdJN2C66UehAH/EO6Bxr7qaQ6p5kEEcA46EgsWKiNvJqY98D/Rm2i24UOtBHvAvb5VJC0QBJwn6wMhhqaxVi750rt6L4gx76M2wX3Sh0oI94N5WjWOxGHVpbjTSJ9nUolA6940x5fUvx0fx+ugnbRXcKHegj3j1YCVhGaQli2y+wWppQOEXIXQOLhtReLfqmm7BddKfQgT7iXcvRgnahsEpykQX0pFWh9yCwHmKTNseq1O+B/nQKozuFDvQRbweBIZa2V7lxAiIyMGwFomDJ2Mug+d5Y+Q7bJXcKHegj3j1YEYt1X0HH9G/Diu0LPBw7TFoKJpxcH/XQ+SJsl9wodJ6PeNdx/Htptbpn47EX1+eys0m8qnSuq5WOrb16gJVvwnbJjUIH+oh3QBMJKQtk/rd1M0ewUgPEUjFLrRRqfw/0Zwud3Ch0oI94F+9fZ76FdIKRiYEsDbDItDrqMptZtMTvO47vsF1yo9CBPuJdCz3SUFqNRvk3HDr01XxoG9CCkA3BLq9mj+absF1yo9CBPuLdJccQw2oCZWKE1X+k1XKECNir5iYJMz56sJJvwnbJjUIH+oh3b75TzDQKAmqz1UNr2lM5FIpqryO3ZuXRg5V8E7ZLbhQ60Ee83LpZSxdBWCfBsVqOUKEMDEA8S1CalvAHLcdn2C65UehAH/Gu5UDj2SJByLp6aCwB6kgCdcZYbWR59gIr34TtkhuFDvQRL51voyKFYVXjDlQ30Dl3GDWt7pkxabb3QH+G7ciNQgf6iHfXdkaYIwpI3dd2q07vkWAdWKVLT0Q9P4pD55uwHblT6EAf8XL2aDUMq0JP2oPAMhfQ0dahcNYeQscYxngO9HfYjtwpdKCPeDcdOsbErBGyhgV0rftJ4azQWuqEHeeI753C77AduVPoQB/xcgeWrSK996pUSqvlGP+Wq2x3Jeyt31iQ3rcc32E7cqfQgT7i3RQDS4Nn6tD3e28KrULR3iHNXEQLhtwfVWi+CNuRG4XO8xHvrqFH1i7Ki2dcPKdYoYa4TodkkqsmnPZoli7fhO3IjUIH+oh3UY7Og6yunrnktlrorKCVAyhRY2FT4UdnQr4J25EbhQ70Ee98lRmwWR/QjfJ2vhmqUfkXjF7nwsG5P3qAxTdhO3Kj0IE+4t01NKYwu3TAFHG1HClAkVggk/SO2FeZju+B/gzbkRuFDvQR727tLKQaewC2JkC4JyiN1Xzk0Wql3mZqj8J2fBO2y24UOtBHvPRVOmabCSLOvWBlNR8qbcAMqiyrdlf6QQ/9GbbLbhQ60Ee8G9U4GufKc7/5Xj10bAaqM0POw4gkCOEPWo7PsF12o9CBPuLdobBqLkEjjH+zOEYkKCUbBG15IFIq5dGYGb4J22U3Ch3oI9710KNPkhr3ZLsO1CJDzQ1BWpthrBYk8aN8P9+E7bIbhQ70Ee+ADowae1kY0zoUjmp70bdAL0VrS0VbfJTv55uwXXan0IE+4hXQRbpaswB5VAX693RlVAEJgToJrV+xR+PO+SZsl90pdKCPeBfloNVAD4zQGVfLMUuFOhOBcLHYdlhaHk0x4JuwXXan0IE+4l2FLvv0lyfEthppCjKgWi7ATUYOkUuJP6jQn05hdqfQgT7iXTgp90HdGFrdm+uLIljBDK0zYcjVGj+aBCYXYbvsRqHzfMS7jmMizd4QuoV1JuSwzoT75UocJYv1MNJ49KJQbsJ27EahA33Eu2nnTQltCKgUBLLeoEjQVaANkSvXoI/So3ITtmM3Ch3oI9610DpqNs0QuQUgnQRaRQD/bd2cqfZX2SS5CduxG4UO9BHvVmCl1niEARjXSZC07jm6zMC1IUtCo/bIV5GbsB27UehAH/HuTFia9ZkKzCAEFChALUMhh5hC09R6f+R8y03Yjt0odKCPeGcUYrdWS94bZNehsGCHGuuEOEmVmOp4FeWQm7Adu1HoQB/xCuhKQ1vV9duQtvM9rUCliZDWTwQeveX6g5bjM2zHbhQ60Ee8azmmptKCQU6xAdnOJpEalFmErUxt+GiyndyE7diNQgf6iJdPCnEQjgTZegKSolBC1NWB9FllUNRf3HJ8hu3YjUIH+oiX6VFExpyhxNS2UTjBwkBo1OvE1WGH9AOgP51CdqfQgT7inVOIOWUOConLqtCNKpjVApHnWF009dIejZmRm7CduFPoQB/xCuigQlo47bjoajSKIdhevRlRQwt5cCuPnhTKTdhO3Cl0oI94N9muUckLYRAeA2jIqtDcd99R5irdgonfX9t9h+3EnUIH+oh3b2RzirGKgcgoO9+voCGs5qPI1FpTaK+mQ+tF2E7cKHSej3jF877bmEkEhpQKFGMGmynAajfaEO2q+VE2SW/CduJGoQN9xDugS+i17NGjjNtX2R3HlASJcpxROaX5A6C/W2g3Ch3oI9610Lg3evMEXBwDtT6ghFwhxKlcKVuu4T3Q3y20G4UO9BEvLzkydY6y7+psAV3aaqFr3afDPsr6b1/9yHugP8N24kahA33EyzWyrfaMEbKFdSasM4EKTshzJJ3EY9KjJ7J6E7YTNwod6CPePVjh0UeOETTFDpS0gkZFyAtnZFuN9fhBD/0ZthM3Ch3oI9710FN6GxIgtTmA9pRG7a1DiYWq1V4kP8om6U3YTt0odKCPeHcN3RJP1QZpb1mhFhIUogFixeIoTaQ+inLoTdhO3Sh0oI94d20XRagRwZgDgeZCe4+dgcTWbJbYZnw0v19vwnbqRqEDfcQroBNVDHtsgUrgvTJIwEIN0EdKMYYc6qtBYHoTtlN3Ch3oI95d203sNFEga2372i6tCj0ZhHXUshqS8mpJod6E7dSdQgf6iJcLKfb7K2IouSnQKshQBlVASs0wYpXx6AWW3oTt1J1CB/qId1MMZHDMQaEn3oOTRoNKeUCbAUcpMkJ533J8h+3UnUIH+oiXCyksWFCEXjACxX3LsaeQciuUZ9MR8NHKILsI26kbhc7zEe+uoTvGkTnD5Lb3fLcMlihBEmIiscHyqIW2m7CdulHoQB/x7tZOy0TrBTStD8JdoKcSBMkj5GJ18iPn227CdupGoQN9xLudbj1YEUPA1ipQL6tCUxpQTHrGWmbSH1Tozxba3Ch0oI94BzThTE0bSDNeZ0IuUHJW2OH+hXjo1H9QoT/DduZGoQN9xMvJdpiNeoba2lwVWjpYxACTKFZJogkfGYV2E7YzNwod6CNezh5VLo0mBCwDqFXdb74RUoqzzblOhvZoiIHdhO3MjUIH+oh3QLPITPt1rNFO9SODVRUoQypt1is/CtvZTdjO3Ch0oI94OWZGWjee0Kzt6dCr+TBex8PQorYyZ6XyKGxnN2E7c6PQgT7iFdASeLZBBKzBFtASQXuqUAlXA2151ewftByfYTtzo9CBPuLdCyxVrhlpdc6LZUq9r25jdtjZ/phiLzP8oEJ/OoXmTqEDfcS7HjqmnnkGiJVXDz3HQrthhy6DRuNQ66sXWHYTtjN3Ch3oI96tDEKRiAOh4tQ9Z0bBRghAHKvFnkbsjybb2U3YztwpdKCPeNdDa5DRZbfPhkDrdxwss0FafXUuRYf2907hZ9hOgjuFDvQR74BOkubsFTKX1UNba1DbMFCrjVKhkO0N0BT+d9hOghuFzvMRr3hmpZjnGNBqZCDCVaBHHpBCUhusUehNx/HfPH+G7SS4UehAH/EuDV1sHf2SQeU5gbBPqD0UCNYyhhxGfHQm/AP0VwstwY1CB/qIdx2HyYI4VBgxrRY64vZV9uTG0karKRaab66h/wD93UK7UehAH/Gu5WgzxkoGoYfdQu9r6IIISKWGLrVJ/UGF/grbSXCj0IE+4t2bb+5W2RIw7WvoMhlqXC21sEUqe+tK+UGF/grbSXCj0IE+4t2bbw6jp9pB0whAs61uusUMyWag0iKN8GaY7h+gv8J2EtwodKCPeJdNUoylcYE5ogEF2UCnAIWUh3As81F69A/QX2E7CW4UOtBHvGs5ei2hNYGkde90awlMy4AQW+59GK5G+j3QX2E7CW4UOtBHvHO+mypTDRBHRyDKDSwF2W7hHnoXyB5lk/4A/RW2E3Sj0IE+4t1ku2q9V1GwRg2o6oTSSocaaPGcWOd8M2bmD9CfTiG6U+hAH/FySaExhVkh5b3eu6++wygj5NjqkKS2iH4O9GfYTtCdQgf6iJcbVoYVWy3HDBRWheb6n831Qfq+AJkUmN8D/ekUojuFDvQR7xZSWCxaC0KZbECrLoOuOg00+pxkKdMPWo7vsB26U+hAH/HO+q6oo/YBXXc4iSWAYTEYudQuRYLiowqNF2E7dKPQeT7i5dbNFCxhhd6p/6dAFzGFnEeiVtP6uTeTGv+b5++wHbpR6EAf8QromnJjsrbDdgvosFdgqTToY+Teao0pPopy4E3YDt0odKCPeOd8E0pIRlAGT6DVMoP19S0XjDnNmvlVC403YTt0o9CBPuKdr6ItBRQGrNtX4TJApXdoKGV1z31ieuR8403YDt0odKCPeHfJoTXnvNrn2HoEKusrDSUAp1hGSmGdCn/QcnyG7aIbhQ70Ee+mcnBZLTQPwLKNQqy4x8wwrNY6Z+2h0KMFK3+A/gzbRTcKHegj3jnfuJpnGwXGCOtQSNyh9hpAAufO1YbmH9xyfIbtohuFDvQR7w6FqWIvPUBKtlqORdA6FKpC75xbEStBfgD0Z9guulHoQB/xcn4/s6x+GRrrOhQKTbCWeVFdWxRuabRH+X68CdtFNwod6CPeRTlCCpmp7A2ytoAOuFjOApWailZsWB9NMcCbsF10p9CBPuLl7FGR2maHgWMfClsFK2lCGpiJreb+aAfWfwP9HbaL7hQ60Ee8G8uhOHtutJ+plP9/gWWkMGbdFZonPhp3/gfoT6cwulPoQB/xbsOKNuvUBXBhDZRbWBVaKgTRmeuQEei9U/gdtovuFDrQR7y8thsadE7oM+6lboNBV5cBbDFRzjtr9+hQGC/CdtGNQuf5iHfZJMXRJWcYdYft9lKKyjVDC61lmfOdURhvwnbJjUIH+oh319BNVq9MEaQFXi10ECgdEbT2WcNqYcejnW5/gP5soZMbhQ70Ee/OhEPz6MhQR15AZ6pg0mw/wCqVsM1OPwD6s4VObhQ60Ee881VKVa5hgOaYgUqtUHeUo01qveXS11HxPdCfYbvkRqEDfcS7ByuptWp5gJgKUOMEWlbfUXNoUmIt9AugP8N2yY1CB/qId0MMkmHbI3Q77X0UfU+YabFDs5CizqKxPLqGjjdhu+RGoQN9xLtr6NlNZ2yrx2gBSBfaZaejkaJw2U5hfjQ3Kd6E7ZIbhQ70Ee+iHLn3prHCqtITKHCGaiMsoDmgSJs5P3qwEm/CdsmNQgf6iHfXdqXMFK2so+Dei0wDoewHWXOOkllKll/ccnyG7ZIbhQ70Ee+ySShaxQhWi7HDdtzBYmbYtxujqpViPwD60ylM7hQ60Ee8e4HVk4TWxna+86J6jlWh9zDdPkxtSrb+/lD4HbYjdwod6CPeXduZKbFWyKFVoIoF1DpCqCP2GUKM4VE2Kd6E7cidQgf6iHfXdlxKbLNAlLL6DgoJSpE9LDpXi6qpyftD4XfYjtwpdKCPeLl2M8dcqcHAvTIoF4MSOcJkscSZpNqjliNdhO3IjULn+Yh34dEeZ22yWuiOCpRGBrOuMFrjOeuUYo+eyKabsB25UehAH/FuY5BUFKkMFW0V6LDT0CEi2OT9lCVSwUcPsNJN2I7cKHSgj3h3JqQRrO5buxAmUIkRaqYII86GgtiJ3ncc32E7cqPQgT7iFdDGWuvEBl0w7wdYA+rQHbarhQeaVn00HDrdhO3IjUIH+oh3LQdrKaEWiH3ujUFoYLQOhnkIq7UZS/hBhf4M25EbhQ70Ee9GNaY5S0wZMDTaL7AS1AU4lCbJGiZR0vdAf4btyI1CB/qId8N0LYc8U1sVGgMQpgRFQoNGldNomio/2rqZbsJ22Y1CB/qId2G7mFWmDJhM2/nueY9MSiAjlVWfCcurIQbpJmyX3Sh0oI94GbYbfdXoDhym7TWyA5QxAiadNdU+nsWh003YLrtR6EAf8c5YaXGUrA267nvoFAKUWAmqBaShoZT+6AVWugnbZXcKHegj3lVoDKI4CSbVBfTUDoXC+hgZNeX1Fz4ay5FuwnbZnUIH+oh32aReQhmzAjfkVaFtgvUwoKaMWWptM7yv0N9hu+xOoQN9xLsKbUzSR4UZZc8eTQSl5AiraofaOBSz9z30d9guu1PoQB/xbhJY5dbTajla2i+wpHbQOAR0MoZmqhgeTYemi7BddqPQeT7i3XuV0GcnE+i9rwIdNUIlRMARJVapjNOe8/wdtstuFDrQR7ybmxRSnbZYnimmdSasAnUOA6yDRhWJZo+MQroJ22U3Ch3oI95lk0xywYn7YSytM+FqodX21JnaQtdMFMqjFppuwnbsRqEDfcS7KAfNXqMaxLifyFJS0JA6RKWMYc7VRP8A6M+wHbtR6EAf8W72aIgapiFICmO1HDNADZkhSteOeaRUH93a0U3Yjt0odKCPeDcIDKfGthoNtCH7iaxBaTWC4cipcsbZf1ChP8N27EahA33EyxVYXHHBDJXT3HHoCbq3rIwxKjYKmOn9rd132I7dKHSgj3j35pukxcgTZMQAJGkvWFlA95o05thN+ZHzTTdhO3aj0IE+4h3QTbsNWiyHmoBsrG6DmkAouY6Qq4xXcWi6CduxG4UO9BHv3sgyEyXZY2b2C6xSBlgiBePIo3Wtc/zgUPjpFLI7hQ70Ee8qdOZZylxNc6yrh27TwGIfkFIePalp0fc99HfYjt0pdKCPeFehZ8Y2MUGrvCp0W4fCYqv5sF2aacaY5vse+jtsx+4UOtBHvKvQmKdSFMhttc+ULYBlyhAiGjfqEfujyXZ0E7YTdwod6CPehZMosqJ1wGICpOujzNV3iBYLbE2ebVjJF2E7caPQeT7inVFYSArnf2s2bZ0Jk8HqmrdvOM1Sw6zj0ZiZfBO2EzcKHegj3r0ojM16xwqNwmqh+yrQOnAAZ6NMo0zm9wX6O2wnbhQ60Ee8yyZhExQu+2qDgObOJlWZkMbINme0UX8A9HcL7UahA33Ey2wSx0yUYGpPQDgy1FnS5rs1Zsk8Hs0ezTdhO3Gj0IE+4t0T2aw5phhhsAygPUdXee90y3HOLDxbepTvzzdhO3Gj0IE+4t0TWVINhQZMTBnIJkGpFmF2I4vYK/IPgP4M24kbhQ70ES/nJmmYu30uLfzbuolgaBnWabCgEc40fwD0Z9hO3Ch0oI94ZxTWQEkwQK24euhEe3N9JZgzlIm99B5/cCj8DNuJG4UO9BHvru2mFCnKgLRXYM3ZwLgLzKoVW8+N2qMNK/kmbKduFDrQR7x79M3cS9qzGWmuHpqR9uzRDAF5UimJwqutm/kmbKfuFDrQR7wbphuKhcmrx9AgC+hYoYw09vz+MnsL2MajsF2+CdupO4UO9BEvt242Zo2rx0i6DoU8DdSKAqdMXVpNBR8t+s43YTt1p9CBPuJdNompGuICeieSqK6+w6oOSC2sf65exLS+B/rTKVR3Ch3oI94tpKgt1xkadJO91C010N1Dj7RbjpJzKY9aDr4I26kbhc7zEe+GGGhPUWRAiaHvS44BOqpBUtTQEAOmRw+w+CZsp24UOtBHvNvpFom3vw1FUgEiylC7RkhjFe4mc+b5KN7PN2E7daPQgT7iXcdBJTJ2WSfBwEDGGRRLh9ZDMo6pSn3UQvNN2E7dKHSgj3jXctQUaZQCo/exWmgtUGcTQJOIJQzK9ijfzzdhO3Wj0IE+4t20c5xtICHE1BJQsH0NLR1KrSUlwhHz+zPhd9jO3Ch0oI94V6FJLVdFmLpnzQgHKIEU4u6fx6iM49GSQr4J25kbhQ70Ee+MwtVbJO0GLGR7KseOcvCEig3ZuqmOR84334TtzI1CB/qIdxU61KxSKsQqEQgzrZZjJKi8anQdnVN9NJWDb8J25kahA33Eu6kcM9fcQgDBPUx329+1MAHnILPMxPJqmC7fhO3MjUIH+oh3CykKYutVgCkXoBlXD82twWwYJOWZIj1Kj/JN2M7cKXSgj3j3YCUmWT8QqIuuCl061CkExGFmraX3EZ4D/R22M3cKHegj3oXt4rS8umbo/5zCMQWKoELOCXX0ZqaPwnZ8E7Yzdwod6CPePVihOZFUYIR1MiSOBnV9CWGUUgaq1FeDwPgmbGfuFDrQR7xbSFFjscm2ivP+kDbWoTAPMB6jV8vYX13byUXYztwodJ6PeGcUpig4OcDkvbgeE0NBXWdCkZJn7oH0UTZJLsJ2GtwodKCPeDcITNbhr4/9QKU1IOUG1SyAVo5xWI44HrXQchG20+BGoQN9xDujcErcm4EAo6wzoQWEyrmA9tV8yJwy6w8q9FcLrcGNQgf6iJfTzidpiwOKmgIFUbBcBGKtNnOgRPWRryIXYTsNbhQ60Ee8q9BmkWnnnxHrajnGKs6mAovsZoQiyo/CdnIRttPgRqEDfcS7Q6Fy6YMIuG3nG41B0963QoVVRujj1V5kuQjbaXCj0IE+4l2F7lVWIY57af06FMamUFNsILE0Emwa4w+A/grbaXCj0IE+4t0tB40ScM69AmtVaKsTivQCiStb6BHZftByfIXtNLhR6EAf8a7lCBhkxAxxMAH1lkGZKswY+6SWyqrX74H+CttpcKPQgT7irbFSyw6OFtxhuxRsP1gxGFiwSthrwB/tRZaLsJ0Gdwod6CPeZZP229i5KnQpq3Mmzg0sWQbRNGcNZr2/76E/w3aK7hQ60Ee8OxS2yHkOhslxtRzFKqgNBRQkLFG79EdxaLkI2ym6U+hAH/Fust3E2eLIYH3PHsXVSCuvWt0Ic+OiNedHYznkImyn6E6hA33EuwcraHGWvnsMyquHtg7a1rephN4LkoXy6FCo/ztsp+hGofN8xLv3KsYVsw0wqovnkNaZULIAq1gUiYavnG+9CduhG4UO9BEvs0m1rCKM0GmbKzEUsD1/NLHElsts/dVUDr0J26EbhQ70ES/H9+fKM3YINgdQlgyFrYBY4jhsYJJHlxx6E7ZDNwod6CPeGYVZ5l6CBSUtqqnGCLUlgqo9kZnUjj9oOT7DduhGoQN9xLsXhc2GYAnAHQMQG0GxQbBQJm1FyqiPbu30JmyHbhQ60Ee8OxRymGJqUAPtbNKq1RU5gIaKZqQi+ijKoTdhO3Sj0IE+4t10aA6L5JJBC06gtg6FVZLusbpJY62126MXWHoTtotuFDrQR7ybbGcNI0lbjUbew3RbhRL6+ja0kRNSSsPeA/0ZtotuFDrQR7w8FJap1lbnzHHVZVvnwXVOjNBGQMaCXeXRuHO9CdtFNwod6CPeAT2sWewdlJX+00OXWieMqpkCUjF7NAhMb8J20Z1CB/qId+nRdSCMhQzY6t6B1VfLodpWmebMWG2M9ijKoTdhu+hOoQN9xLv0aC1RcTXNKeQI1LtBKYkhhjTTiJjpVdhOb8J20Z1CB/qId05htFnDiFD/E4cuBsa4PipqQ51jjh9U6E+nMLpT6EAf8e6WgxPnFgPkggvoOcbqpidBsIiULK0a+WiynV2E7aIbhc7zEe/OhFxG3QDnsQ6GFHoA6+vbGqqmrpUbP8om2U3YLrpR6EAf8c75Hi3OEgKoUtpnQoWCq16nJAlrTUXjoyiH3YTtohuFDvQRr4Ae0+K/xVdt7vToyBNKE4Zkpc+Zckn10TW03YTtkhuFDvQRr4BuQ2qM2iAnmkDWIyiOClnCYI4SLD168203YbvkRqEDfcS7bFKQFgoWsLZfFFLflxzSQSWFso6Eyv3RJYfdhO2SG4UO9BHvnsiaRuHVPkfd19BEC22Jsh+szFZC6wl/0HJ8hu2SG4UO9BEv91FYKSkL2KhjLynMoHkPIBVMIw5WqT+o0J9hu+RGoQN9xDtfhQVXgY5Qrdd1KNzjzrslIKmUempF86P0qN2E7ZIbhQ70ES/To6nmSHvceQ4LaDSobAydF8xhQR3Co/n9dhO2S24UOtBHvAI6Zx1lxgZhdR77loOgEu5RpGYYjCLFHxgrn05hcqfQgT7iFdBzasCR1imQ/s3vrwI6WwSl3KR3Lc92YNlN2C65U+hAH/HuBVaLnXMb0Cky0L/zYK8ZRiwYTWnf4b0H+tMpTO4UOtBHvOuhR2fbObv/DNPNI4K1uFqOIGK1jzJGfg/0p1NI7hQ60Ee824GVQm5Ux44k7bDdOg/WwAI4RKdaarLK5wugc7gI25Ebhc7zEe/eq0iapZS+zoTy773KgBJ7hFQbxlYk1fLmAdZ/8/wdtiM3Ch3oI95lk1Z7wdgSNOSdTVrNhuW0+ug0sRcNmeObNPQfoD9baHKj0IE+4t2ZUBplCwOi0VgVOkUoZVQYQ81irj3PN9mkP0B/t9BuFDrQR7wDOlNp3QisIAFJSaCNCWZMVnOQUvHNqMY/QH+G7ciNQgf6iHdAJxs0RweNjYECKZjkuDoQmjOZyHi06PsP0J9hO3Kj0IE+4h3QRotdnFB7z0Bm6ysJCYIkMmaRoPoe6M+wHblR6EAf8e7WbqRRtHYIyB0o1v2asFSolnLvUXoeP+ihP8N25EahA33Euzi0zpA5bDeFcVXoOUGxTEh51EKSVOabKMcfoD/DduRGoQN9xLsxMzHnlMO/9977loMICob1EZTNuiClN3HoP0B/hu2yG4UO9BHvgM61JEkNZigNiEoALUNA5irOqdSS7c3cpD9AfzqF2Z1CB/qId1EOyZkxd8h1HQVJV9+huS2+567QFVHpvVP4HbbL7hQ60Ee866FxleHWOnRS2WtkBZQrghl14xHnOpe9B/rTKczuFDrQR7x7Uqgh5V5sdc7EQIMC1DINUixc45w2+L31/R22y+4UOtBHvMv345Cwn6m0oetQaHGsloP2u8JWucwuLT0K2+FF2C67Ueg8H/GOZ+shtDEgta5AXXg7LAYxYR2Bm2h9k4b+b56/w3bZjUIH+oh3LwqHKbfVPeea0n7zHWGV6wFTiEZLNXZ68+b7D9DfLbQbhQ70Ee8uOYKhpKIQaVfoNveClVaAUlAVqTk+2ov8B+jvFtqNQgf6iFdA2wiZMSnoTBVoskCdPCGWGFhz1Ig/APozbJfdKHSgj3gZh4698p7KYbtCz9CgzDSgtyRWdNbxaG7SH6A/w3bsRqEDfcS7a+iRQyDLICXgNgoZdGCGuSp3JMNE7ZGvgjdhO3aj0IE+4t0gsBQZ59jjoMNcQC+0K6cMSizVYrf1+R7oz7Adu1HoQB/x7lCIzUqVAZgqL6D3uHONYyc7aLYSadAPru0+w3bsRqEDfcS7hRRBlEwT1FIMqGKHEnMBLX3umY3Ij1Zg/QH6M2zHbhQ60Ee8q9B9z9+oGXBGAYpmUFrMYFlslKhayqMXWHgTtmN3Ch3oI949WMFpNa5TYEbcc5NqWBXaaDXSNCW3uXqO8Rzo77Adu1PoQB/xbs5MymqiHVLOe1SjFKhCFfrMGDhzbfQom4Q3YTt2p9CBPuJd2C4gjtgUOOHqoS3vwUllp0dzw2Rs1d7fcnyH7didQgf6iJf30KmPtg6FEuMEYuXFcjKY1gwzMTV71EPHi7Adu1HoPB/xruNgGjFp2XOT9q3daKA6K2iOqeUcR38Vtos3YTtxo9CBPuLdi0JjCUEq1LHH9yccUHvp+52sMaeQenoUtos3YTtxo9CBPuKdUYihBEICwzb3Cqx1JqyrheYwKISqmMejM2G8CduJG4UO9BGvgNaa9iSZxXLfUzn64NVtYIeMAWviWmd7dGsXb8J24kahA33Eu3w/GhXhAiOZAo0UQI0HUN5x6GpR7FE2Kd6E7cSNQgf6iHe3dsy9rL8h9z3EAPuEGjACY2vWtVR8le+PN2E7caPQgT7iFdBNR7cmA7KGChS0gSlN0NJaClqs0Ptbu++wnbhR6EAf8fKWw2KqqUGKM++w3YAqwjBbKnlkSSX8oIf+DNuJG4UO9BEvjcJYpLcJ0vdCiroOhRY7wuSeRRCLPNrp9gfoz7CduFHoQB/xLptUc9KGFVLFtnrokUB3yD/gGDVOzBZ+0EN/OoXiTqEDfcTLsRxxFeMRVrfB+8HKQLC2mo9kEWscdfYUnwP9HbZTdwod6CPeGSsTWy5MIBYUaK93071LlkahhF1Q+w+A/nQK1Z1CB/qIly+wwug4FXreTuHCGyyYgJUixlpLiY9WBsWbsJ26U+hAH/GuQo99Mdc75NV8AEnLUGLE9TGYgkwJ5dFku3QRtlM3Cp3nI95dQ0duMbQExKkD1VWqi8Xde9DU2FrD8GjaeboJ26kbhQ70Ee/OhEFjJsmQUzWglBmKokGNLagM6zHxe6C/W2g3Ch3oI97NTWqxTtMOq5duO8pBYJwQdMpSJA+TR+nRdBO2UzcKHegjXgE9huoo/zCOvFqOLqBhIojGOWftveIPgP4M26kbhQ70Ee8uOXJSmlV3EnrvweICimkdDFMp0vfeoPwobJduwnbqRqEDfcTLQ2GhymkCp4jrKCgNKmYDLnG2lgOF8gOgP8N26kahA33EyyWFyeYcEaRhBKK0zoN9VqCmqcwQiuCjKEe6CduZG4UO9BHvBoEhlTx7hhb2ILBiEwqWCskYzayF8WrMTLoJ25kbhQ70ES/n9/eBbXbokdvqoWcGraGBUuK8DooLgUePvtNN2M7cKHSgj3iXHs2Z2h4uE+uYQKMzaJeyWg4OM8bFevvBLcenU2juFDrQR7wby5FXUZbVPkuNY1XoTKD7RjokMWkyS+iPtm6mm7CduVPoQB/xLspRWx1cA6SQaFvfq4fOq2B3khKLThnjB0B/OoXmTqEDfcS7QyFJ4pYN4qQKxFah9FWra244Yt5Xd++t7++wnblT6EAf8W4HVh1txFj3xfOeXWAFNJYCEXNjjKlUftRD00XYztwodJ6PeOerFMLMxFDTXovch4FhIChNuPS8Tov6qOOgm7CduVHoQB/xzlfhGmvVAGXfdBBhAg2IgBSwZelK9MgopJuwnblR6EAf8Q7oHo05dohUBWg0g1oiQxHhXNaJsfEjo5AuwnYW3Ch0oI94Nxx6mtlUAcUc15lQBKroBB2poYVIgR+NaqSLsJ0FNwod6CPenQm5UEcUaLp3urUUQecq06WEUWuTutrq90B/he3W/1EOtAP9/+Ldrd3eTZ/3xNEgq0JnLFBbb8AkRn3isF/00F9hOwtuFDrQR7zzVdRqr/vJldQFtIYEpWmHUVcLEjTkMeQ90F9hOwtuFDrQR7xrOYR49iI7lrSAxkarVq+WQ0KssfTGKf4A6K+wnQU3Ch3oI96F7Ti3zlMgKpVF9b6HTmYQhtSKjJXmozEzdBG2s+BGoQN9xLs3srmG3gvCrEV3yxFAdX1VkKbOTNpfTTGgi7CdBXcKHegj3rUcoXTiPED2y2+SsoAeo8Ik07Ba2BbK+wr9Gbaz4E6hA33Eu0ffcxXoPUI3mjWgJryt7wEoktPUksIPrO/PsJ0Fdwod6CPeXdv1GmrOCiONdTIsVfaoRoa6UI5MszV5tEaW/o+9c0nSNMWZ9VbOBmQG6IK0HK77X8KB6Masc/DGz4QYqcwqKtJzlF88pRS4I12E7db/Ww60A/1f8e7BSuzDZDC01gMQdgXNpQMql1wxlZTqG6D5/w7bWXSj0Hk+4l2BZk21R4JAFjfPq0D3MEHFmjYb+53sc54/w3YW3Sh0oI94B3TRlBa5EHi30FEa1P22ULHtqaNp4niUTeKLsJ1FNwod6CPeLSnkNjKldSaM2YCsdbAwBYJRxFhWlZZHlxx8E7aLbhQ60Ee8C9ulIGViAMY9XMYKQZ0zg6BWM0Ut9dE1NN+E7aIbhQ70Ee+MwtytJMXVNPMEYlEoPdr2wHOyEFsZj14U8k3YLrpR6EAf8QpookB5JgTORqtCU9tGYYFYh1WsUig8uobmm7BddKPQgT7iXQ8t1hqvzrlbjkATBarVDL1TQrO9MvkPbjk+w3bRjUIH+oh3UQ6SkFEC9IIJFsR933KsWj1TaUGk4Hj05ptvwnbRjUIH+oh3c5NktRkjE0zrZQHNDcx2jjQw7VnRzO3R1k2+CdslNwod6CPe5ftDEEo2Iaa9mpCw7eOhgEjPA1MNUx+twOKbsF1yp9CBPuLdoXC0mjMJxGm66rIJKEeEGovVGRDt1RtZvgnbJXcKHegj3kU5UuspyASmVve13YSihqsDiXFgHYnCowcrfBO2S+4UOtBHvItDNx04ys/y2ADUCoPqiJBiSzOO2ai9v4f+Dtsldwod6CPe9dCpdgwL4z7yAtosQy1doYRchEuX+OqWQy7CdsmNQuf5iHcFmjTXlBoUqutMKAPBRssQGvVadfWw/Mj5lpuwXXKj0IE+4t01dBnVkNYhcFJfQK/eozIbrCakWzSOsTwK28lN2C65UehAH/EKaNEQk1QEnnuNbK4Vam4D9g1HGxQZw6N4v9yE7ZIbhQ70Ee+c71ZiHZWBcAyg1AvU0BtklDl7mVNevfmWm7BdcqPQgT7iFdCTklDGneoPsip0WEB3WkBzbwEpxjweXUPLTdgO3Sh0oI9492AljZRHFSgaV5lWNSgxKbSsTOvnP6z/AdCfYTt0o9CBPuLddGjNedpYxdnCz063vt98dwij6dRGifTRNbTchO3QjUIH+oh3D1bK6EpxQsm7ke77Gjrh+qlMiaGtQ2G2R7NH5SZsh24UOtBHvLuHnqUupiNIiXkBrR1qlg6SEsYUZGD9g5bjM2yHbhQ60Ee8q9A59dkwQq+1AWEx0M4BgvUmsQcu9GgvstyE7dCdQgf6iHc7sDAqETI0ngjU+joUSst7RDSnjFZjepQelZuwHbpT6EAf8e6NLFIg6wSVZ94vsBis7vn9va1WulOw2t4D/ekUojuFDvQR7+LQwvzfsB3tsRwhQK2zw5A0I00Sme9bju+wHbpT6EAf8c5YSbOgRN7p0biAngSmTaHHyVo5YS+PrO98EbZDNwqd5yNe8axseTG9t1/VnzWyCNZyBJkhIXPX2h4V6HwTtiM3Ch3oI969V1GMq7lokGj1GTRTh6I1QCaNNEotAR89kc03YTtyo9CBPuLdtHPs3bQQMO7x/avPgJoTQp/casaJpf9Bhf5socmNQgf6iHctR+2pzDahte18tzJAy1jfYW1RmGLJfwD0Z9iO3Ch0oI94F+WwOtIghkZ7mK6uvqMkZYi6PfGOgvoHQH+G7ciNQgf6iJfToZGkhwglEAJlRCiD2voysMYWZ8iPHqzkm7AduVHoQB/xemNQDQOhpZ+JoxOhphSBZTUcUrIIP5psl2/CduRGoQN9xDugewipi8IoYR0KTVYPbVJBJOvIg/TZXuR8E7YjNwod6CPeXdthGYUrQ5pZgagXUFqHwsEjDO5ZrfzBtd1n2I7cKHSgj3hXoSNSF47rPIgL6LLDdogCuXBJc7UdwcZ7oD+dQnKn0IE+4l2FLiQt1w4zYNgTR9ehMBUFHVY5V02NHuX7803Yjt0pdKCPeDkdmtIIs8Kcu4eOuUGJq2BPK6Qx9jDH+yjHd9iO3Sl0oI9492AljJJiazBi/7FTBpg1AqGGo8Rggu/vob/DduxOoQN9xLsemqdNbBPUqgEls73oO0GO2erMRtgejeXQi7Adu1HoPB/x8omsaWNJ0Kk0IEsT6pgTCtYZVVYfjY+uofUmbMduFDrQR7wbPaqcZ5gdNP6M758CGppA5ykUsPY6Hl1y6E3Yjt0odKCPeDfZrupotCfbUaAFdB5QkgXoIacSelSy9x3Hd9iO3Sh0oI9496KQqCDFDFZi2WE7hVoiAyeZaUlxvLrk0JuwHbtR6EAf8S6btDpm3NOhaVJdZ8JGu/lQGLng4pnl2QMsvQnbsRuFDvQR79KjMfQWVkkeMjIQ9wAqlaFjsIKtjpIfjZnRm7Adu1HoQB/xco1sNc0hg4S5emhBA619gnDQThpkxkd7kfUmbCduFDrQR7y8hhau3Bvoz0NZowxVlQB7i8yFWot/cG33GbYTNwod6CPeAU1ax6IXuMlqOSg0KMoKlqsMnhxCfbQxSG/CduJGoQN9xLuWY2Jn5AqVdtiOwoCy/sQwombpDUsqf3Bt9+kUijuFDvQR7w6FOLTPVEFHCkA1GdiIHViajVCtUHg02U5vwnbiTqEDfcTLe2iJI/EA7TYW0NOgVFwdCCYkSdQN/wDoT6dQ3Cl0oI94CXQropEgqfICWtbxsOUOqYWQqgYcNb0H+tMpFHcKHegj3mU5msiqxhUGlQmkaS+tz3EV7JJLayQ6Hx0K7SJsJ24UOs9HvOM5Dmma856bVIGmDKg2J6yjoJXEZfUhjxas2E3YTtwodKCPeJdN4hIwDQH8z62dbqCRQUJZcCeOoT56Ims3YTtxo9CBPuKl811Gwlj3NXQB4llBN9B1GJU0e5X46NbObsJ22Y1CB/qId9fQ2gJzHTA7z33JMcFSjWA1xtlarcUeje+3m7BddqPQgT7i3YvCNuNkqhDGvrVrY0JR7aC1SEFK6w//yPm2m7BddqPQgT7infM9Gga2dSisikCiASoHA4wcWystGj0K29lN2C67UehAH/HuUFiGzB4jJNuHwtQVbLT9YCURc0zS8NGoRrsJ22U3Ch3oI95tDKqZQ+gVpubVcmA2KNgJ5kiSQhw6Xs3vt5uwXXaj0IE+4t2SQqY0dIZ1KCz7BVZIUFMrMLpU6j2OWh6NarSbsF12o9CBPuLdCqzKo5GtlqN12VM5OtQdUBLD1GNnM/qDa7tPpzC7U+hAH/EOaIqoHCJgkT2vkRU0bs9wxDB7wNj1vfP9HbbL7hQ60Ee8fVJYW8QOxiPAajIW0FMjhLwKt+Q51N5f232H7bI7hQ70ES+H6XZMpAIc29gbVhC0lV2weUosEVeRfA/0p1Oo7hQ60Ee8M1ZGJyWb61AYcVXowmBt/XLUZqUG4YFvBidJuAjbqRuFzvMR7y45Rs1x6oTQ99bNPWumlFWqY1onRalBZb5xvv+X5++wnbpR6EAf8W5J4ezSa2iQB/M6CYYEOnqGMkdsmGow/QOgP1todaPQgT7iHdCdQhY2CHUvpUjGoIUCxLnXYRVD1DdG4T9Af7fQbhQ60Ee8zCaJhiF19RjDVoWWAJZKh5JHQe5ZxP4A6M+wnbpR6EAf8e5FYQw8OFcofda9dXNP5cgEYqly11mU3xiF/wD9GbZTNwod6CPetRw0U7e4r6GlrZajGFTFATVzKhR7aPkPgP4M26kbhQ70ES/z/SNNGwm6kOwFK/0/FbrWZi3pyCh/cCj8DNupG4UO9BHvWo4UWrIdh17dBVCrAZSnwgi19VREqbzZGPQP0J9hO3Wj0IE+4t1OtzGjlZah4l5S2Op+TZgUZu0labE+wh8cCj/DduZGoQN9xEtjZUGsggtj/Xkjq2DUVq3GaKNaKS28GTPzD9CfTqG5U+hAH/FujSyvriKmClzyqtAzrPZZhFbLsV+w9CExvQf6O2xn7hQ60Ee8q9BE2rU2iK2tQ2EXBuMkIDX3xAt3xDdzZv4B+tMpNHcKHegj3m0pnLhai6jQQphAtNAuYwGdaKaaSMN4tNTtH6A/nUJzp9CBPuLdJLBkY3UbDDm3BbRIgJ1IgrSwnmIp4atbjngRtjM3Cp3nI96twAqymuiwAK5xAIW0d7ppAuacYoqzDX3UQsebsJ25UehAH/Fyp1sdSmKwn3f/d893CRlKmhSpcND25r3KP0B/t9BuFDrQR7zzVUpuNWCAhtGAWm6gkxl2p4G9RJuPHmD9A/R3C+1GoQN9xLsnslI714mrOO+tm5IYTDEDr1aEZw7U5VGUI96E7cyNQgf6iFdA1xlYRArYzzBdo7CB3tu+eWjQFJn/oEJ/he3+89k70U70/7smmvdEaKUMwnsHltQMWmOFUmJCsYaof0D0V9puffZuFTrRR7w7FiJbzJGA+mhAZVuF1jtMxUJ1HRhTfxS3ixdxu/XZu1foRB/xro02HnWuGp3HvrlDVbBZBdK0uLoRyjP+QRv9lbdbn72bhU70ES/dbzGhJoBcIhDvd7KcB/SWNc0Zh5Q/uIv+Ctytz97dQif6iHcTdWctM3cE5iBAq4eGUnOAGinGJCx9vBlv9w/RX3bh+uzdL3Sij3gX6Cip4X6nwtRsNdN1Z0hzAxmRRqg0qL0n+jNytz57Nwyd6CPe9dGNrCkzlJ4UKLUGpVGHNBq2VHLkRzN1/yH6yzBcn707hk70EW93YXGfQyDXuUc26thPCxEapt5Wia76aLnbP0R/OYbrs3fL0Ik+4l3qrrfWLBHkhGMRTZvo1UzHZMwWKkt8lLpL/3fqbn30bhk60Ee8C3WwJKupQGo/M+7M1pmwJsDE2mMbiPNR0D9dxO5iiG4ZOtFHvHstGyyp7SkGOWSgOBfRTediuyauvHqP8qjpSBe5u0W0W4ZO9BEvn8uWPOJM0GdbNVqNoAjrtgwVM5aO9maU/z9Ef7fR0S1DJ/qIl1cdNf9nK/IqykCLX7BhuLrq0HUqS8h/UKO/kneLaLcMnegj3r0AL3W2nBbRqxoDrWMgWBsCRkytVczh1eDGdBW9i24ZOtFHvBt0N0YeVvbQxliAaquguJrpMYa0WtGezdZNV9G76JahE33Ey66jdY5DoXciIKJ1MqSQYKxWRDGM0ucf9NHf0bvolqETfcS7cdEYG1JHQNbVdeSRQVNTCFiwIjaWV7GOdBW9i24ZOtFHvHvCkiQghwCC2zKkFFdHPRqMIkuWNnN8NKcjXUXvoluGTvQR7yxDntJZ9qrkGYEKRtAiBNjq1JwiDqL3RH97htE9Qyf6iHdPWDQEjCJ79Myq0SwRDAfDHIumRkijv6/Rv0TvknuGTvQR74gulWYsBJlHBWrcwcwGBApVtTBLeu+C/xK9S+4ZOtFHvLuPbhZqNIUS2l71NjvUTBVSs74q9pQif0D0t2eY3DN0oo94F/hPWLmpwVAVoCxp9dGaQHTGkXm23h/Fo/EmepfcMnSgj3gF9MDaKdpqnleHsTcJLaDROsRqRVvJZiU+B/qX6F1yy9CJPuJdUMmakkYG2Us4yfKA2lcbnbLpOio2Lq8GKuFV9C65ZehEH/Gu6eijUI8BUt2rV6Jk0LnYTnFK6rXp+Auif2mj3TJ0oo94F/jvhnP0ACNRBNK0Vybr+q5PbiTR0tT3RH9H75Jbhk70Ee9eGaoWotgh296ZnEIBQ05Qp+TRJybBRyY4XkXvkluGTvQR76Z1kFauSpDbGEDS9zbOgLBKc+7J5uzhD2r0d/QuuWXoRB/xzmDhsA2VCGGG1WtUQ1BaHTVjxkSCqc9HliFeRe/QLUMn+oh3QaUR58yxQp6tAeW013PaBMykmMtow/6gRn9H79AtQyf6iHd99MI51NVrWI24ToY0VgutFcRS5DBaJPuDu47v6B26ZehEH/HOYSnS8+QIqZTVR3MPUAIttlcDLZX28fAPuo5vzxDdM3Sij3g3D92SIHUFDTt6V6SsGk0GaYRoMkL7C4fll+gdumfoRB/xro+OnLDXCK1J2jPCJljbL7OYClpUCX9we/dL9A7dM3Sij3jngmvKRUygZS6L6LCq9agVlHVgnSnM9mhGGF5F79A9Qyf6iJdh0jkLhT3XQHQRbQPKHqnUCg6bWGt/FSalm+gdumXoQB/xbrZBD8YTI8Qpcw84aFBHCFCpSU+Ran019Y6uonfolqETfcS7q47VJmMLCKL78i4bQkk5QQ5NShiJkB41HXQVvUO3DJ3oI941HWRTMxE026vfYuVVo+OAnFrII5cZ8Q9q9HcbTW4ZOtFHvAuTco84aTUcExuQsUAZuNexTOI8+xixvif6O3pHbhk60Ue8m7XbKGLEDmi8LcPaQEcM0DH3ZlFH4EcTlegqekduGTrRR7y7vKtDZh4CbHPV6NWBQO1ltR4x15rySN0eWYZ0Fb0jtwyd6CNe1uiSJdnqo8vcs3Z7gJqzQKOZkTQJhz84GX5H78gtQyf6iHdT76KEjLOANlonw1YnFG0GIzTuIdRgryxDuorekVuGTvQR727vOBbDMv77KCu1CNUKwehdWsBY23wU66Cr6B25ZehEH/GuRvfcaAhBwTx34L+uPjp3GDNp5DCtxUcrlOkqekfuGTrRR7ys0SS6qjTMnnh1HZOhZFxfKlnWplra+5PhL9E7cs/QiT7iXY3OiWbfgxsJaXUdcUf/awcJilNFaR0R3xP97RmSe4ZO9BEvHZa9mkIGFKH8n/WcKm3Ho4e0VrXM+AdEf3uG7J6hE33EK6KJayo0435cuEcq1bAdlgYL85BCLBL50cmQb6J37JahA33Eu1hHkBIm5kVwG0ChIFTbDXXs0sqYI7VHU+/4KnrHbhk60Ue8C5POOnSSwkxY9zJDBguBIc2IOLqkZo8G/PNV9I7dMnSij3h31RFHpVwzcEsdqDWG2lqAlpFKEYmjP7IM+Sp6x24ZOtFHvHs3O8WwK8LoxPsZSwaTKpCCpDFVVi/yaFoHX0Xv2C1DJ/qIl09YitZuHXLUVaNzyaDNBGx915knc3p0Hc1X0Tt2y9CJPuLdjDCLSWbfY/33yoo9hEb/M1FJW6HZe4j2nujv6B27ZehEH/GuRidsU0qHgsI7TDqhYhswKGlZv1EDt/dEf0fv2C1DJ/qId7d3nFeNTgNId6wjDAbdG5VjGoTWpY76B13Hd/SO3TJ0oo94N3/GWLE1gplqAWoiUHOMkLgg1zoLy6M193wVvRO3DJ3oI14RPbWlMsZY3XOQ1XUkhJpaghBMIhbLMz6KR/NV9E7cM3Sij3gX69CQi7JBotxWjdYO2ilA5EoxBxJ99YSFr6J34p6hE33Ey+nRBQenCpMW1jSy7HUVFYrknDr2UjS8J/rbMxT3DJ3oI949nJ1IuRICW1xdB8cEWmeCqC1oyyPUV0/B+Sp6J+4ZOtFHvCM6Vlq1mCFoT0BF9+43JAi5RbbSJ8ujrkNuonfilqEDfcS7pkM665R1HKzUgUIoUIkJWpIy2sxEr4JKchW9E7cMnegj3q2syLPjntbRadVpot1G55QAMRMWibWHRwaLXEXvxC1DJ/qIl0tYZMwSKljbo3ZHZrCysF6q4vqTS62PZoTJVfRO3DJ0oo94R3TLnKcJ5DjLrtH7BYtG0JSwjrb+Mx9dR8tV9E7cMnSij3i3nnMOKRziqswWgaS1dTDcQekU6wgkNY5HJrhcRe+yW4ZO9BHvAv+VIlvrkKStGh366j+oVciFklZCJS3vif6O3mW3DJ3oI97NNkBT/LFV5Gf1W1aoGAx0HQpnZzSxP+ijv6N32S1DJ/qId7GOMgIPRehVJxCGBjXEArPL0gWD1kdBJbmK3mW3DJ3oI97dR+cNsCmIldV11IJQlBBWA83cdBQJjyxDuYreZbcMnegjXhEdEVnKXAi37bCk1UKbkELO+FO8W+x/QPS3Z5jdM3Sij3g3PXoV5Fj6gFWdFSiv8mw486rRI5eRuLf2vo/+JXqX3TN0oo94V6NDndRzgS5E+/YurDPiHNDXGTH2Wm2kR9E7uYreZfcMnegj3t11EBbSikBmedXoZmCKBD22mRP1KfL+PvqX6F12z9CJPuJl9K70muqAFGVvygp7rkEMUCjZHrbUW36U68g30bvslqEDfcS7FyyWcDJHyAUnUFydRxXrsPpX1lSKlvDIYMlX0Tt1y9CJPuKdZUiCMXABTKt5/uk8dLDALLGPrKFpeTTHMV9F79QtQyf6iJfTOkbGKglqrhFWT82wToMRWojD4lCj8WjUbr6K3qlbhk70ES/j0RhN2gTrGoDSSFB6Ww11t1GUc6zxUeA/X0Xv1C1DJ/qIl10HmykazLiH0PRioE0n5IihdAqzhkdLwfNV9E7dMnSij3hXo9Vqt6mQMq+TYamrRk8zqBQbGeus+MhgyVfRO3XL0Ik+4l0fjUZRUwEtqzyTrI7aZhcIZmnErDb00azdfBW9U7cMnegj3hEdJzZKHaYWArKewUZqgCWwGI4+9A+6ju/onbpl6EQf8W7WLnO2mFdlTrbDpG1PC1sHxXU81L7OZWm8mtaRr6J36pahE33EK6IDNeJBEdIIe2dF5QXzFMg1CVlEbPwHffS3Z6juGTrRR7xcOCs8eBVl5VGBFt+gez04p4xKJNb7o3no+Sp6Z+4ZOtFHvHvCEssYdTL0NHfX0SuUUisIYp5EBUN/tBQ8X0XvzD1DJ/qId/PQrXRdnTNwNwHKi+hazaBwzdxHqwv390R/e4bmnqETfcS7hbOyqvQMAoP0p4+OYEEYdIaETUZ/5hnqTfTO3DJ0oI94lyXtOC2OAdZoz5/pDJWSAk6ZrWoI1B8dDPUqemduGTrRR7wLk1YRNsnQLfe9KGtPVMqrRFtm7KNi1kdttF5F78wtQyf6iHcvwTvFkqxD1b2eM8QJKjkCsvXacpD4alqHXkXvzC1DJ/qIl2+yQqWQA5SY9kSlkaFOQsBQuc5ZWop/UKO/o3fmlqETfcQ7y7CHYbUolGL7Ohoj1N5W/9HFGhJqkUcmuF5F78wtQyf6iHd9NOWuiTvMn5UVanuZofxcTI/eKEt4NcdRr6J35pahE33Eu66j6+CMCCY/19HIq+toE2qYo+agovzIMtSb6F0Mbhk60Ue8m7Wrray2I0AccxEtbGB1RJAxAs2gDe0Puo7P6F0Mbhk60Ue8XJTFi+i0p3WQAk1mKDkUYCwVByFKfDR/Rm+idzG4ZehEH/FuohIJkexZd2y6w6QG2jHDnBxjXwfFZH/QR396hjG4Z+hEH/EuTJpqjkkiBI62ToaqYAEF0FodC/aJ7T3R39G7GNwzdKKPeFejJWPgisAsfbUeMaxDYUMoPecU1PqkR4+y9CZ6F4N7hk70Ee+id1Q4G1cIbYdJax1QEm2sO/NMYdb5aEaY3kTvYnDP0Ik+4hXRXHq1PYo0t9U9r+NhgGJlwrSZY0l5Gj/yDO0ieheDW4YO9BEvo3epxbxn3fXwE+tgMGOGpPtFVpxx4qMZYXYTvYvBLUMn+oiXl3dTE66mYwwd2wSfUOo04JxlyMgdy6O8v91E72Jwy9CJPuJd09GH1D3rDkl11eh1RFwlWkBnVW7ECesjy9BuoncLaSfaif6veBfr6CKB04RkDdfBcLfR82fNPfEehW6SH1mGdhO9W/840U70f8W7JSwkIbZkgDMTUEGBGoouwEfBNrmpPIpH2030Lka3DJ3oI97NNgjcYtkJfwzlP/PQy4gKofecysRO8Q9Ohp/RuxjdMnSij3g326AOVB0TclLcoWiEqro3wfWgvcnE9P7y7pfoXXTL0Ik+4l3gv+baMBtMSrJqdGlgY9bVUQdsoSfqiu+J/o7eRbcMnegj3s3aDVOH1VWjZT/KarGD5VJBW9RaRw+jPJrwb1fRu+iWoRN9xMudFWJzaIFcdx9dlRfRg6HgbLIH/mv7A6K/PcPonqETfcS7rkMwWrYOxGJ7wj9BTVJhDzagQYMHvif6l+hddM/QiT7iXVBpGrYZMyhVWn10NLD9JefcopRqlh9NVLKr6F10z9CJPuKdw8KTSsoFQt5LwWdfbLceoZG2ytZNyqMnLHYVvUvuGTrRR7xzwWfYM/4nUAgDSLNB5aAQasOkdf073jgsOdxE75Jbhg70Ee8swzEQywiQQ2qrRKOBYkhAsnprFIpCb5qO/wX6l+hdcsvQiT7iHdFBrO2Fb5xpcWzIYIFXQ90W0zRjKo/eZP1D9HcbndwydKKPeGeCR0wDrUA3DLtGNyjBBGJqXWnOPsKbNvofon9po90ydKKPeBePrtb7GKsydxIgTAimu6tu3WacNjm8sQz/Ifo7epfcMnSij3hnGQ4qxFQghj2ZdJ0GoazmGTAv1q1nKcbvif6O3iW3DJ3oI95ZhtISSsgQm8bdRwsUoQZxNK2IA4X/oOv4jt4ltwyd6CPezQiLeQRGgpzG7jVKAdWyR+9apNGtt7/oOr6jd8ktQyf6iHeWoZRGpSGg9EV0rgg6V0c9YmmxciIK5T3R39G75JahE33Eu8mkOWDtorDATkCDI1TL2wQfVEeNo6Q3sY5/iP6O3qFbhk70Ee9qdC0j2l5zP+XnZNjAdCCEoDnUMFOef3Af/e0ZonuGTvQR706Gs2YeUaC3FICi7FgHC4Rehw7tseGbh7P/S/Qv0Tt0z9CJPuKdwyI5Fm4JYu4ZCDXDQplWR51Gz7lwfjRR6R+ivz1DdM/QiT7ipcMSsZSkkOJqpklX/1FKmyA9cFbrEsP7XMcv0Tt0z9CJPuJdjZ6Saw8CTca+j7YBFrlB7yPYYJmFHt1Hx5voHbpl6EAf8S6o1GlkmhNy35d3WmkdDDmCCdWyyrTKeDNR6X+B/iV6h24ZOtFHvHuTFRa4rSmw8SJarIGlHkEl5tm7Sv8Lon9po90ydKKPeJf3X61FK3ta9LCwmg7JYCF34BZspmg0xps5jv8Q/Usb7ZahE33EO4MlZqthFhDsDShJgNJ1rNOhjl5mKtwemeDxKnqHbhk60Ue8rNG5ko0KSLEAzVWotWPf+99KzUw68h90Hd/RO3LL0Ik+4mWYdASMbcJYfcZ+itUW0atkzxFjHBhSiY8sw3gVvSO3DJ3oI14RXfMYscUEoe7r6DwZjFsEQs7KPFjbH9To7+gduWXoRB/xrkavv9cZ1UD6HkIzqq4zIhNwGS0Om1Lim7VC/xD9Hb0jtwyd6CNe1mjZ0w1WZaY9mbQgQ7EUYYQR8yiJI//ByfA7ekduGTrRR7yzDHNqUxJCmzUBpR6gFCmrmU7rt0QV7Q+6jm/PkNwzdKKPeBkmRULMCLXZIhrDqtGzNeja4jowpmLWnxP9S/SO3DN0oo94t3DWDCNrBhxj9dGVM5SxWo9VunPHhDO+mqgUr6J35J6hE33Eu/vohBwyCkQpDSjmADUH3csNk5Yp1Mb7k+Ev0Ttyz9CJPuJdjV5Iz3UIhGlxEV16A7PWoWQeJBMp5UfPDNNN9I7cMnSgj3jXRod1+pupQxMuQGNvua/RVrGujXOg3NOjFyzpKnrHbhk60Ue8G7Wbyr7QYNCy13MSjlWd9+g7zjNRmsbyKKiUrqJ37JahE33Eu6ZjEOZIBXLmCLT4hmKDoU5rhWKhVvU90d9tNLtl6EQf8ZJowVIsgW6XhWZfZ8K0w6SzdLZehtKjg2G6it6xW4ZO9BHviC7aksUJ4afrqJig5j7BqBcdzKz66E1WuoresVuGTvQR7y7vFrULZgYOEoByVihp6s/W+zKFJdRHL8HTVfSO3TJ0oo94Occxlyg7xzFkAHFkKNU61DJxnRNzbvPRS/B0Fb1jtwyd6CPexTrUaqLUIIWxH2WprY5aBDKNNK3OWdsfEP0dvWO3DJ3oI14RTRm17qy/Ve57zb2BhUJApY5hc7H+F7d339E7dsvQiT7i3fwZzqXPVhfCedVoGmX732NvYUk2ahaZ8T3R354hu2foRB/xrutoHUuKCrSbaRqdQfPCuvMk4kbxWeA/XUXvxD1DJ/qId54hBqy1C/S9LotG3JM68oTYe0w954jh0c6KdBW9E/cMnegj3g2gaTx6jAPmpD2ZlFcfzZRgUuZpY0TMjx7Opqvonbhn6EQf8e72LlqIGSPkmlf3PHeOVMYELEVj464jPnLB8SZ6J24ZOtBHvLvqiDwwSAIbe63QqsxQY8rQxqBmlafgo7w/XkXvxC1DJ/qIdyb4RNOMBXLcw6OF9+iZksHyOhgmbnOMR2FSvIreiVuGTvQR72Yb0Mw9M0MsVYC6ZiihEewNyiG02ehV9A6vonfilqETfcS7gyHuIdGyeo3ZEShhgGqssFprzUEH1/hotgFeRe/ELUMn+oh3NTpP7LZ7jZkYKKYAhWqFYmHKojw3fnR5h1fRO3HL0Ik+4t3JkHooPQYYsyyie4lQf0bvoraBfTQtj2Yb4FX0TtwydKKPeNd1WIosgaHrtNV16IQSg0LJ+zYPw8zpD/ro7+hddsvQiT7i3cPZrqsSU4eSxjoZUkawTfRsOLUHyTU8CvzjVfQuu2XoRB/xbupdbIlXhwEtjf0A3OJ+ZhghThkFtVPKjxbO4lX0Lrtl6EQf8Y7oFqnyXqEckv5nzb3FRfR2DKciRWx/0HV8e4bZPUMn+oh3m7IaDot7XAfa3lkxGxiNDJO5FQ3Fsjya44hX0bvsnqETfcS7Z4YWuElJ0G3fdYjqqtE1gdbeZg3CjR+FSfEqepfdM3Sij3g5gGadDVue0CSsGm2tgKYcwAK2jJRqC49mhOFV9C67Z+hEH/Fy6l2PSjVDLXUAdQ6gGBfg1GftAdHKo6QS3UTvsluGDvQRL6d1SMqtGWCxsg6GA6HM1KD0PoPajD0+uuqgq+hddsvQiT7iHdGxEve2+w2k1UaPsC/vDLqqxIAW+S+I/qWNdsvQiT7iXayDExUaEYTjXsISMuievNsxTDbKYdT3Tccv0Tt1y9CJPuLddfRqOroVhJE20TOldSbUAgNl2Nxj/tuj2QZ0Fb1Ttwyd6CPeXXUMLli5QgiRgTJ3UCkCgVikaSydHl1H01X0Tt0ydKKPeEX07BpsUIIy1vGQ1iERbLQEXAOHXkzw1StDuoreqVuGTvQR7yzD0sIkVki9KNBIAkXWGTGuAs0hN9Hx6DqarqJ36pahE33Eu/kze7AcRYE4dMejs0FteR0Uq9EUy5rno9kGdBW9U7cMnegj3p0MsY6QV9eBOSyif16vEAdAnCWsg+Kq4Y9McLqK3qlbhk70Ee9u72JQGbw3Y3UB4lbXyXBUGGw2Uu1G6dETFrqK3ql7hk70Ee+CSjNMszxAsEWgJh10hAh5JCSsbWJ+NA+drqJ36p6hE33Eu7uOnEqsXKDJ3A6LjUU0BYhaeyQsNdKjyaR0Fb1T9wyd6CNeER0CMUWqMEUW0a0SVKVVrTl0KSa1zkcDaOgqemfuGTrRR7zrOnj2rFFglB34z6v/KCGu42GPQolaSfSoj+ab6J25ZehAH/FujCNqaLnvceixABHldUTUsIDONWBAHvHRygq+it6ZW4ZO9BHvZhtooaKqEMcqzFSHgKbVdEiYIUpZdNujl+B8Fb0ztwyd6CPexTpmSyn0BtzTqtGy2mgruUG1MldPXRKXPyD6lzbaLUMn+oh3S1hKNl4/Z5hhz3GUZGBdDBbMAaPN2PTRjDC+it6ZW4ZO9BHvajRLinuFMlEaO3o394Z7hj4KSY+RqD+KdfBV9M7cMnSij3hFtHHilEsEzJaBWhaoMU+g0GPpY4T8KqjEV9E7c8vQiT7inQluzUKOEQrtJSw6VgstSaDnhm27LFkfXUfzVfTO3DJ0oo94RbTE3BLWtoryXqHcBcFaLtDGzvvXHKz9AdHf0Ttzy9CJPuKdwYIszRquk2FcXQfmBDY31ikQDq4thkdPWPgmepeCW4ZO9BHvToa6txn2CQO3wzLNoPRWoVm2fU4sqTx6Cs430bsU3DN0oo94d3tXmWLde4XyPg9iL2CKEVpKqYxsaTXUz4n+jt6tn5gT7UT/V7zzDGXGPhbH0vcywxIMVsUeoFGnYq6zp/d3Hd/RuxTcM3Sij3g3Dz2XiskIZOx49NBVo0NA0NTjyEhxtvee4Xf0bnXzTrQT/V/xcuodWt5jdsOwsec4MpRqCkl08WzSMT6665CL6F0Kbhk60Ee8azq6MY2SIeTM+wYvg/YpEFk7a4pj8qOJSnITvUvBLUMn+oh3BkvL1VpgMJS032TtEaW0sM6FZs9p9bGP0tFyE71LwS1DJ/qId9M6dDTW1XR0nquNrr2CtUKAvSKXbGLy6E2W3ETvUnDL0Ik+4t3lnSStNBm65J8waYDKua8j4kwZCxbiR1Pv5CZ6l4Jbhk70Ee+6jpREsHXgPRmMOg+oNjok7AOpI/b46KpDbqJ3Kbpl6EQf8a5Gh9n6xL4q89iJUo5QeAf+W4qIqc7xaqKS3ETvUnTL0Ik+4mWNrknT3IfCPQ9dM0NFK5DJYrQmk+MfdB2f0bsU3TJ0oo94NyOsS+vSDWqMPzPCBpjNAbNwlKjd0nw0mVRuonfrLwon2on+r3hXo3uhvl9hse5pHUPzqtGjQU6KKi3niI+CSnIVvYtuGTrRR7wjOqd92RGAk9W9haWAldV/9DhDEIs51T8g+tszjO4ZOtFHvB3XkWOvFRi3ZxhrWyfDsgCPWKLOVC289wx/id5F9wyd6CPeTb0LpMhhAvPPMkMTMDIGGTpaWVDrq6fgchW9i+4ZOtFHvAv8l1BJZYDWfTKUsvroOASGkOGYOoI+GqkkV9G76J6hE33Ey6l3qQ6TCtOCAqkaqOmAGApK595Sf3QfnW+id9EtQwf6iHcrKxAxCgcILNv63jPCLAtk3CPCxjB7NdsgX0XvkluGTvQR766jM9vMiCC942qjW4YSjAAX1rI3r1l+X6J/id4ltwyd6CPe1egq2sLc19EqQKkH0IF51ejCATnnlB9ddeSr6F1yy9CJPuLdwTCg9hRpu95hHQynQOH1XaXcJor1OfA90d/Ru+SWoRN9xLvr6IGtxjGhtZ+DYdxzHFOCEgsW5bBOin/QdXxH75Jbhk70Ee+id0qEM03gNBmo5Ahl/VUPQ3IoI7bVevxB1/EdvUtuGTrRR7yb45gTSV4cE4a6+mjKYKtoQ6yCNUpWxkfvZvNV9C65ZehEH/Gyj7aqiRr0sLsOwgp1JoRact8Dwsp4teY+X0XvkluGTvQR727vZrYZu0HuWYCsBzDNBWaOnDqnwPjIMsxX0bvklqETfcS71W95lCIhgvEeT1qkglpUyKmpJlFUehT4z1fRu+SeoRN9xLtZu53S6AUh1/2ORYOsPloaZGtcsUyS+v727pfoHbpn6EQf8W5G2Igl2ijQR9zPDKNAscAQS+iKOXV7tRQ8X0Xv0D1DJ/qId+M6mpQ2LcCIkRbROcE6KWaYteKcPYj8wcnwl+gdumfoRB/x7vaOuIv0DtRsnQzj3sKiytAki2FalZoenQz1JnqHbhk60Ee8XM+phvKzPHkdB2kGhRqogFSLNjlWau+B/iV6h24ZOtFHvLMMR8517KxdmnPvBO+L6BxBcluN9ei8mpH3RP/SRrtl6EQf8XLUrhUZowHmbqvp0LlnG0SoleJYWqX6KB6tV9E7dMvQiT7iXZh01FWKQ4JiLe/Vbwh11A5BcsU+Um/0B0R/R+/QLUMn+oh372YH77NfgbxzpKSIYLMJtDhSGcppvJptoFfRO3TL0Ik+4t3J0EqoEgJo5QAUwuqjE8V1RkSRvIr06H9wMvyO3qFbhk70Ee9OhpYqtrlqdNzRu22w1NoayCjTUAr1VzPC9Cp6R24ZOtFHvAsqVWkisaw+WvZdR2TYSyxAFftiunfKjyxDvYrekVuGTvQR706G0mLfa1eM4qrRvTcoPS22LVjtPTOOP6jR39E7csvQiT7iXfSu8OJ5dc9ppNVHYwyb7QEpaUodU438aKKSXkXvyD1DJ/qId7EOHlrDzBCYwn82Za02ugKHEqSSGr16lKVX0Ttyz9CJPuLdRKXarfWkYAk7UCwNlOs6KC7QeyyzNHn0cFavonfknqETfcQroqlLniMa1B+iyzoUFkwZSBrHysPkL2r0t2dI7hk60Ue8u+uQGM2kQSoJgepqOCoOhpZzmMSlFnpEtN1E78gtQwf6iHdXHTQnrn9Wl1EIaGbb49AVElrNPGVgf/QS3K6id+SWoRN9xLsXLFMs5TlBStsrlItC5W7AUpP2UkTyo+idXUXvyC1DJ/qId210FcOOBYRx7Blhbb9gGZBYMIWSutY/IPq7jWa3DJ3oI97FOhrTzozuHMeq0ZNx1WgN0MPMnGaeBR+9BLer6B27ZehEH/Fy9VtIY2gBHftN1joPQiEaYC1TS50Gv3rCYlfRO3bL0Ik+4l1QidIQ7APWmTDuRVkVai1z9dE4MOSyj4nvif6O3rFbhk70Ee8mk8roZV9zWMAGFFsFS9LBLDILBxV8ZILbVfSO3TJ0oo94RzSxKNXVa8ysQGEQ1FE6EM8co03r7dETFruK3rFbhk70EW/noScKWvesO9xh0glFUFfX0bXloR3lD06G39E7dsvQiT7i3cPZzDRiyJBDHovotPoPlgkadU4NNNpf1Ohvz5DdM3Sij3jXdXCcs2eDZE0W0T1BLZGhWZdSBsZY3pvgv0Tv2D1DJ/qId3McV1cRWymrhab9FFx49R/aYdZgtUwZ+mqFsl1F79g9Qyf6iHeB/2BlcFKI1HZQiXbgfybIHHIwbpPSe8/wl+iduGfoRB/xcmdFr2L9Z0gHw6J6nRFRMwhmaTpCDBieEK3hJnonbhk60Ee8M1iKpVnqBEKpQBx3OnodDGPNmHNmjI/Wc/4v0L9E78QtQyf6iHdNR22kuN1CjquXboKg1gbMUapa6VHKm/kz/xD93UaLW4ZO9BHvmo44hSkHwNDSXv2W9mTS1UtbmTFRX7X6TazjH6J/aaPdMnSij3j3yjC1OGsQCGRj1ehUoGpJUDLXhRMH+Quiv6N34pahE33Euz46U+kS18EwhAw0N9E9Fxg1DuGGoz2aevcP0d/RO3HL0Ik+4uVVB+YQqUJLc9dojmCx0B51oG1P8ojjD4j+jt6JW4ZO9BHvDJY4V9sxMkTd0zps33XMECFHDTNoal3eX979Er0Ttwyd6CPeBZXiZGup7unRCITZ9q5ZBO1s0nstyn9we/cdvRO3DJ3oI949MxxaRsa6avQ2WKYgWBmLbSoFUQZGe2OC/0P0d/Quu2XoRB/xruuoLQyhBsk2xyMUKCUmKKNiXy2HSH3zhOUfor89w+yeoRN9xDuHJQetVlZlNt5Pwa1DaYMgKSdedbpLfbPM8H+J/iV6l90zdKKPePcUvHNDKRlQTXfgP+wJ/x2QJde0vhZ7fx/9S/Quu2foRB/xro+ejRijQmojru6ZIhhxWWxXbiVMi+nNM8N/iP72DLN7hk70Ee+GhKX90LAECDX8zNo1KKbru8HrmDgrzvjoriPeRO+yW4YO9BEvV1YUorCajh52WkmNoOa4fqm1Tx198HjURser6F12y9CJPuId0ZRibZOB90x06nv/ivQJMRWpkaYledRGx6voXXbL0Ik+4t0yQ+6aKiGszmOsGr1gLnUGwK6axuQi+L7p+CV6l90ydKKPePkmS9WydiilJ6DUCCyFCpm0MhVsKTw6GMar6F12y9CJPuJd1zET11RXmyF5As0g+yV4AwwxUM3M49H06H+I/o7eqVuGTvQR74i2XkfIDFOkAY3dR8dUgYqOwJHD6G+WGf5D9Hf0Tt0ydKKPeBcmnaUkGhFmyKvriLj6DzEDsZYiEq3y/Qddx3f0Tt0ydKKPePeExWgUCwl+Rt9Rj+u71iJYjiGHIBLkzUSlf4j+jt6pW4ZO9BHvZoTV2uOUCIy6T4a2n4LveehSBguNluQPavR39E7dMnSij3i5+i2GNHeb0dn2PPS+ToZjnRG5Z2wxEs5Hgf94Fb1T9wyd6CNeEd1HipwxQBw7TNoSg4msQr14Zitow95MJv1fon+J3ql7hk70Ee+6DuVBsRPYGKuPHmMRzav1aFrztGjF+FE8Ol5F79Q9Qyf6iHe734JKHokgF63rZJgaVKsKPcUwRpyZ5NETlngVvVP3DJ3oI9654CXufF0CiT1uogNoyQyYe1rHQg6pPOo60k30Tt0ydKCPeAV0kRDmrAEI08/BsOzraAadaXRMPaA9ajrSVfTO3DJ0oo9494JFc48l0uqb+2qjMWYoqQ6IuQXEUGnq+xL9S/TO3DJ0oo94N+A/S8sYZUf997uVuC3DhhBiUZ3KnB8N+P+H6O822twydKKPeHfVMScvqCeMmhbWtt1CK2UdDFlmoVxLehTrSFfRO3PL0Ik+4p3BEplCiRF6HLKb6QllQbxOh21onCEFa++J/o7emVuGTvQR7yYqTW0i61BoXRSItEAtZbGdoqQ+epqvrqPTVfTO3DJ0oo94ZxnWwiarRnNnBNpnxJKUQHtsU0vO9dEK5X+I/o7emVuGTvQR76J36083QxugRnuiUqlQqUZoDdEkJcv0ByfD7+iduWXoRB/x7vautVDXl0W0rq6j8O6jG0E2w8IaxqiPwqTpKnpnbhk60Ue8m9ZRWrGAe4Rj60CdCWxaW7/kNjGn2exRmDRdRe/MPUMn+oh3dx3SYoxj9dGNwzoZmoDSaqtHCYXLHribHoVJ0030DoN7hk70Ee+CSp3GfsYCVHvfNxwGmkoEjIzdkKhhek/0p2eIwT1DJ/qId57h4LY6D4NZpwEZZaiFEWQdDzWRZZP399Hf0TsM7hk60Ue8mx6NJJxYoGBaJ8OBCTSOBEXSsJb6GIpviMaL6B0Gtwwd6CPevQTXHscw3rPu1umQMoNFJChUa6pBaeY3O8H/F+jv6B0Gtwyd6CPeTeso2EsfE7K2sU3wdTCsE2GOjFZ0moZHsQ68id5hcMvQiT7inWVYkEbvBBN3jS6pQu2y2mhD7G2kaeNRmBRvoncY3DJ0oo94ucxwdRqBaZ0EtQCtigw6m0LsYrTQxtkezQjDm+gdBrcMnegj3r3JWoe/ZtqAw179pjmBTY7QTYbkWriMR1cdeBO9w+CWoRN9xDuiV1cRVrMBUa0DZelQ4mSQNnsMjVYr/Qcnw8/oHQa3DJ3oI949M0yas2EFkrqXsMQJJqFBJFFe9ZsGPTLB8SZ6h9EtQyf6iHc1esyUGyUYtBdliUQohAl6zi3U0vKQP7jr+IzeYXTL0Ik+4p0JHjNzQAPmvk+Gc9XokTK0vbki8Zwoj+LReBO9w+iWoRN9xCui2+o42hwBEJmAmHU/nG2QMFWsPVjiR1tY8CZ6h9E9Qyf6iLcTlcYYFkBUbRFdMtjEBixBpXJvid7X6F+id9E9Qyf6iHdbWHSyFhSo4WdGGHeoQwdgLtKxjGT5fazjl+hddM/QiT7incPSy8SUJsy4J+yG7RkWZoix9dFNtcb3Xccv0bvonqETfcS76N1YzXKgBCmE/RRc9qPwso6HM8RVsFvr89FdB91E76Jbhg70Ee+uo3NuLRYECXsc+g79awgJagoUIs2O/VGsg66id9EtQyf6iHevDFkxjIQLYd5vC6mDDSHgEboli8byyDKkq+hddMvQiT7i3SvDVrLVQDBqXU1H4rDYHgHC+rXs4TRzPJptQFfRu+SWoRN9xLsaHWaPSQZwzANopAS6sx2JqhqWNNuryzu6it4ltwyd6CPeES09iswKLFRW15FW16EqsFCqRKVSfLWek66id8ktQyf6iHddh6WhvTGkNOc6Gc6x+uh1RmQr1HJtvduj2QZ0Fb1Lbhk60Ue8M1ik94rrPKh7CjrlqGAWE6x2Y+ScMteQ3xP9Hb1Lbhk60Ue8I3qIJmkVxsD9EnwQ6KrZ0JFbi1TieDXhn66id8ktQyf6iHcGCxfrIe8J/5XWF0QwYoEwm7bCEXP4g5Phd/QuuWXoRB/x7mRYcUyRCnG0tmftVqhVJozcpbdpQV89yqKr6F1yz9CJPuJdrGOW0UUatLGnN7bQocaKkCqVYpwlVHtO9C/Ru+SeoRN9xLs+mpPk3BJEwbwn/CvUvkeGcedJVloZj2bt0lX0Lrln6EQf8bJGkxbFBJbnrtFii+ggPx115pLJ5NEcR7qK3qF7hk70Ee8m/PdWekwI3fbD2Rg322SrCcFaxlylmh6FSfkmeoduGTrQR7y76rBUwmgC1YKtpmNRbTFHKCNOVo6p06O8P19F79AtQyf6iHeWIeqMO3pnpBNob50te6NhNuN1VAyxlEdNB19F79AtQyf6iHer36yUqSnB+Fk4u1+C64IYNOTQqGmdr+bP8FX0Dt0ydKKPeNdGr/NfbjtM+rPmPu4XLNINpOr6sHrm+cpg4avoHbpl6EQf8bKPLooNFTCHDMThP7tmwXRk6iVZ0/Ge6O/oHbpl6EQf8c4yzL210hFqVQaSWNfJsCr0PnrELGXmRzPC+Cp6h24ZOtFHvJvWodm6lgBYqAPtITSGjJAjztoLpXU4fE/0d/QO3TJ0oo94N1GpknVqDXjiACpBVh89GTRJDrW1Nuqj6B1fRe/QLUMn+ohXRMdR0uo39qGwrhrdbK8V6gzDQozVpIb+KB7NV9E7csvQiT7i3X101Jx77Hv0TAGiTqBUB8xSZ7WSQsRHQSW+it6Re4ZO9BHvTobEqxDHAoPyXnMfV8MxSCFSYKHcYtdHOyv4KnpH7hk60Ue86zoaN0w5g/zsFVLpUNvqOpKEJtqKyqsZYXwVvSP3DJ3oI95F75K0ISVAK7Xs9ZyrRmucMDhK516tpz8g+tszJPcMnegjXuY6iHHOAZpDWsfDMqCOsZoQ7qXaqHWUR3203ETvyC1DB/qId8sMByfVViHOmv47UanmAFNEcg5s0x69yZKr6B25ZehEH/HuOrpFiswEU6Xt3UIElg3BUqiF++yrSL8n+pc22i1DJ/qIlzPCEhaiuojeS1hyblAFcZ0Oc7daZ9b06KpDrqJ35JahE33EuzDp3kWFzYBnIqCOBQzrhILcaPKYGR/NcZSr6B25ZehEH/GKaBxGEnKBavEnHq2gZhG4CkmiHi38QR/9Hb1jtwyd6CPexaPTaHVOhKGkQEYDTOKEMDFTtjrVHs1xlKvoHbtl6EQf8W62QTeao+yBd0WA2n5mGEKHkBra6jwS8x+cDL+jd+yWoRN9xDui86xFWoQec199dNF1MqwNsmkjmm01JI/CpHIVvWO3DJ3oI94ZLJPYBndodc9Dn7gOhYZ7ysHMQqGajUcPZ+UqesduGTrRR7wiWjM3paqA2hNQYQStpUDrsXEPnJv+wV3Ht2fI7hk60Ue8e8ISU2wiYe/jxNV1hAk7XQqzrG9XF5uU3vfRv0Tv2D1DJ/qIl/HornlvT257pAFh7GAxKMRaVxONVXp933X8Er1j9wyd6CPebTMcperYD1dYbMejG5Rpe+H9aqy7Dav1/cnwl+gdu2foRB/xclxHjmqrRnNObe/nFNAhfS+cLYhYVpv9aDJpvonesVuGDvQRL9cKDUqhRsC51wqlnfcvOyxNNaRkIQd+NNsgX0XvxC1DJ/qIdyV6DwObLUMMcTUdPPY68NZAcOSf94c4H7XR+Sp6J24ZOtFHvBweXWu2JBDGlEX07jekMRSxrDLjnPnRjLB8Fb0Ttwyd6CNevslqU61VSH0i0OIb6kwT0ihkyaQu+T3R39E7ccvQiT7iZTx6dupdITWz/W52r1BGhjilRZm926swab6K3olbhk70Ee/CpBrTz2yDPGx1HZkiqBCvPlqLrJNhz/nRRKV8Fb0Ttwyd6CPe1egUWyw1Qm1YdlCpg6p2EMN1QuzREB+FSfNV9E7cMnSij3j3zJATaosDrMa2avRcNXqX7DhirJqIRn8U+M9X0Ttxy9CJPuId0SJYGwXoyqvrkGxQQlo/lTSilmiawx/cR39H78QtQyf6iJdPWGoZ1DM0Uvr/7J1LkqUprq1HJDMQQo/h8Jz/EC7EOZidbPx+6bBbiqzy3L6iFeFfqQRrIS2iV8NRcTI0iQWlaQjxByfDb8+Q3TN0oo94F+uI1GLDAjWPRXThBKWlDmEBTQ1nQ3r0FFyuonfinqETfcQ7olFozlAhpzKB6tjTozlDkp7SxJFCDu+J/vYMxT1DJ/qId7mOylRDztBCWDWaRNfJsK2uo6oNZpuN3vfRf0TvxD1DJ/qId5NJE5l2ZeCaK1CvE2pfNbqNWnuqXVN7FCbVm+iduGXoQB/x7t1siKmSTQh1m+BJGMqeRFO5piSGpeVHsQ69it6JW4ZO9BHvmg6yGHsMIGSrRGMjUB77GUuLM86eDB9ddehV9E7cMnSij3g3mZQSDjKDMbvs62iCkq1BQ80qWKjMR3l/vYreiVuGTvQR72IdHEZVWm103EEljnERHRBC74gcQyvx0cFQr6J34pahE33EK6JnS0ZtD0EPe5khZ4OaZEIpfbE+aq/5UZhUr6J34pahE33Ey/kzVhunADUT7smkDEq4+g9KM7BS51crK/QqeiduGTrRR7zrOnKahiRQeRssMyaoxRSS9TQx6qrgPzgZfkfv1C1DJ/qId0GlpCUEbTBsD3O0Pdy/0D4ZGktt2KQ8CpPqVfRO3TJ0oo94R7SSrGIctsGyanS3ubewGOz99kEz1fXrPdHf0Tt1y9CJPuIV0Zx7G/+WGbbRgLISVMu6V2aJRkHuryaT6lX0Tt0zdKKPeEd07G1qrBCHxD3hf0BVWp9Eee/mXF32o0dZehW9U/cMnegj3jksPGskytCD1tVHYwQT0lWyNcRWNFt4FCbVq+idumfoRB/xbjJp0t6HdYgtE9BAhZJ5lezWSpRobdb399F/RO/UPUMn+oh3DgtLJC0FFtd7AE3uYKE0sIp7D4tytkcLZ+0meqduGTrQR7xb/TYxtFgTmHHeU+8UKnXcz1gIS2sa56Omw66id+qWoRN9xLumg0odoXfgLrjnz0QoozYYWJVTtTHwUVDJrqJ36pahE33Eu7y/pZZb7DCD9tV0mEEpcYIWK7aqdxB69CbLrqJ35pahE33Eu1eGVFOPKUBoaQ+P3nb4HB2Qa+POOuXVWiG7it6ZW4ZO9BHviC6CvSeEjnvNPcUAlffoux6k6F4ZQY+uOuwqemduGTrRR7ybTErcJNcJraACpTGgTB6g+z1UDbnm9Giikl1F78wtQyf6iJeXd1My79UrfeyToWZQWcfDOqqwFubw6jrarqJ35pahE33Eu65jnQhlUoGCVoC46zoUyp7wv1DGFnr/RdfxHb0ztwyd6CPeRe/2yDveb78HLqLbJLC0vg3MluKcZPiDruM7emduGTrRR7wjuqVYVscBrdVFNI0EugMeVmfscxaZ7QcOy7dnaO4ZOtFHvIvezbLa6IQwU10nw4IVSqQANYrVxTq3V7N27Sp6Z+4ZOtFHvCJap+i/xclkMwAJExRtA/JqoTPVYYPf99F/RO/MPUMn+oiXI5VSIRKEjDUD6eo6iqYOeeZKUixEe7QU3G6idxTcM3Sij3i5+40kFiVYtboDrbMgmIwAVkrNozHlR9sMLVxE7yi4ZehAH/FyRlidSQ0hVE2r88gNLJYJYqnHElCLvjkY/l+gv6N3FNwydKKPePeCRffhC1eJbpb3tI4Gqzh3SFJm5DlTlPcl+jt6R8EtQyf6iJejdkcf2AnWAZCB0kQoaXbg1VqXRbqN+CZM+h+i/2ij3TJ0oo94Z4KHVYrFJoxQF9GIBQzjAG1tT72bvY0372b/Q/Rn9I6CW4ZO9BHvDoapGhMm4NIn0CrLUKQ24FyCpDa0yZt49H+I/ozeUXDL0Ik+4l2so4XechKY2vbUO+tgVCpQDW3S6qZD+UEf/Rm9o+CWoRN9xLvVb1wLWTJoPe7p0dGgTkLQ1KWWWULAHxD9Gb2j4JahE33EO4NFIudQI2CacRFNCqqFYLJGyk0MVd4T/Rm9o+CWoRN9xLsa3VkwpgYxjlWjsyhUldVWdx4sIjWVN7GO/xD9Gb2j6JahE33EK6KrhmFFMuigsIjmAGqqMHCMRqkU5TfTo/9D9LdnGN0zdKKPeHcfrbHXbAGYZwOatYEVrVC5RWyM2Nqb+TP/l+jv6B1F9wyd6CPedR0p84hW1nkw2yJ6xD3cYD9hiTPNPouF9/fR39E7iu4ZOtFHvAv846rRURuk+j9dRwVDjqtkS7PYNWV9fx/9R/QuumfoRB/x8vaOIqt16DHuWbtxR+9agFYszZhrjPXNhH+LN9G76JahA33EuxLNNYU4KwTca4WMBuy0HaxeBJdCij8A+o/oXXTL0Ik+4mU6utGCdsI6HQ6gPgxKsgTEIy/WR235UVApXkXvoluGTvQR75qONrkb77H+GPfKigiKfbGtpWFoFHJ58ybrP0T/0Ua7ZehEH/HuleGe2qikkErdiyoWzJqbAFajItJ0yJuFs/8h+jt6F90ydKKPeGewtFWL21QIXHj10TWDDZ5AmNWYMsmjNff/Ifo7eoduGTrRR7wjmkTYxvox/Js/I4y7o44QI42INm3mR5ZhvIreoVuGTvQR78KkmHoLtQLO3tZ5sK6OOuGEHoZhnlKn/eBk+B29Q7cMnegjXi6cnTVIqDA1/LuO7lASDsilIDXljOWRZRivonfolqETfcS7LSxcOqYcINZoQJEITNcnDTVQFZHZHz0Fj1fRO3TL0Ik+4mXXgQObFYjGZT+crVCo0joZRgnaGMurh7PxKnqH7hk60Ue83MKy13CmCKnNDtT/zZ/BAGnUkqWHdWx8FPiPV9E7dM/QiT7iFdELZKllnQdph6IJF9FFK4PMTJVzy5be30f/Eb1D9wyd6CNePpzlFsgaZMHVR0uaoBYzBGNkRsNAb9bc/4fob88Q3TN0oo94RfTgPDLvfeAo6wv1AlYW22OkMHOklulRUglvonfolqEDfcS7+TN5oFnPoLyaZ0q5g3aLMDXzCGXqbPoc6D+id8ktQyf6iHdT7wxjkMTQcl8HQ+tplWiKkHNF7LbHG7wZtfsfor/b6OSWoRN9xLswaWXCOiL01TjvUbsEljUAC1aZZY5KP6jR3210csvQiT7irQkeUikZcLUZ62AoAhWpwkwxIcdc0nwU68Cr6F1yy9CJPuJdmDSuP1/tEaiyAPUwoM6wV8+ug2LUwKE/uurAq+hdcsvQiT7iFdHSUHrMAbqkBDS2/22JAEsfNec4ZnxksOBV9C65ZehEH/HuCQv11ppO0JRxEZ0jmPQK2CommrHW8gOiv6N3yS1DJ/qIl8sMg2JJqzInXDU6hgzVhCGUORlDQOZHliFeRe+SW4ZO9BHvlhlqCTIDwqj/4knreGg9K/TVTUuwXuarqXd4Fb1Lbhk60Ue86zqqFKJpUFZ7sWftyvrUGowySl+nRUuPVr/9h+hvzzC5Z+hEH/Gy67CZmhYgDWnHOiLUghmyBuwpjvqL27s/onfknqETfcTLwH/k3DRBK3WdDOMwMFutx8yRx/qt0vujh7N4Fb0j9wyd6CPe3UeHiWI7Hs2Sd+CfQKMNsNhLmpZTDY/GdeBV9I7cM3Sij3h3MrS4g9ERRtzjOmaZUE0FmnaKTevQVwtn0030jtwydKCPeLdwdlIoFmT1zf+id6ygSAUKlzQwSU30qI1OV9E7csvQiT7i3VWH9IgzD8C+lxnWttroyhNSrsFWxa4pP3o3m66id+SWoRN9xLvonXLMbU6Q2nQRLbs89wpFDZtwGOPVWqF0Fb0jtwyd6CPedR0aSWIpMDOtg2HGDEpl/IvepT60zlezdtNV9I7cMnSij3gXJh1txpZx99G4+mhD0MgCMafAq+so0R5F79JV9I7cMnSij3jXddA6AaYYYBSmVaNjB7OSYdgcLGFb449M8HQVvSO3DJ3oI96t52QjLjkBzrD66BLy3nCfgNnC+q91jj8g+jt6l90ydKKPeBeP7rkRzQGltT3H0RRMW4EaU02p5lrHD/ro7+hddsvQiT7inWWI2pFJQOqeP8OrUGvtq/UIq1THOUfJjxZlpavoXXbL0Ik+4l2NntYCzQqY9qMs7QwlY9/30WNMycn6o+hduoreZfcMnegj3g03iCjMYtA57fvoWEEVB4w8cKbYWsH3RP8RvcvuGTrRR7ybeodJRmodpu1HWUqL6CoEKfQSWt9/+EdPWNJV9C67Z+hEH/HuPlqQRHRCr3tTVugNDAcBhgW0cVnNx6MwabqK3mX3DJ3oI95F72pOwsLQG+4w6R7XUUuCYUEq52qDHhFNN9G77JahA33EuzGOtfdKgYCzGlAbESrFAcHQkHiE1h5F7+gqepfdMnSij3h3eWc4c8sJQpQBlIdC4fUltZSEQtDxauEsXUXvsluGTvQRLy/vlGh1HpBHWgdDIYbaukAPjSlwWGA/sgzpKnrHbhk60Ue8u7xLOOIMAWrOAajIhJIX1tSQMs0aZf6A6O/oHbtl6EQf8S7wH3ugyes4mGgRTSOBylw1miuJSs40Hl3e0VX0jt0ydKKPeLdwtlup2QpIjLQqc41QKCOMXibP0ePqs98T/R29Y7cMnegj3s02wGkpZgYdewlLDQY684QkFctYOM/x6AkLXUXv2C1DJ/qId/NnehtVSoTIO6hUqEAVGjDF6jqWjdleTVSiq+gdu2XoRB/xcvVbsyh9gKa9npNDWzU6BsioVdaxMaf6gxr9Hb1jtwyd6CPeredUC0O6Qp15LwXnADWWDkp5rs6DtKC9J/rbM2T3DJ3oI97FOkqIs44AjLmvPno/M9RWoWfcL8RjEH403ICuonfsnqETfcS7k6FhS6ExIJcAFCpBCTND1WZU22w9vb/r+CN6x+4ZOtFHvLuPDn2sXwjrZ12BJk6wOgPgbCElztTCexf8j+iduGfoRB/xzgWXmuMoEaQumKlLXifDQsCmo0nUQeNR15FvonfilqEDfcS7NjrXkTEOaLpnG8R9MBwzAnak2MRa0UevDPNV9E7cMnSij3hXosOUFvZLcAnrYLgn0ZQuE7RgFEp1sDwatZuvonfilqETfcS7vD/mykYJ0t7MSTnaOhNWg6KllUxmwx6N2s1X0Ttxy9CJPuLdwTCL9b7ajMm7jV6/QGUEiClz6aFYm49esOSr6J24ZehEH/EuTMol5EANeLBuohOUPSOMMlFtkkamH9To7+iduGXoRB/x7lEWRx2CCInLANpPZmtNeS+c5ZG498yP4tH5Knonbhk60Ue8InrmqiWOBDVo2yZ4BGUVmA215hprbD+o0d/RO3HL0Ik+4t0cxyy9BBPArqvX4LmXGYYGrSiJzZ56exS9y1fRO3HL0Ik+4mX0DinVXmEGHfv2rsA6EFbQVLjNkZvRD27vvqN36pahE33EO4dFs7bAO+afBGgHPDSPnfKQ1BMv3uUHffS3Z6juGTrRR7wLKmXBgnH9GGjP2h0LZssSoA8co6hVeTUjLF9F79Q9Qyf6iHf30WlKbbbDHMGA5lwnQ8QCUVjbzK01ft9H/xG9U/cMnegj3t3ejf3yqgpMHIvokfYo9HUyNGNePBUN4wdEf3uG6p6hE33Eu5PhQOVsez+nrK5j7qTSHo+umUfLIU7iR54h30Tv1C1DB/qId9fRHGwMWj8GDWkdDLOCIU9oidpqRlJUfZT356vonbpl6EQf8a5Ey95ynxvMmPccR2pQmAZwwkA2akZ6tPqNr6J36pahE33Ey6BS7trDgNnqAFIjsIGrWpOlUUruKT7K+/NV9E7dMnSij3gXJi0z175qtEzeliEp1JoZOqNKRC1x/qDr+I7eqVuGTvQR74ieyTCiQIt7KTh2A5VEsCp2kCzUOTy66uCr6J25ZehEH/GO6MVtmUVgmu4Vyj3CKsthX96NoC0M7o9McL6K3plbhk70Ee/i0SbEEhr0NNfJ0CJCZU3AiqHGMMTmD4j+jt6ZW4ZO9BHvJiqxYJkVIcWxZ+3u2ztNBcrgmXtZQnr0cJavonfmlqETfcS7nRWhz2BWoLaagMQi6Jir/6CGMgNWio+mdfBV9M7cMnSij3hnglusoSeETHs9ZwgGxbJBKzPGuH43x0dLwfkqemfuGTrRR7zrOqTnkHKC2bgBYWo71qEQSp1Rk7TcHk0m5avonbln6EQf8c4Fj4FTWwjXKKuPltqhBkmQZi0VRx8z/YDob8/Q3DN0oo94RzRR1DwFZOypd2nXaO3roNi0CSL3Qfqe6G/P0NwzdKKPeBf4T4YL3gQoe5vhQIZaGoLFOQLLXlrxyDOUm+iduWXoQB/x7qojFdRQK1RMHVa9ZtCw2o/ahVpbH5M8OhjKTfQuB7cMnegjXsY6Vq/MRiC2Yx2yGuoFeYWuuduq07XER02H3ETvcnDL0Ik+4l2NLnWGsWMdwfZ6zgWz8jQoo5WmUTLyo4Oh3ETvcnDL0Ik+4l2NNkIt2CCVviOkKUPBFGGMHChPlGnv2+jv6F0Obhk60Ue8OxjOJFRHgbbaD1gMDzCqBmox6CgYZv9BH/0ZvVv/s3Kinej/FS8D/x2jxQQ5pj3bYLUetQSGRFOjzcBzPgr8y030Lge3DJ3oI97NCBNLjbmBNFtEdy5goTDgnkyKJhblUVBJbqJ3Obhl6EQf8e6ZIdq0GFfD0ff8mawdKq+SrTnnyIWTvVpzLzfRuxzcMnSij3i3s4J6SrMy1LDnoXPVdTKkCH3U1HKaXOujyaRyE73LwS1DJ/qIV0Qb7Z2ykkFi24H/MaDWUGEdDHORMFN5tShLbqJ3Obhn6EQf8a7rSFwC7gUs02TXaAJLNUObo6UZau7l/e3dd/QuR/cMnegj3p0MNRDuWIfuMf8kQlBbybB6jmGtss32aKKS3ETvcnTP0Ik+4hXRNXTE0Cb02RbRrfUdKyVIzNpq5yz43gX/jt7l6J6hE33EO6L7UCvSAXtdfTRGhLLaENDRsPWgxYq9IVovonc5umXoQB/xzjIMU9tAg7Bq9eqlB8P6XvcY6aDNQq/jUYnWq+hddMvQiT7i3WyDWnMNCYFH+zetY3XQljNMCSPaiF1evQTXq+hddMvQiT7i3bvZyiXXWqCHSotoKaAaFtE1m7aiceZHcxz1KnoX3TJ0oo94dx3dS1eTBk14AIU6wELNezp6oTRTS+PRbAO9it5Ftwyd6CPe1eggsXNbMC98gdosUKw3yDXj4Jgq1R8Q/R29i24ZOtFHvCN68iwsE9DaIlpRVtexiOYace+grS3/oI/+jt5Ftwyd6CPexTpstc7WB+TOcS+cDaC1GIzGNSUtueRHQSW9it6hW4ZO9BEv7zq411w6TKoBCDUuovc6FqY916AR4qM5jnoVvUO3DJ3oI94ZLJVSxj16ZlBdNbpUsG4CrUnJXdOo4ZEJrlfRO3TL0Ik+4l2NLnFoWS30qHUvytIGhlNghMx5xPW5/+D27tszRPcMnegj3j0FH2UkRoTZsgJZD1CiZaCYQg8tRCqPJvzrVfQO3TN0oo949xScI9UyArS0n7B0U9DWItQw96usklfz8Z7ob88Q3TN0oo9413WMOaMMA94zO0iagcZWISCNONuQMR+tuder6B26Z+hEH/FyuIFZGnmCxD31LvUJlrFDn2EmnNP01e43u4neoVuGDvQRr4CmkXIXWoU5NwZqpYBJ3YPRsTdKGNkeWYZ2Fb1Dtwyd6CNevgRH3LuDgDshUOEGRUcFQeu9DOktPno3a1fRO3TL0Ik+4t38mTgkzNV0JImrMuc9x7EHBKutCGpoXB4ZLHYVvUtuGTrRR7wM/Jc4YujAVQtQ7QaljwhMBUdJFXN89G7WrqJ3yS1DJ/qIV0Q3XV3HKtRQ8768G6vhqNkMqJOmGTANfGQZ2lX0Lrll6EQf8XJ6dJTZV9dR9J/BsgP/aX0qTaLEXMqUH/TR39G75JahE33Eu8B/4rA4jtD2biFqQcD26tkkmZrZOh6OR5NJ7Sp6l9wydKKPeHfXwdlS5tVrEO4waZtglBiConEv+1UUvSf6O3qX3DJ0oo94dzKsarFLgCJagaQo1NniXnPPndNM2R49Bber6F1yy9CJPuKdCd6mFLYEyGWurkMbqJUOI+c2qEtJ9ih6Z1fRu+SeoRN9xLtHWQMDlxBhtrZq9IhjV2uGIU1S6XMOeU/0H9G75J6hE33EK6ILUqNRGKrtqXecV42O1UAEpaeiNeujZ4Z2Fb1L7hk60Ue8jEe3GUQ6rGZ6nQx7XR211gKVRTS1Vajt0aYsu4rekXuGTvQRLzdljcx72VvXPeY/UoOKczUhE3ObVTDMN3cd66/1JntH7hk60Ue8I3pSTNoKCK0vZHtIWEYGRIrS0qrZ+iYe/R+i/wjfkZuGjvQR76JKNmuxjJCrTKCZGMxyXH216qqQQTG+aaT/i/R3J03uGjrSR7xLdrRVplc3DRyxrSodV98RWgcJliYnVM5vOun/Iv1HK+22oSN9xDuTRWPOYXXRvcpqPHQq2OIYUpkFKcSE8Qet9B/5O3Lf0JE+4hXSUZLVltbpMFEHqlahmHYINfbBHCM+uu/4L9LfATxy49CRPuJd42G2YxwTQtmxf25pHQ9DhphCk5lmaenNW8P/Iv2dwCN3Dh3pI945hxJGp7R66bxz/9EGlLIn8Dbp2juX1n/ReHxH8MitQ0f6iHdVulatGhgqc9qNR4FKkcFirHmENKO8CSz9F+nvDB65d+hIH/EOaZm1UCdoPS+kEXlV6dQgmlmhYlnyL6r0dwgvu3noSB/xMig9WEuo0Effk9G7QAlYwBrWvZNlvxD/AdLf7mF299CRPuLda5ZW2pS5qnRkAppUoUzpYFwyYW2jxTcD8P6D9B8xvOzuoSN9xDv3ULGpcYa5+g0gLnt/RUjQOCXq0tDSDwzxP3J42d1DR/qIV0hPlGnIDZK2DlRiAhspA++mI+zokvyiSn+7h9ndQ0f6iHcjw4xG3omlTLaQVsugiRLkVmI1JOnlVcYj3gTxspuHTvQR7/xwUSxDEBrGBhSjrVZ6tSHYerNsVlN/ZR7GqyBedvPQkT7i3R1eGiEGrJDLXqksqwOxJKsNwRBEc+9Kr/qOeBXEy24eOtJHvHvSovsFOAustpmBphlU3EiXgdhVcniWLY1XQbzs5qEjfcS7OzwRUkoDFHm10gtsqFxsbwBIoyi29eUHSH8H8bKbh470Ee/2G85eZeBeDB7TqtI1LbjD3EfELrXrUPxF4/EdxGM3Dx3pI14uoaUgkuNemcX7wqOAhp7XGTGkqjJGj784Hn4H8djNQ0f6iFdIh1WmSx4dWKMAJexQQmjANIhTKKPlN2P//4v0dxCP3Tx0pI94F/GIKaoKQR17VXiyCMppv0Rcx0XCjjm+Mg/jVRCP3Tx0pI94Zx7GdRqsuYPlPvdQ6bCQLgMGWUptzrAa6h8g/R3EYzcPHekjXqaWUh2FIlDOASjOAiVnhLTH/odcC/8E6W/3kN09dKSPeOceLoi5YIEYbVst/3bCRYJcytBY04jtzTi8/yD9RxCP3T10pI94ueYwoUptEEl1Ia0TlCruxqNZoBAm/sBq+SOIx+4eOtJHvOulOVIXbYA2+joeatgZjwZjku0eO7wa/v9fpL/dQ3b30JE+4l3GIwQdMSn0SauXDmpgNQro5M6zzZ7Hm71wMeBNEI/dPHSij3g3xSNh6aFliGHs9coywHQQGMpArIT8C6L/COKJm4eO9BEvs6U0s1CHsIeVUqsRdKQAXVscrNhqf3U6xKsgnrh56Egf8c4Pr1hW71FWbWZbp0NDKLlEmCXgQM4y2X6A9HcrLW4eOtJHvDsdhrpaDxGoUhAo7wEeeUxoxUosOdSOr06HeBXEEzcPHekj3vnhI7cWF9JU9t6hkhbcq4mGWlvgZJNDfDU+DK+CeOLmoSN9xLvGo6VqNhhyDRVoFgWrNmHEokh1jq5v1ob/F+nvIJ64eehIH/Gy8UCJVCpUxg7ULUGN2mFqwdp7pPlsigdeBfHEzUNH+oh3UzzG6qGjrcYjT1pIUwedDSGlOrgadn221gKvgnji5qEjfcTLIJ5klN5gpJCBpCqUJgTFxjDjhlle+eF4FcQTNw8d6SPe3UvnyjFQAs2MQBoNakrr2y4zow7kR0s8/4v0t3so7h460ke8eyCOUik3AtbUd2qJQVubEEtMJeVVq9urRy14FcRTdw8d6SPe3XjE2LjkCtPIgJgzFGodYhsaCTXps4HpeBXEU3cPHekjXiFdRMfup6Hr/NdLT1AzBE55/W1JYbIfZDz+COKpu4eO9BGvkK5s1oIlQMsK1AOBDgog22UZvTK1V1U63QTx1M1DJ/qId+ahUeBuC2Fd/TTlUkAXyiCh9bF6jsH9VZFOV0E8dfPQkT7i3cvDWXKqtM6EyVbfoTvsgWUhXeaYabaO9OpaOl0F8dTNQ0f6iJdTPGS/OdTVbWzzEGVvW+4DoqY8csFp6Qd9xx9BPHXz0JE+4p15aMSkcTXQRqtKYyEoc+JqqmMaVnMo49WspXQVxFM3Dx3pI96dDq01GtRgHQZXlTZecItFkMidaxil4y966e8gnrp56Egf8W7Io6QgzQjCaHmPD0PQJhnY2sSCbKm9Si2lqyCeunnoSB/xrkoH2QFShoal7PFhE2xaA8SyV7Vwz4o/QPo7iGduHjrSR7zzwwMzx730cH+hpntDXCg75yEUsuTMr6ZLp6sgnrl56Egf8W7kwWqlVTsBY1xVmuKA0oOBlpBytVFT/UXj8R3EMzcPHekj3gXxukzOWWHYiKvxiBMKJl1cDw7Gkob94hLv2z00dw8d6SNe3nik0iwHqKOv4+H6C4IyIsIUoxaKseqrbcvpKohn7h460ke8QrrnLv8m01DYLwAaRahtb1seElsPE4u9egGQroJ45u6hI33Ey7mlCXMfBULdezxn61BREwxdR0XhJIi/qNLf7qG5e+hIH/FyurRp0RD3C4CwhzwyaMcEktEYe5l1vrrxoJsgnrl56EQf8Y7oqLMOWzCPVIGkrdOh7iXiJaSBraql/J7oP4J45uahI33Eu9MhhjQzMfRhaXFNBiWUtr7VNEtvoz/rO+gqiGduHjrSR7ybW4qmlqdCDs2AFkHwb28LqfUsKc1YXw2moZsgHgc3Dx3pI14hTdi4SukwS0WgvZW2jLwnIFAtLeR1OHx14UE3QTwObh460ke8i0uPmluVCRzqqtKxJdA59yNxLl0sj/GTXvoziMfBzUNH+oiXfniWVaUHFDT7n7mlqnWsPoTGrCHigvwHSH8G8Ti4eehIH/GySs86NCBU6wRUue87vAyYaZGeOU98NV2aboJ4HNw8dKSPeHc81GAthb3HIglQ7ww1T4MaQ5lhrp5kvBrFSzdBPA5uHjrSR7w7HraSdc93bHPvALC6N7VYhKa5p4V5De0XNx6fQTwObh460ke8nC5daVXCCmb76i7S3gFAAiNkVJwl1vGLxuPTPeTg7qEjfcS7d1qjckzVgHNSoDIUrCBBnrKX0xpPfjURj26CeBzcPXSkj3g3Pox2LZYGRjuIp3NP4bUKoSXElniE+OqdFt0E8Ti4e+hIH/HueMjDFroBgvEOetAE66WvL0Jcsan+4nj4HcTj6O6hI33Ey3tpmzHGDFNmW1WaMhhng17DGBR1lPqql84XQTyObh460Ue8WwFgIUpkgZSzAPGsUPLqp2NRTq10kfBqXnq+CeJxdPPQkT7i3YUHBQxcKuS+18Th4rrGlKHOiFiIsvGrVjrfBPHW0dWRdqT/V7ybWxoHcbcCdf2wgUJTqKIDgmhRlBm1vsqW5qsgXnTz0JE+4t2FR9wb4pi30xJXK11pHQyNQGLLQjgLhh+00n8E8aKbh470ES9Ph6XFMAxa20MeNez34WgQZudhTTXyqwuPfBXEi24eOtJHvIxLCw9tAmEQAtGIUHepnnF0JUmjPFtNm6+CeNHNQ0f6iHdVWkj7TAyz6Wo8RhtQ2QYotSmYaLb6ixuP7yBedPPQkT7i3XTp2pRrWx10krqQ3kG8ORNw7X1ITR351XTpfBXEi24eOtJHvGs8Bq0joCBo59VLU1lVOm64eXCMq5cO89U7rXwVxEM3Dx3pI95d4s3MuGd3NNqNB2IG1R5hhDK7ZoulvnrUkq+CeOjuoSN9xDuky2AJUyBHE6C6H4jn3UvrrK2OFFPv75H+I4iH7h460ke8my4daTXQLez43arSPQ0oVVcv3SVjjKZIv0D62z1Edw8d6SPexaWxSyipAjL+W2sxoXCYgAtoizPucOkPkP52D9HdQ0f6iHeNR2rYOiJEKgw0o+4bD4aYsSQNQyy8qtJ8E8RDNw+d6CPeTeINXZUGA5ae9h7PDkpYVhtCnA01VP4B0X8E8dDNQ0f6iHettDT7Z61Yw1Wkx36DKCNCGzX0QaWavtpqwVdBPHTz0JE+4l1cOksNTdaPAXlfRkdacE8FZUuiI7VUflGl/2il3Tx0pI9454fXjjZnAR3BgAIlqIkjYBCRHGfP/VXEg6+CeOjmoSN9xLsLjyATA+fVS6cJ64TYoLZu8M8L79PSeLZtma+CeMnNQ0f6iHdVmhJLpgnSMa4q3SvUuks1BR7c6uzl1ZBHvgriJTcPHekj3r0Pb7W1kgtUoQY0h4HGWqEIjigjR9FXUzz4KoiX3Dx0pI94t3uoTIqxxnUo3KN4e1KoFjKwSqUROml59aiFr4J4yc1DR/qId3NLhbXMTtCS9oW0BVBZjUfW3mLNYvzsNS1fBfGSm4eO9BHvqjQpaqbVQUtCWDW5gNVM0KO2zIhW56sgHl8F8ZK7h470ES9TSxaqzQHFQgBC6lAjz1Wlh2kNM7XQ3iP9RxAvuXvoSB/xbp9WGTwlTqg1FKDcExRVhkxsabQumn9gtfwRxEvuHjrSR7xLLWFrfXaDRDPsB+LreIj7mrq1oGGEGukHVssfQbzk7qEjfcQrpLkEsv0wiwvRRnp11TwbSKCILWIK8VWVlpsgXnLz0Ik+4t21dK1WRySI2PfpsFfQEg2wMqHGUkt8NWtJroJ45OahI33Eyz2eM6faFSKN1XfMJmCpBJhEUhKWzOXVYBq5CuKRm4eO9BHv+o42kSb1/6nNhDLBmiAERraOZaK+injIVRCP3Dx0pI94N/Kg1llj74vmgnvbMkIplCDFMjJ3wxBeRTzkKohHbh460ke8DOJZKXsFgAXS1UuPCDZXCyIcc8zaWkmvpnjIVRCP3Dx0pI94hbQFmz3HAGh7BcCoDTQjw0ijDMnSYv/F8fA7iEduHjrSR7x7esgx9akVQtG2s6Wrl56SIWpazfSwUOWVHy5XQTxy89CRPuJd45HrZJkdStuNx5g7Kc0EyiOSqIRCr54eylUQj9w8dKSPeBfxsDQ56gSpY65eOtqe4jGAW5t9dool/+LG4zuIR24eOtJHvAvitTAbZ4Gc256It3ppqzUDz9iqcJmCv7iX/nYPyd1DR/qIlzMPZFJYVZp4T8RLI4KaZujSuOSO3PFVxEOugnjZ3UNH+oh3Qbw26gwUYPAO4s1ZQeuGO/RCU6iufuQHSH+7h9ndQ0f6iHfLh3IYONVW8yyr8aBeQOOe+Vj2nCMusfCriXhyFcTL7h460ke8eyBuogFRANvetpwmguXcYa7q3QYqF3xltehNEC+7eehEH/Fu1hLV0MOeF6arUlPMGQoXAk1tQa0lzfnqdKhXQbzs5qEjfcS7Ip0pKtlYVbml/UxL94VHWEdEqhq7RdZXfYdeBfGym4eO9BHvToc5zJFWWeYU9x7PIFBZJ/TZhWIK2PRVakmvgnjZzUNH+oh32dIxFUdrYCh9t9J7d/hYRRtx/YdYJP2i8fgO4mU3Dx3pI95lS2ebqZW4nxoSUI8drMcB1bRHoiis+gOkv4N42c1DR/qId1WaN8vFoI++Go/UZA/DIwgUOdaeqOOrkQd6FcTLbh460ke8XHpoMuveONQVgVgLlIkCNneqdIZM+dVEPL0K4rGbh470Ee+qdG3WdA7AKAloWoVCmIFNLUyNadqr8WF6FcRjNw8d6SPexaXrwIbKEI1XlY6rqy4F1/FwdSRUUsgyX4080KsgHrt56Egf8c5qMWucZEBWK0CWJtROCAnT7E0klPCLG49v95DdPXSkj3iXLU0p1hYVuqR1PCwawVLfPqJSyhVLb69eAOhVEI/dPXSkj3iFdC7UM9UB1nv735kHuF/TqumIebTcfuAe/hHEY3cPHekj3k2myZUSYYA4OQMxV7DQEfKoUSQ1HfNVtlSvgnjs7qEjfcS7B+JSpyB26H011FR6gDqMgbGKWK06ns08sJsgHrt56EQf8e5aumuWngyq7VlLo0Uowg0G5mwjBB7PoqV2FcRjNw8d6SNeIb2IrbP1CJlWaaZiDYrmDqm0EgU5hfxqUYtdBfHYzUNH+oh32VJEqhUVpowCJGhQyuqnp6n2mbtWfnXhYVdBPHHz0JE+4p15uG88EAe03CdQ3vM80hyg1HqYvXGNv6jS30E8cfPQkT7irXkYaY4Is6bth0tbp8O9B2DE2FKdKbdf9NLfQTxx89CRPuJd41FU2pAJLbICRQqge5rYrNikrT/7eDZrya6CeOLmoSN9xLspHhNLqetQOLSE1XjkBKXuMaaSZlrfBkq/QPo7iCduHjrSR7zrpcWitRaBx56Ih83AVn8N1hOR5RnJftFLfwfxxM1DR/qId05LaoRZIyDV1UvLfk0bFSFN1Eh5NSXt1dNDuwriiZuHjvQR7+aWoqZJs+8dywZke+lhmg2Yk2nhESW8eqdlV0E8cffQkT7iFdJhaKwWJwja6qW5FNCsExRL5QW3Unz1qMWugnji7qEjfcQ7QzzVVGcm4EwRaOYOdcwIZTJVsrh++9WjFrsK4om7h470Ee/i0oNG1JxhGO3lQzFB5dEg84w1TckSfoH0t3uo7h460ke8s1pWm9HWF8iZ+n56SGBpL27hNJBjHpQf9dI7qvT/D+Kpm4dO9BHvWmmkQTEocCwKRHtiqfQJIaVBYVTS8cg8/L9E/xHEUzcPHekj3k3irTPKfpzVZ5b98nAh3VZnXRO1jCUNqfQDpL9baXXz0JE+4t1EvFpttcu8joODgJoJWA+rn240OIUY2njktPwH6T9aaTcPHekj3vnhYY7Z+569SxWop9VKx2QwtNUWGNFemYf/Qfo7iKduHjrSR7yr0sWqREIQxXU6VJtQx9491LGGyZQGP7qW/g/S30E8dfPQkT7i5WNakWQL5BQxrCpdDZTXl1qStDmDzPqL4+F3EE/dPHSkj3iHtAlTzQPKPhlSqxP2+1qYZdTKJh3x0ayl/yD9HcRTNw8d6SPe3Xgw0kg0YKawemke63gYewUxEmoxY3zlh/8H6e8gnrp56Egf8c48tL7KNK4fA/+biLe6D9WQIUqog6TV9JMq/R3EMzcPHekj3j49RKGCUFMRoNJWLx0DgXBJwcSMR/0B0t/uobl76Egf8dIP13UC0wKke9ZSUtwD0xlsJupBaoj1UcTj/yL9RxDP3D10pI94OWupiQZVWF3G3AvECQpxgYazUqEcY3r0AuA/SH+7h+buoSN9xLt7aU0aW2+Qyn7UkoNCiT1CHIUkdg3DfnCJ90cQz9w9dKSPeDdsqaFZzB36+gRks66uejUeZJZTK5MnvQrixZsgnrl56EQf8e50GFNMNiZMtrZa6TjBChVIlcMOUNeury484lUQz9w8dKSPeNd3LJJxEEKmPS+d82qlsTVok9Liecisr1rpeBXEMzcPHekj3g2mqSlRZV19h7YdxJt7sVaFbCnVXNOi+lW2NF4F8czNQ0f6iHcvAEJhNVllmfDfmxaDqmFC47j4Lq0Zvwrixasgnrl56Egf8Q7pPCkqMgzEAlTHAMXcIFHTnqaOSq/88HgTxJPg5qEjfcS7KR4hpZYwg9iqzTvU8T+7h3oymoyp0/wF0p9BPAluHjrSR7xCOjWLrHVApb1APFEBU1GQnmKPkzLmV9fS8SaIJ8HNQ0f6iHfmYYnrCIgV+F9qKXGEimJA3Bq2zITyixuPzyDe+n8RR9qR/l/x7p3WmNPKnGB74BIFC2A74lGaZE2k1PgXSH8G8SS4eehIH/Gulx7ckCjtQ2Ffx8OiUNLoIJTnLIs7DK+CePEmiCfB3UNH+oh3VTrOXMtqPCSFALS5rjErBI0py8iN+qsgXrwJ4klw99CRPuLdoxZltmAd8vq7ASrroFhanjBVJsc0UqVHC8T/g/SneyjB3UNH+oiXc0sROwlD4iB762GAUmIFTZklpWna0g+Q/nQPJbh76Egf8e7Go9OsRSrEMcN+AVCh4mRgW7+iSbPxKoiHF0E8CW4eOtFHvLuWrhJWsxEgc9krAHLYj2kFMqYUh9UY6NXpEG+CeBLdPHSkj3hXpEc0bBEBo6xW2grC4phg9yIcjfYCuR8g/d1KRzcPHekjXiE9MVCJWGEO5FWlpYCSCoxZdBYWmfTqwgNvgngS3Tx0pI9413hIrNMYQaZVoMYJtvmyjojNaMwY5rMgHt4E8SS6eehIH/Ey4qGNh0UoYU+XjiNCbUxgbeFcjNe/5AdIfwfxopuHjvQR714AhGA8UAHz+kJ1BiidK+yxYZVMZ6ZXd3h4FcSLbh460ke8e6fVs1nSBpPXyZDmLFBTFKjaB7GahmfX0ngVxItuHjrSR7wzD6Vg+hfxGNjW8bAY1Fn7QhqJLHDi8Cq1hFdBvOjmoSN9xCukc+irdc4Crc8OhMagjRq02pkmWaNXG+L+g/R3EC+6eehIH/Gu8aBYhWyAzGBAJAJFRoWdk56GYd+I/ADpb/cwunvoSB/xbjBNVxu17nuOEYCMFarwvsQbGHSqxPIDP/yPIB66e+hIH/Gu8dDtH67mGVOIQNobqNUGrJnX2ZAnjR80Hn8E8dDdQ0f6iHfTpTGEPDrCwDmB9gSP0lb3MZIJIyUS+4Eh/kcQD909dKSPeIX0OgJWToLAdU+XzphAFQdwUqLcK6m+ikunmyAeunnoRB/xLrXEUwrXCqnWATRyWU11DSBSW0+NNfGr9+HpKoiHbh460ke8K9LCxpH/Pc4qq+/ADKWPDhb2k63Afdb5A6T/aKXdPHSkj3h3OsSkJjghp7H6jqn0bzkc9BJzHZnI7NXpMF0F8dDNQ0f6iHePaSdjjJygrc5jz1qKq0ALQYwxh0ipdXw1ayldBfHQzUNH+oh3Qbw8c5rIC+l/67TKtsJnBGZd/4ikLr9oPL6DeOjmoSN9xLvjYS65TGyA+d+jls57BUADrYIhVOH8bIpHugrioZuHjvQR73ppkYjWEQKtnoOaCZhIXV/GCJT269r4A6S/g3jJzUNH+oh3s5amlVosw96rBaRtVWnOE4xDl8xl5v7KD09XQbzk5qEjfcQ7pDkTMhZIXDsQhwqlT4ZQU7RY2FR/cS/9HcRLbh460ke8Ox5q4ShtgsZCQNQzlLxzHi1gDaFnGb9oPL7dw+TuoSN9xLvVtDhTDZZAbSBQQFxwZ4MY5gi9SJD8g0u8P4J4yd1DR/qId49a0kyZhsHo62RIHAdoRl6Et1ZS6KE9W02broJ4yd1DR/qId1ZLsmEYFZLFBJQwQp26HwSozppSC79ILf0RxEvuHjrSR7yr0sUsjNxhxLiqdG2rlw51wFQus8tcSL0a40E3Qbzk5qETfcS7WUuhxJxChr7H8dKIAUqrBYYlyqmtRrq8aqXpKoiX3Dx0pI94N4m3Ylz9skHNc/UdbUYoo/yDe/bJ3FN79QCAroJ4yc1DR/qIV0hzGC3PUKGGtifiWYLS0wSeOY2Jq2L3XyD93UqTm4eO9BHvkE7MwpNgtdMDqIy87zo6TAyh1SrC+CriQVdBPHLz0JE+4t219KQsI3XIQ1eVjlGhkBnMaJioTFxdyA+Q/g7ikZuHjvQRLyMenfJcPUdHnEA1bj88KFTiPq3NLth+gPR3EI/cPHSkj3gXxOu1lJg7oO4F4vta2kLJEEduq0aHJu1VXJqugnjk5qEjfcS7Kh0YY+K9cWg/aik0QWseIK1wIJae5y966e8gHrl56Egf8e4SjyWXJgVqtAari87rU4lQdLbEPctM4wdIfwfxyM1DR/qId4Np4ghiPe1XLHE1Hm0dD2NLEBLJ+lDGjK/8cLoK4pG7h470Ee9uPCIjz9Aghz0Rr6+DYrFcwXqZWWduMb/KltJVEI/cPXSkj3g35LGiEdcEQ8PYy4cIassIs1kSraNb+UEv/UcQj9w9dKSPeJdaQkPcr2lbTrR6aepgbBFClcTcYx7P1lrQVRAvu3voSB/x7hKvSO6ymmcatQBpDVBDJIiNTUKnNsqryTT5JoiX3Tx0oo94RXTMYqvzGBBiW0U69wK294fj6FLHvtN7ttUiXwXxspuHjvQR77KlOmOS2iFRYiAiA6XVWeOOllLUIPXVhUe+CuJlNw8d6SPeDaYJlWeOAQbrOh3mfddRtYGsv6uUg47YX/nh+SqIl908dKSPeHeH13HIVAFD3SMPyoSapcD6U3NYVBuOXzQe30G87OahI33EOz+85ZxqWFU6j1WlKQwoyKurxiiTK84cfnA6/COIl908dKSPeId04S57clifq92gih3qCAVEaayz4WxGv2g8voN42c1DR/qId8dDrKWsfhqyrIaaUhxQqYX9EjHGVcKn9lfX0vkqiJfdPHSkj3iXWmpmOaYEae6B6aUQWKoTLIeUWg+r+fgF0t9BvOzmoSN9xLsbD0Mes3XoXXUh3RCKxAq9NIqcxcJ4FcTLV0E8dvPQkT7i3aaW/Q5cKcDUWYBm2g/EF+GsFMewsU6Nv7jx+HYP2d1DR/qId43HbIo9EvC/1bTEDUrc77SCxlJSKCP+oEr/EcRjdw8d6SPepZYodqs5gU7e25ZXgS59NR4hl9LNEtmz8WH5KojH7h460ke8u/GY07THCJnTajyGFdB/m2pztc5mVPEXSH+7h+zuoSN9xLvGQ1oM1jJIDLT3aRHUOPKu0uu8WAs1fTXzgG+CeOzmoRN9xCuiGzVixg7bJYT1MYA1W5/yRM7MHMurVpqvgnjs5qEjfcTLSbyjz4oCpVYGqjpAKRFoLyjYilH7BdJ/tNJuHjrSR7w7HY5iI460anNeSE/Oi2ZiaJJ1oM1g+spp4asgHrt56Egf8e50WIdhHnE10NNW47HXaVlSwDSTpRT1nXnIV0E8dvPQkT7i3ZDH2GmV4gkUtx+ONUNNbUAbCaNIjCG/2hDHV0E8cfPQkT7iXeMRcpK2jocoq1STrSqtuVeQ3GagbhTs1ShevgriiZuHjvQR7wbTUIg1WwMbGIBGSFCpy+qlK+aSgkn4xfHwO4gnbh460ke8ex8eIoW0txzu+Y6LbwEryWBOFbLJqj+p0t9BPHHz0JE+4l0vXWtrOlYvzZZX4xEilFQMAqc8w7Q48NXuIb4K4ombh470Ee+QXv1ySRWh0U4t1WZQWpyQZ0tW+sQxX43i5asgnrh76Egf8c5q4ThmpIV0xz2dJtrqpbXDCKvpKFhTqD/opf8I4om7h470ES+tFgl5rxxS1bqq9GhQdRhgx4qVUhB7lVriqyCeuHvoSB/xLrVUBpa+ToY49pDH/ZDWQlWQySN3TcpZfoD0t3so7h460ke8DOLVucoyr0PhHpjeewLLOYK0MXrlvU/rFdJyE8QTNw+d6CPeEa1zDq3rx/BvQ9xMqwMx1lWpQ0+xz1afFWm5CuKpm4eO9BHvhkur9GhtQhl7HA2rbPNwZ0tzz01r5f7q5aFcBfHUzUNH+oh3celh0g1tIT3W6RBtgu5cXpWMCaX2OV6lluQqiKduHjrSR7wbeRAHWbQAqx5PoCADaskFpGCePduw8upaWq6CeOrmoSN9xLshj8y9SCsQVgu92g1d9bowAscZQx5Y00+q9HcQT908dKSPeDcRj7rkUhm0jv2YNnZY3yUolGLGPHKVVy8P5SqIp24eOtJHvFx6GFMLe2Rp1HUo7IMWzbOBhliiztYEX80tlasgnrp56Egf8a5KY2CJVWA21t14ZCjaEuSecpJUY+6/uMT7DuKpm4eO9BGvkE49YNpjOyq3vcczCZQ5Vx/CsaG0iKtw/wDp7yCeunnoSB/xLrVUmdRGhbZOhatKj9VzcBowNVhoshn/xY3Ht3uo7h460ke8y5YyV7YZoJMupC0b1M4MKbWYLYRh8dXAdLkK4pm7h470Ee8u8TRlQlFI/6q0JQYbZQKWGpuOOrr8Aulv99DcPXSkj3jXeLQUMueyaO57bqlWKG0IDGMbIoMyvlogLldBPHP30JE+4hXSVSU3TAgh/TsecgXrKcAYttrY2G3oqwXiehPEMzcPnegj3t3hddWJRUD6bEBhFigVCWZaRZtKnkavTod6FcQzNw8d6SNeng5TwUEC/G/p4WgCVUNecNtIFfNQfNVK61UQz9w8dKSPeLn0cKREyBC2C05RG9SWEqwfvWaU3sN4NfJAr4J45uahI33Eu1Z6SlgdxqrSc9heekhgM0wYzKvHDmkQvop46FUQz9w8dKSPeHnh0YnqNEBrq5eObYKlva1FpmqjkTZ675H+DuKZm4eO9BHvrqWRZimdgbQXWOdBgdVKB0g0wn6mVVL7wYXHH0E8c/PQkT7i3fGwlFUI0aAPWVzzzGChVegW+sRGFvnVrCW9CeJpcPPQkT7i3dPDoS3LvuyYcfXSZc/GazbApEhtFCyMXyD9GcTT4OahI33Eu7h0z1kzReitp71AXKBai5Br0TJri+9GHuhNEE+Dm4eO9BHvdgBgWz2zRJB1NASi9ammoCAYWuZGPUr5AdKf7qEGdw8d6SPePRCvIY3VMkOZOQMNmmB9fZuCYBKOq4j/wGr5DuJpcPfQkT7i3US83Fd9Lgrx3x7PWnZcuvFeCSBaaIz8bK2F3gTxNLh76Egf8XLrodZRZUL/Nz6sjrz3eHYYGWPMKSrSD46H30E8De4eOtJHvEN69qphrLIc9tzSuU6GiyIDGSXETEUiv4ot2UUQT4Obh070Ee+upaVj7EOhSjWgnS+tTTtIm82sMUl4VaTtJoinwc1DR/qIdxGPoXVyybAQw3U6HAOKKkI1mYFjXsX6VWrJboJ4Gtw8dKSPeDlcujaJPaxWes5VpSVAzYRQSunTyogpvnofbjdBPI1uHjrSR7xCmobMkoiglrpaaSkL6X/OOO7lFqsb6fqLxuMziKfRzUNH+oh3p0MxagHLtgwXyDENsMBpOy04OWCo4dW1tN0E8TS6eehIH/GuSvMeLr1oZg6r8ehJoUxcXJdovfegebyKS9tNEE+jm4eO9BHvVtMqKc8RQUey1W6kChpXHyKKkTrFYvXVwHS7CuJFNw8d6SPevdP6118Iga4PQCEI1No7mDYKklcJT7/opb+DeNHNQ0f6iJeraVGss0FWHet4GAsUGxNG6alKCKbhVRDProJ40c1DR/qIV0jnFLKFFiC0qED7SrqsWg2dF8uMMib+wDz8I4gX3T10pI9410un3keYe99hb0CJVi9NcUBuJc2xqnbAVzsA7CqIF909dKSPePeoRVoPfVQoGOtCei+pLauX5tFC3a/EZ381MN2ugnjR3UNH+oh3l3hzP6MNCvoviCd1QF1VG/biOIsxrwL+atuyXQXx0N1DR/qIdwPT68g5tQppaAQKlMF49SHBRLNNLbWFN0jvZuP/H8RDNw+d6CPeET2ReWCAkvczrRYZ1HIG7X2GyrPW8Mhp+b9E/xHEQzcPHekj3r1pWUjjqAw5pLgXteywRxew3FNYP38K+ii19B+kv1tpdPPQkT7i3bW0zdgqBxg57Me0VaCUsNoQ6jSHjsb0KFv6H6T/aKXdPHSkj3jXeLQ+JLcEo1jY19L/j72zyZEEhbX1Vt4GLIEx2F6O+dv/Eh7UvUidg4jLhBi5qxXKPNmTqvpEG86xbVCDGmTD0XIIqyZ5NGvpD9Kfg3jo5qEjfcS7IF5o1POsIO3f3NI4wGJvkHLWaF0GveoP/4P05yAeunnoSB/x7lm6holxIV2m7T2eupBWbhCpJ+wsKvYo4vEH6c9BPHTz0JE+4hXSMbBRrAI0aZ3Swyqo1gCBUye1OfIrp+UP0p+DeOjmoSN9xDs/3BhbbArRCgOxFrBpYdUh68RWXlTHXyD9OYiHbh460ke83OOpIc11Nk+Oex7vuiNKxgiY+sAR9nraR+bhH6Q/B/GSm4eO9BHvrodj1oClQTVRIGoNNI7d1EIh6ww96y8e8T67h8ndQ0f6iJdx6dTaTHExvM5mkkQgWPo6tHdgqdbQ5NHSw/8i/SWIl9w9dKSPeNfUkrXExB2S4io8ahTQHALkMiW3VXrY+IF7+CWIl9w9dKSPePfiIZ1iygkK72cPqgiVkSBj5YDSy7RHrYd/kP7sHiZ3Dx3pI14hrbHnJNEgtlL3yuW8kF51SIymkepsVR71ae2T+f8O4iU3D53oI17OSw+VLCTgOtOqOyqD0kSYs0oKcdri+z3RX4J4yc1DR/qId52HZRalyCAjzh3xmFDHVJCGKQwdnOQXSH8ppd08dKSPeHc71JZM1+2QQltIt9JAujWYVqqUkQntldMSr4J4yc1DR/qId21a3cYUWgwH2ns80UB2EG9IoV2LtDReveHFqyBecvPQkT7i3SjeWUrZsztmHnkhbRUsFISgY2w/fE/M+wHSn4N45OahI33Ey2fpadh6hUi787CGssroOiFKsTA7Zhuv3vDiVRCP3Dx0pI94h/QIUzoVGFXHjksL1Noy5JEsyqSW26u4dLwK4pGbh470Ee8e8dKUmsOEbDEspNuA2mcDTrmkyC2lV0Me/yD9OYhHbh460ke8c1pSq2V2XiAjLqT7BBm8GwIWzTTN1tXxB0h/DuKRm4eO9BHvCo8qgxoxJNqzlip1qBkHYNM8Sg/a7NXMg3gVxCN3Dx3pI97FpWc27dYhx0F7LF4Bo5GhxzSa9pTUXg2miVdBPHL30JE+4t0YDxTJfdXSVeeqpbPhXno49oo4GoFDrvyDwuNLEI/cPXSkj3hniI8WJiYEw+0e2r4ebrgnzlKrjXVzfDSK9w/Sn91DcvfQkT7iFdK9U1UpEXJLDNRsI70IX2XHuitKY06vXjzwJohHbh460Ue8S0sX6zU0hlmGLKKzgIZYgC1pbVIpPzuk8SqIl908dKSPeBfxwIFtv0jbKpoX0iTrkM67STxTJx21vlp6+Afpz6V0dvPQkT7iHdIxapm1gQXdzbTrnqg5VwhdrdYRMz1zWvAqiJfdPHSkj3g5a6mVmlsAqi0BTV4HdJgRNJJpjswo9gOkPwfxspuHjvQRL1NLsY2cDHRdCoF6rFBzH8Drbmhxfcb0qgMAr4J42c1DR/qId9nSxkPQDIqMvailK0jMHQZmnuuMzuNZBwBeBfGym4eO9BHvpnjsSY7NGtDuzqI2M1gcAcKIoYxQUuBXzbR4FcTLbh460ke8Sy1pZAuVIBVaSBciqL0TzBbCSBTGyL9A+nMQL7t56Egf8QrpILGUGfYSrbyOalnntY0uINJKt6HU5y+Q/hzEy24eOtJHvLNa8ox9JIQx1gFNRAJaaoWYc9Lew7o1/uJd+rN7mN09dKSPeIe09c69FWBdN0Pa/SxWVuGBpmP9xiWU8Gp8GF4F8Yq7h470Ee9ePCpxkpyBe9rZ0tKhcjFYJJd1eiec7QcvHl+CeMXdQ0f6iHfv0jH1MnIB5T0+DGMGoWogpjVhLY30B+7hlyBecffQkT7iZethpGz7nSPIOqULhkVzWH8rNib1EJvoq4Hp6SaIV9w8dKKPeNcAYLsFYEzQyg0o1Qg6dncL2bqZNQ29vRpMk66CeMXNQ0f6iHepJdUW8zqaa9p+eB0IdWJcJ3XUqYqan6WW0lUQr7h56Egf8W73kGIQNgKbe/dQiesr7gM6YVLMM2Z61UybroJ4xc1DR/qIl6mlqnFIgJQ20qHLKjzKgDK7xSAtWfzFKf05iFfcPHSkj3iFdBoUsdmElLsBrUoDakyr8Mi1KEo2kV+c0p+DeMXNQ0f6iHfrtIoEDohQah1AJmXV0sSr8FintraAzL+4Hn4O4hU3Dx3pI971h0fqMc6x7oNNgXoYq/CwBGYFS6A2avnBG96XIB67eehIH/HulDbdW4Ym0LQCFGvai1oyWJs19BxyTfUHSH8O4rGbh470Ee+cltjymJphjLYLj77OaySDLNHW5bDjujr+AOnPQTx289CRPuLdIx4J9ioJctujeDUIaKMGHC3UEvOk8ovr4Wf3kN09dKSPeFdLN1k3xERQpXQgWnBbjh3mKHWw1bhnIj1H+ksQj909dKSPeOce1tYp7Ny/GQKtyhmU/90WUwlVrMT5g1r6SxCP3T10pI94N7c0ZOY9xoNVGSjLHraUEMI+vTONBfoPCo8vQTx299CRPuKd1VJVZygGlPb1UGcE41GgCcUYZsvlWVML3QTx2M1DJ/qId8203NBUMuRY+w7iJahh4CpDeMQZJg6S90R/CeKxm4eO9BEv09I2A5MBJv0X8RigjQvUQnPWEiXiq4gHXQXx2M1DR/qId6mlWbuOsLct70UtImUvapkwV90ReDRM+KrzkK6CeOLmoSN9xLvbYR/J9gCP0GsFmr1DpfCvnq6Red0Z4y+Q/hzEEzcPHekj3jXTWpDdfAhWsq7Cg1bhkbpAS30M7qMnftVMS1dBPHHz0JE+4p15mJAscIUhtmrpKAvpGRS4cEqxcmv11RseXQXxxM1DR/qId294IXXLI8D810y7/oDAYiEIWtTi3hD3zA+nqyCeuHnoSB/xbshjCSUJI0yacSG9R/FK6ntqumScNWJ8NT6MroJ44uahI33Eu2yp2JAaFtKJChDnsKrqOiDkRBprkb7Qe4/05yCeuHnoSB/xzmqJoRQ2gzjWB9GqOZTjuh7GfwPTm2H/gXn4JYgn7h460ke8W2tRJg9TgT73u3RuCWodBUZDTjZrGekHhceXIJ64e+hIH/FuFC+q9YANSgxp7wBgsFQFLOchOQ6x/CqIR1dBPHH30JE+4t31cMa+So8EGifBuiIqGGECkXVOx6SK+QcvHl+CeOruoSN9xMuMx24RlwBz5r6uh7zgblZgsVwX5B1TfnU9zDdBPHXz0Ik+4h3RHUONpMA17BmPdYJ1QShdJ5VCi6n2nugvQTx189CRPuLdvPQQUrUhwCkNoLr3HaYiC2nR2oUk2Kulh/kqiKduHjrSR7w7pdcxzUYZYhbdt0NbSBtBzlRQxiqkx6vUUr4K4qmbh470Ee8ePEY361QgpN3YgqvmqEEKICu1uWBv5dUbXr4K4qmbh470ES8fPCZmzhXE2PZ0GoZaqYIupnVq49HnD5D+HMRTNw8d6SPeDUzPiVMsDJbruh62MkEGNZgx8RjrW7VfIP05iKduHjrSR7yb4jGahM4ZRpsClHMBi42g0kwt2khUXvnh+SqIp24eOtJHvFxNu3NLvUIamIBW7QwSKQEO49JDm6m8Gh+Wr4J46uahI33Eu8IjVAq6k9J5B/FaVpBZFIwlmArnOV+Zh/kmiKfBzUNH+oh3fVoL5zIsgrXwr5t21dLUGnCYzTCGfUf8AdIf3UMN7h460ke869PKMeXQJ7SS/kU8VhltGGCPWdoz8XCd4u+R/hzE0+DuoSN9xLsG8dharZPAKjEQLbhr7Ytrjbi+4dz5F0h/dA81uHvoSB/xchSvjcKr0mgdBaiWvOAeBMNULaQwRF41iOebIJ4Gdw8d6SPendLDAiVDKFEq0FgFtRVrICHGqinwmK/cw3IRxNPg5qETfcS7N7yZpOaIIL2vumNOBWUlUMvr3xBbjq+GS5ebIJ4GNw8d6SPeDZemMkJrBXRwBEoToZZqMGbPbawy28arUrrcBPE0uHnoSB/xcm5ptplr3Q3hE0iwgGCNkEcJ2WLbWbwfIP2llHbz0JE+4t1gGo44LSGg9QaUGUH/jZmmGSzNNmt7NYq33ATxNLh56Egf8e52WKwmtHVK40jrlM4DqtD6iLVQotALv/LDy00QT6Obh470Ee8Kj4oNE+0WWg5AMUewstN4M8d1PUQ1+wXSH4N4Gt08dKSPeBfxwGFYukEdaEB7Hq9oHSBDS0FZF8f2auRBuQniaXTz0JE+4p3TMqXM0BGkpgKExvvtY4DhTlfE3nL4xfXwYxBPo5uHjvQR7ybiWZbZwx5MM1fhwQtuLSNALAl77Zki/+Jd+nMQL7p56Egf8e6U1p4M04R1HWxAtSYwsQZhEIacbV0PX3XTlqsgXnT30JE+4l3rodRelAhq63PPLW17yGOEhCHmMhFLfjXGo1wF8aK7h470Ee9ePIYkJgkwrFdYZcZeERcERhmrji7YI/7gXfpLEC+6e+hIH/HuXbphb6wCSW3uRzwBWVcyoCEh19JLk18g/dk9jO4eOtJHvCs8sKFQnVDM1vVQy7+ktECb2ZRrnes/eIQ03wTxopuHTvQRL+uOxGP9gsw9rtthpnU7HBVE8p53kGdIrx48+CqIh24eOtJHvGymLYaSCPIqQFbdgRMsjwZkeVKeyO8m8fJVEA/dPHSkj3i3mlYUi8QCJDtbGpOCWiCYFgauQzrP+co85KsgHrp56Egf8a4/fJRsPe+Z/7iQzr1BnWH3ArQREW0avupp4asgHrp56Egf8e6Unnviga3roMkEGn2ChhYW4THlWSLxs1G8fBXEQzcPHekj3jW1YIwoJQNGDLvzcN0MmRliZJu1FmL9xSn9OYiHbh460ke8W6c1YtdZE6RGO+LB63poXMGk9aqqYZ3hP0D6cxAP3Tx0pI942R9e1zWwNdA5E1DnAbWvi6L1HmeN1ov94pT+HMRDNw8d6SPeXQ97GEMQgSnvtRbW97SDCottkyQhY//FI97nIB66eehIH/HuesiVaW85zCK2Co/SoU5TIJvdUikp1F884n12D9HdQ0f6iHe1tLGlnARq2kMe8+4AoCmgGGrWoMbt1awlvgriJXcPHekj3hnimSYFiTBoN4j3bOtmiBMQKWggsxZ/EPH4EsRL7h460ke82wGQWHMeAwK3CiQpQ7VaYelWR45S0i+Q/uweJncPHekj3o3xaH1BHSZEFQGamMGYAkizdWvUkoxfXQ/lJoiX3Dx0oo94l1oqc0xRg1Z5EY113Q6jFWi9aOyj7lTee6K/BPGSm4eO9BEv/fBVKy98IZkyULBdSqf1FQ/hNmthfJUtlasgXnLz0JE+4p3Tklsr0xpMmbqQnhkkk0LkEQwtDuuvhjzKVRAvuXnoSB/xzmmhPK1YhsK7lO7UQWkgZKxFZxla6dXtUK6CeMnNQ0f6iHeFR7JVL9cJI6PuIJ6uwoMypKY9p6i11Fe7h+QqiJfcPHSkj3h3SludMQyCVEMGIkxQCzaoVDjVTGX0VxPx5CqIl9w8dKSPePfiMXNW6W1V0GUVHmGd0sK2R3nkljGNMMMP3vC+BPHIzUNH+oh3z9KxDpo5wSxsewdABkvJICdKKVFXHb9A+nMQj9w8dKSPeOeHa7HRYoRZ0+6mJQQpSItwGoZTG4dfFB6fg3jk5qEjfcQrpCMGaxgHyNyppRR4lSB9L19usyzabZZfWC2f3UNy99CRPuIV0nNRy0yr0jDa18MQ1s1wGnDuiDq5ML0K4slVEI/cPXSkj3h3PazGfRaEPvKqpU3WzbAYQVufWYm15h+c0l+CeOTuoSN9xLvCI2gTjhXQxio3aC88jCnD5Gadq+G6PP4A6c/uIbl76Egf8bJPq6eWQoOedCM99krP1qF30TJyIIqvkNabIB65eehEH/GulBZcV8I2IUZJQBoMjHBHPFCwoaI+C+LpVRCP3Dx0pI9454dr71bnBLUWF9KzQx0lwgz7sZrWvXG8CuLpVRCP3Dx0pI94mS3N1UYKEPrYnYcVweKqrCeLWSKkVYT8AOnPpXR289CRPuLd7dBCr2UOkLRnLVmPYBI7NNU6QgyE/dWiFr0K4mU3Dx3pI951HuYWeN0DoeS8B//PsN/wBIxzUMOlxvQDpD8H8bKbh470Ee+QptBkZASNlPY6LYEqoUIbcYzSh4z2aumhXgXxspuHjvQR7148OtJoo4GGVUaT9Lzgbgm6Cs6F9czPUkt6FcTLbh460ke869NaAA/LE+aCBwjb3h2e9gN1kDFmRSmvUkt6FcTLbh460ke8c1pUGWcLUEbvQC0OqBwX4WVKmqHWZL+4Hn4O4mU3Dx3pI14h3arQ7NWgyfqg1gS0xwxRUjHmkSi/GsWrV0G87O6hI33Eu1qaJjH988N5lRuyCg/tCQHrlLI3xDH9oJb+EsTL7h460ke8HJjexj6RQUjLDuIx1LD3LmcekmWVI8/Gh+lVEC+7e+hIH/EO6XUMxyFpj1iSdSmsDer4l8brlaXM3kL5AdKf3cPi7qEjfcRLQ7zmqKoQrESgngTMgoLEtO6NfY5ZHk2mSeEmiFfcPHSij3i3e2ia5X+D/7HsZ+m8KhBstIoPrIaozK+WHv6X6C9BvOLmoSN9xCukcVRKEhLYzAqkvYKEWqFI6Zhi6Eg/OKS/BPGKm4eO9BFvGwB65DlgWlyntJUG2mxCTVwprk9uj26Hf5D+Ukq7eehIH/Gu8zCO1rgLpLxApqCrBBnK0AKtsqNTb+VRxOMP0p+DeMXNQ0f6iFdIdzVOvU+wUQUoaYNadn94M+syq43xqD/8D9Kfg3jFzUNH+oh3Dx4yqOedlO57qwXPBmLJIFaidWFMkeujbOkfpD8H8Yqbh470Ee9SSyK1WioQUi1AM67CY1EOmnqwGAs1/kXh8TmIV9w8dKSPeOeHjxool7Lj0h0o5wLG+9mDW4oxNrJXHQB/kP4cxCtuHjrSR7x7xMORpXODQjUBidCqqssAzaNlHGghPUot/UH6cxCP3Tx0pI94hXSJLc0RGJBHW7V0imAthN3UQhzXDyw+Si39Qfqze8juHjrSR7xCOmhffyijw7Cy49I4QUpWmDFgqAGFxg9O6S9BPHb30JE+4l1ceibLcySojdMO4iHoLAkaL6Y1qdZXy4f+IP3ZPWR3Dx3pI97NPCirWBaUxXAYQLFm0IAIJroujKH1MX9QeHwJ4rG7h470Ee/epYdJoTmgFC6r8EgNZG/zzL3piMKq+urFI94E8djNQyf6iHe3Q8MeVQx6o0V0YAHNSNByXufziDG3V0G8eBXEYzcPHekj3m216GSKNKGOf52Hdc9aGgXUYpzpn334qAHgD9JfSmk3Dx3pI94F8TgYhcwQAiFQDW3dE9cVcaCGQpnbqkd+gPSXUtrNQ0f6iHfm4ToGqxaCmddRTSS6boc89pILiSa951dLD/8g/TmIx24eOtJHvGxq4VAsIxjuIF4mA/m3mnZm0RI4lvqLU/pzEE/cPHSkj3iXLS3Y0pwRSpHdeUgDLMQEc5XWPU62/Gr30B+kPwfxxM1DR/qId0MeY17FRjJILLSuh5TWKb0Ib8YzhdgS9R+84X0J4ombh470Ee9GHuQigynCnFaBIiIIioFZioScDVl+gPTnIJ64eehIH/GylkaLqgijdN4jDyIYK4OssqMaEk95ZR7GqyCeuHnoSB/xLuLBuadmHWxOBQrWoIa0Zy21VUYHZg2/OKU/u4fi7qEjfcTLiEcrI5UAug0WmmOCFUtgLYbOJk3x0fKh/yL9JYgn7h460ke8s1pIJtM6oBfR62xmKWC5/U8ar46ZF1OvZh7EqyCeuHvoSB/xrvUwp4mpyLoUhl1uaAFtddUhpWpvGmm8GvL4B+nP7qG4e+hIH/HuxaNjRNUINe5amiVDHWbAmLXWnAeGV920eBPEEzcPnegj3j14WBklYYWyzupVSrcIUtigmjXqseeIrxoA8CqIp24eOtJHvHNaOHRtKcDcE0uplATC1CFpaUO6SdBXt0O8CuKpm4eO9BHv3vBIy6yNYeiuO1IhsFobSLZVecwZ07M2LbwK4qmbh470Ee+aabnIKpkrLK4b0Ii6impaSIeMU8dkGa9uh3gVxFM3Dx3pI96llvogzqFCn2UhLeuAtlwzFO4yB9ns/VVTC14F8dTNQ0f6iHdveGUSzSzrUthXLd163KPTJzAOyyPITPHVyAO8CuKpm4eO9BEv12n1pkXjznRUoJDDKqPXoa0aSq8TW3m1TusP0p+DeOrmoSN9xLvWw8rFUOcqN2hdD0fKoGYBQi/Thmm0/ota+nMQT908dKSPeNcgrsKpjg6zUQbaQ3mrjQzYNah2nol/UUt/DuKpm4eO9BEv49KVVm1RIc2yp3j0AVo7w7oi1hFSiKO+CuLhVRBP3T10pI94h7SKoNUETXeDeAsD6qo5oKW+ew9riM/i0ngRxMN/f/iOtCP9/66RrljzbHlAj3syjXbd+aW8vo2lo8aa4w8iHh+DeAtpdw8d6SNeFh7TarEKfS/VotwIRKRBZElF+7BVav8A6U/u4ULa3UNH+oh3GY85E4kaLLIJKA2BKqugToETTek95VfXw/R/B/EW0W4eOtFHvIt45K5NK65CY53PhA1hb24BJdIRunbKr1JL6SKIt5B289CRPuJdxCMj9zoiYOQJtLe1WBCG3IJFRtWa9QdIfyml3Tx0pI94OcVjdokkkOoI65SOCXQOgpLVGrKUbL84pb+U0m4eOtJHvHNa2rQUU4QQ9xSPOhVUW4OkmWqrc8mvbofpIoi3kHbz0JE+4t06LZ210lCYnPcC8b1tmYNBmEkW66uYDq+GPKaLIN5C2s1DR/qId9nSJmLSIxAlBerTYFXPBqmnVYpgycSvhjymiyDeQtrNQ0f6iHendIqlRM6gRVYtPSavr0IDVK45h4BSXmVL00UQD0N089CRPuLlyIPczXoDi8mAtNZ1Stv6ahZFaoU7zh8g/SmIt5B289CRPuJdXDpZbSR1VRr/XjxwXQ9n7ZBY1QbNSeEXp/SnIN5C2s1DR/qId3649FBCJlDJC2nLDBawQsdIU6WvWvpVXDpdBPEW0u4eOtJHvEstlWaj721DmFe5YSSr8Khxjw/rvYRRSx/vkf4SxIvuHjrSR7wzxLG0WPIEE16n9F4Wp3MijEghdpqjzB8UHl+CeNHdQ0f6iHePeMjSeswwWDtQpXVe9xAhjt31V8Y0/UFq6UsQL7p76Egf8QrpVCLmSXPvWF6FRzeEdS0cC+mE6+AeluarTS10E8SLbh460Ue8ItqaZJ7cIeHQVXcEgioprrpDM7ckvcZXPS10FcSLbh460ke8Q3qkGlsugFMRKHaEWjCv4mNxHsPInX+B9JdS2s1DR/qIt3XH6ItpSFVX3VFGAE1coZFa60NGw1cPHnQVxEM3Dx3pI96Zh1Zb4YlgGSdQ0wrWSGD9pmfec8Wo/OKU/hzEQzcPHekj3mVLK2GvTSAWHQvpSuueuKcuFUuj4t58+ItT+nMQD908dKSPeHlKS+/TIkQTARLlPXVJIItEoTBnllcRD7oK4qGbh470Ee/6tIwiNU7Auoc8UjPQsQpqm3OESSSWX/nhdBXEQzcPHekj3r14ZIqYqkEzjKvcCAx1m+LJap6rGAk4f4H05yAeunnoSB/xrvBgSdwKgvDe3olZQIUnIFKIwpw1vhofRldBPHTz0JE+4l3EI9XWJQiwGe/WwwK7JxxyDDKX1vXZRDy6CuKhu4eO9BGvkObYwkK3gMSagQJlkJIq9NKxzszV8qtuWroK4qG7h470Ee+uh9VqjAmBBzag2BLY6B24F2vZeCqWHyD92T1Edw8d6SNeIR1T51K6ge1xB1TTANWyTulU4zqt0TC8CuLRVRAvuXvoSB/xrpt29ti0DWhaVuGB/2YeEEIbfcQ+ceCzfVr5JoiX3Dx0oo949+BBPRqXsQqNdUWk2SpoawpVK1vPMWp9dUjnqyBecvPQkT7iXWqpp5KiGRSN65COU0DyzNCRpI/OQ/TVHs98FcRLbh460ke8a6YtschkAkt7q0UKuL7qDDGPumqOWvlZf3i+CuIlNw8d6SPe3Q7DLDkzAi+G92CadTuMPcEoNmnV2FiebVvOV0G85OahI33Eu8KjUaRZBBrnVUvnEkFLQshxWGUNxZ694eWrIF5y89CRPuLdgwfl2GboMGjHpbOs6yEnhV6YJHJreb6aiJevgnjJzUNH+oh3hQdiV2sTJIRVeMjeSisL7tbDQC2tan6VLc1XQbzk5qEjfcS7gelZeFCZMDhHIO4T6oIZMDbrbeaE8moHQL4K4iU3Dx3pI14hTVJmSoOg5R3E6ymByBjQWiTr2mz2X7xLfw7ikZuHjvQRLwsPrcJhQKnjX4N4hboTH6Wtf0iaYPqBefgliEfuHjrSR7x7l7ZFDQcErnuBOPUAFo0hxlVlz7jKD3s1mCZfBfHI3UNH+oh3TS2R2957D1Zx7/G0tq6Hqw7hOVvjkdbPXzWI56sgHrl76Egf8W4iXmq9bM+wUA1AoQ4wWnVITtxDLaHJs27afBXEI3cPHekjXvZptVaihVVphFV4NI5grQpwlrzqjlltvFoRV26CeOTmoRN9xLu6g1OZi2EoccFMI3WojSaUpKXlVCiEV3VHuQrikZuHjvQR77Za1JrqYIFVYSQgnKuozuuQjtW60siY9VVqqVwF8cjNQ0f6iHcrACZaCZEAd/FBQyYoSwEphDSzzhBeNdOWqyAeuXnoSB/xrplWuKOmBGb//PC2dw+NAYHiiBTjOrFfjQ8rV0E8cvPQkT7inXnIs+gqmyEV7kBssmrpOSDmXjr3OlN99SxdroJ42c1DR/qIdw8e2loiVuBthRPWtE5p3ZE81aGcc5BX25bLVRAvu3noSB/xDuk5R0o7eTfC3j1EaZXRYR3a69Io0irm8upZulwF8bKbh470Ee/i0o0kMBLUyAZUc1xI254ubVwlYBs9/wDpz0G87OahI33Eu8E0bWIJdZ3Sq9RY18OZwTIXmGWTXpQ7v+oAKFdBvOzmoSN9xLsgXpspdSqQWy1Ao6xT2ipBl2G5FWo5/cA8/BLEy+4eOtJHvHvES2y9xgylyio8miEIdoZSchojtrKYf4/0lyBedvfQkT7iXTetpNkTJrCUcRUeRKuWbh0aC7aUudL8QS39JYiX3T10pI94V3iU1nS7LIiDgChOUOQG2KV2C9R0vmpqKVdBvOzuoSN9xLvCI8wxtCAEGgn2wnCwWRuksDgvpaH1V1YL3wTxspuHTvQR71JLFitjN2hll9KEi+gxDfLgMmvQPuhVxIOvgnjFzUNH+oiX5mGwOnuGlJoAcWxQY6uLcNK+Z2j08oND+ksQr7h56Egf8a6UpkZdF8Mz17qHPCpsixxySnVPLh0cXjXT8lUQr7h56Egf8a6UVuyN0jqlcQc7kCJU7n0V1bGnEnV0fPXgwVdBvOLmoSN9xLvdQ9lyyiKQOe3p0jxBsBlIbmFkrjPKK6eFr4J4xc1DR/qIdyMPcrdkrcA02nNLi4DpfqU2TjmYTMJXcWm+CuIVNw8d6SPeOS3YyyilQ6Wi63ooDSxOXLdFkclD+9BfnNKfg3jFzUNH+oh3Lx6WlGgIpDhp1dJlIa27m7Yp9cyBa341ipevgnjFzUNH+oh310PuUogLNJqyu2n3wPQoMLGb8gxWwi+uh5+DeMXNQ0f6iHd9Wj1W7YyQqxagTgy1Y4QwWyiompu8ypbyVRCvuHvoSB/xrvDIIUTlCJPTuh5qYBDOBQybtKB5TP6Be/gliMfuHjrSR7x78agyA4uA1bIKj2IBBKlBqZRjtMLlF494X4J47O6hI33EuzEeMbccMkJtsoc8RgXF9W1sXUdArqO86qblqyAeu3voSB/xbgdAyczBFsOhL6QTJVDtEzISDhar0V6d0nITxGM3D53oI14RXfIMIccOPGzutHTdQbwBaR3Qs+gYrK8iHnIVxGM3Dx3pI94hzay4X6RNuKzboRaQ0RA6q1LVaqX9AukvpbSbh470ES+HPFocJRfQVNt+8ECwXgesW1mzUsRmeLXHU66CeOzmoSN9xLtSGmk0kg3yDuIVXOe19QDKIecaSuv51SheuQrisZuHjvQR76ZLmySdWAEZBaipQc1NocyQpIfYg/0C6c9BPHbz0JE+4l22lOPgVtcpPTECxZJBYl8FdR6hFUo45Re19OcgHrt56Egf8XarRSfb42h67QvpVMB2Li+rSGwlr39f7fGUqyCeuHnoSB/xsqllXcBa2gPTd2qJ4jqlk/2Dm0RbZXu2QFyugnji5qEjfcS7WnoVy0NUQZu0DXKHWnb1keegHvuM81W2VK6CeOLmoSN9xCukFVMhDgyz0twNh2kVHjMDFutxdrNJrza1yFUQT9w9dKSPeNcgnudsnBRKXWcz5TzW9bBNWFJrowQk/MEp/SWIJ+4eOtJHvJsuHXqfWhJgkwqU8gStIcJsKTTUqfnZKF65CuKJu4eO9BHv3EPNonkm6EP2RLywe8NrgBqIm0nZ45Z+gPRn91DcPXSkj3hpiLcRuE+ownvb8sigezINc9Y0GNHaK6T1Jognbh460Ue8awCgLJn43xqLAVSVwRqu4iOUqNKYI7+6HepVEE/cPHSkj3iFdMfIlcRW3TEQSKOBza4QDDEoxViedR7qVRBP3Dx0pI94l1palfSoIsB1NwAM2YElaoDS88xhWOyvVgDoVRBP3Tx0pI94hzTH2HXPpAm4bocyOhiXVVnjKAtofjjyQK+CeOrmoSN9xLuRB9Ja7g2BdW+1YEugpRSwXLPuGY+m6QdIfw7iqZuHjvQR74J4iSTNGoD+BfFKWYWHJdujl3oqlaOkV9Ol9SqIp24eOtJHvJuIF61VmREEd+Ex5qo5tA5g3JPDRMX0Fy8en4N46uahI33Eu8IjZ1REg2bZ9rN0BYs5Qp8TNbY5ans18kCvgnjq5qEjfcQ7pNseHhYChJoKUOWxyuhZQSKxmGHq8mqdll4F8dTNQ0f6iJeDaSQVZdl9Wh0ocQYbqNC5Lr5LHcF+8S792T1Udw8d6SPeBfGU++yGq4Ju63o4goAtkGHqnpgujLX/oJb+EsRTdw8d6SPe9WmhhmoToUnYTS17+oGNAihkZVYJ+hOkP7uH6u6hI33Eyz2eLbZcCWTP46UFMGgbCBrmiDOQtf6DWvpzEC8Gdw8d6SPexaUp/5sUtmdKTyCTClpLBQypxJQya3wUxKNwEcSLwc1DJ/qId7fDHjs3Mwg9rEM6TNuDxDKkWWcZhqOOR1M8/kv05yBeDG4eOtJHvIt4jDRaSw0CqW4HMUFlNMhiJC0P7fnRFI8/SH8spWNw89CRPuLds3Sk0coCedqMQKkjWEwB5n6mTrXOaI+mePxB+ksp7eahI33Ey1N62JymELTuiXgzgU5SMB5Cs4WU6Qel9OcgXgxuHjrSR7w7pbmNQLPDxJaAet7Z0jkhpDhRGymWX5zSH4N4Mbh56Egf8XJ8WOGC3IBTaBtpA0mDAGsLkqjk2h+Zh3+Q/hjEi8HNQ0f6iHdIaxIq64C22GWbh7iXHkZIMoXGDK3MX1wPPwbxYnDz0JE+4p0fnkIKtTZIZa+16DhW4ZEbFCFmYe2h/+IR72MQLwY3Dx3pI96Zh2MWVsyAPBUoy56Ity6Ko7eMCdVSerR76A/SH4N4Mbp56Egf8a5BvLRVTbcB+V83La6CWilkaOnfwotZx6umlj9If3YPo7uHjvQRL3cA8EwmCjp01dIh7Uc8nFASC4Y048iPJuL9F+nPQbwY3T10pI94t0/LegszE2BOGYhYQUgIuDYMNapG+8G79OcgXozuHjrSR7x7l+6GOKSsA3qPSec21yndFHrsbVbE9fWjBvE/SH92D6O7h470Ee9iS7lY2m3hxLSQblHBpO31WhnnnvE47VFcmuJNEC+6eehEH/GuP3wMjrLn4KHGhfVupi3GMCgEjFRjqI+aaf9L9JcgXnTz0JE+4t2DR8y5a1sg5z3Fg0vZ8x3XSZ3bnCGGUZ6V0vEqiBfdPHSkj3iXWlqlcrDSAaMhkBUBaYowx47hmVmIj8aH/UH6Synt5qEjfcS7RS2RS8hiMCrPvU5rlSAzzn/vHyl2ivpqNe0fpD8H8aKbh470Ee9uh62GZnUVz5VsFR5xD/CIArkPbpGta5UfIP05iIduHjrSR7wbmD5zTr1H0FbSKjx2W23kBuuknmi5F0r0A6Q/B/HQzUNH+oh3hYeMmHKoMP+NPNjj/2vJDLESZ0Xuiq8iHvEqiIduHjrSR7ybW9orSdwmywJ4jzxooJMDIGuS0eP6/AXSn4N46OahI33Eu7h0C6WlxXAZhYBKVNA0CaKa7Q0AI8qruHS8CuKhm4eO9BGvkA6j9MbBYNA+qmthME3rqO61hz55ynzVpxWvgnjo7qEjfcS7Wjq1kEZdFXSoe1PLQrrOVgBnbTR61oX7e6S/BPHQ3UNH+oh3hnjnmCcKMO9RvNlkndKVQQsqdZqo8gOr5UsQD909dKSPeOceppjYhKCP/S49cNEc1h2xWpoqsYXYXnXTxqsgHrp76Egf8S4uTaxhYoWAq4KmECoY0oBmkhOOOFJ/dT3EmyAeunnoRB/xrpmWE2GdAUTyKqWjNhCMBtIsWunj3bLl/xL9JYiX3Dx0pI942XloA7skmFjiQro2sPUldBzFUoyltFedh3gVxEtuHjrSR7xMLWkNhVfdkdI6pVMTUGy8kJYZKmJW+QXSn0vp5OahI33Eu2fpqD3mkaFkFiCWCrXECaHkmShLmPTqWRqvgnjJzUNH+oh3/eHY0sQeoNdEQLqRjlSBZeeWdIFNr4J4eBXES24eOtJHvCs8SsyS+1wM0x55UCeYzHVHLBhnt1Gqvgri4VUQL7l56Egf8S4uvcoMC7KKZ8kZaG9rUU17LJ6kQsg4+vwB0p+DeMnNQ0f6iHfP0qP00lqHPHbhYUGhzi7ANdWcW7eSXg2mwasgXnLz0JE+4l0tnXvorAEG8l5N2yNIX6c0NUpZtZHoqz4tvAriJTcPHekj3r1Lzx7aiAb7aWOBvEqQWlctXdKMOXXNQr8oPD67h8ndQ0f6iHeFR8/rnM4TRu663cMBEmeBHmSWlgPW8INHvC9BPHL30JE+4h3SsZMEYkjKC2llAutzVdXrdI49jJHrD07pL0E8cvfQkT7i3R7P2Uy77vjdKqhp1ASCpeyNcbEQChv+4F36SxCP3D10pI94ly2NIsSlwZRue2B6gLr7aiVE1S4xzfnqXTrdBPHIzUMn+oh3h3SPjeqqO8Ti7mkZCmoToSEmlFSK1Ef7w/9L9JcgHrl56Egf8a6UDj0UDbxLjnVIa9vZ/xkhdhsh1YBYXjUApKsgHrl56Egf8e6UjprqqppBR15Iz4YgrSfI1lKNnWeIr0rpdBXEIzcPHekj3jkt1SoNDtBSCNsPF7BBAiWXFiOHVUm/evBIV0E8cvPQkT7i3WCaYhxji5DT3ra8kV6XQoXQpA4pq9KerwbTpKsgHrl56Egf8a6Wbpp6zQwl7G3LTScslm2/f3QRY4r1VZ9WugrikZuHjvQRLwuPzq3ZKjzKwFVLZwWVuu6IFWNFCZLyq2badBXEy24eOtJHvJ3ikW3qgMl7fNjARfOYeY9OzzliL/PZRLx0FcTLbh460ke8O6W5hCpzQKp7FK/sRzweA6LOmYRGKuUXp/TnIF5289CRPuJdLZ1XudwkAWdioBoG1D1dejdv1ZlKLP1VaildBfGyu4eO9BHv5paSllU0E9SOuk7pPEBnnYC9txwktt5eTcRLV0G87O6hI33Euz2eg0OvQjBj70BllAU3Z8illqnr3ij5B+/SX4J42d1DR/qId62HJqPVJtBqFKBJCKJtwkihFa6apb3aepiugnjZ3UNH+oh3m1pC4Fz2AF7ME4j7ji2JQtfRENWayavYEt0E8bKbh070Ee/qjjYxhsVxRN7RpRLBxugwYmMqxXp8tvSQroJ42c1DR/qId3XH6FZCQBgBEYhagHVhTLCqjtFjG/t5+gdIfyml3Tx0pI94d0rX0keXCjJr2pN4B2jFCYlzqKKV5dmiFroK4hU3Dx3pI14OphkxIQZg5YW07g1xvU8otRprik3t1e2QroJ4xc1DR/qId8/SqYTUxoDSWweKI4PVVVDHlIqGmkJOr/xwugriFTcPHekj3k3x0Nppn9J972ihVUdDzW3sNF4eRYpWSz9A+nMQr7h56Egf8S61hDn3yhMk7SkenQiUOcCgZMYxic5XfVp0FcQrbh460ke8dFo41mgMRXkVHi12UO0dYhtT+7Co6ZUfTldBvOLmoSN9xMu1FhM5zPXXMGX3aQ0G6UyQOibKeYbBv3jE+xzEK24eOtJHvCs8ktQeyUCb7OVDkqDOobCw1qgjKpVXay3oKohX3D10pI94t09r4pRSMjTb06XH7FC1TEihCMWB6+b4g+vhlyBecffQkT7iFdKz81z4GlSJEcj63gGAApjLCC3u970fRDy+BPGKu4eO9BHvTmnDWoa0VXjYKjw0VRBrBknV5qA8ZnvVAUBXQTx299CRPuLdppaWJOO6HiYLZZ3SOYFWW9fDtphTFen51Smdb4J47OahE33EuwePkFNILazz2Xh3HipIGAhd1IZojTRePUvnqyAeu3noSB/x7sGjoEVSghjTKqXZFKw0ghomhZi5p/iDQ/pLEI/dPHSkj3jntEzpNGJfSNcGtOd5KAVb57U2TqXv+TQ/QPpLKe3moSN9xLtSWjqmECrEuf3wagK2aIaRKac80wz0atZSvgrisZuHjvQR74J4NZSZLEOqMezUUgOZEmEV2BFHCJHiqw1x+SqIx24eOtJHvEI6hIyB9kLaMXeflnTQ2Qqg5HVDrKvySK/Mw3wVxGM3Dx3pI95dD0evKWGCwViAcFUfEjNCo6myL45ZXm21yFdBPHbz0JE+4l3hYUnKEAZLvQKZ4TqlFSEEaoVkIuVXHQD5KojHbh460ke8fJeuhiM2KFjCfvEoYDVm6A3TSLOi5V+c0p+DeOLmoSN9xLtuWpPMUwwq8l4gXhKY2Fx1SJxcLO4pNT9A+rN7KO4eOtJHvKulp7Zge15Yq9s9lArWcoIaa10/mDR+gfSXIJ64e+hIH/Fu6WEvMdbJUFLaSw8jg2ioMFJvzVaRzfkHhviXIJ64e+hIH/FuU0sInGJuIL2twmPKHsXbBygLz5BIYuw/QPqzeyjuHjrSR7zLlvJMpWKF1AxhlRkJNOyVnnmwhEHB8NW7dLkJ4ombh070Ee9K6d0HXrnB1Fn+h+iKYy8R13VG98AUXj14lKsgnrh56Egf8bKnxUJvM0LVfTSn1BbSiaEFzYEW7DReNdOWqyCeuHnoSB/xru4IhagGBE266g6tBtYlw7BUa22k8sw8LFdBPHHz0JE+4h3SYxJRyxDq3Kd03LfD3R+egyqqWeNXqaVyFcQTNw8d6SPemYe5pPRvMA0rARUVsD2ZNwRuVWzYxF+c0p+DeOrmoSN9xLs3PEqlr6sh0OR1SnNap3Rfd0SMddcjtVN61dRSroJ46uahI33EO6dFykiZMygOW6d0qOuUbgKl1dE5JeRn67TKVRBP3Tx0pI94V3hMpiLWQUrssG6KDFrHhDn7kFV7MOovaunPQTx189CRPuJdB4A0Grauh3tVN1AXhJprhpmV8xxtaHllHparIJ66eehIH/HulJa67oCSoITIq6C2CMLUIEaaQ9vEUF7FpctVEE/dPXSkj3jpHrZacFSoZAko5wKaK/1707PZccRnA9PLVRBP3T10pI941yCumnqVCdFyA5IRQEKc0Glgyo1SfLappVwF8dTdQ0f6iFdIc7ORrTWwsueW7pSpFV6ndAqjTNM+2i9O6c/uobp76Egf8e562NTStD1dKRIQzrE7ACLkFEOUuooQe1VL800QT908dKKPeLlOK4beSl6n8jYPNfx7oBZAZDYdC/Px6g2Pb4J4GNw8dKSPeIX0KjI69iigexgedV23w5QirGKEtHetnF4F8fgmiIfBzUNH+oh3p3SxMWNl4NQqEGMGm32v02pT61R7t8eTb4J466/MkXak/1e8i3gYtcIxQ0lzD3nUABpsHdqp516mBJqv5qXzTRAPg5uHjvQR7+aWZpq9NINVN+9ZS1mgzl4hNKsJpw3ur/rD+SaIh8HNQ0f6iHeFx0CKZawKmjEBzT0bL66jmiVhXlX1wrv9AOmPQTwMbh460ke8c1oI4zqLE8wc1yndqkJNvUMeyIq4iP7J9fBjEA+Dm4eO9BGvkC5plGHVIMWxroe9TdCWKmCVXnsKjM+mS/NNEA+Dm4eO9BHvkM6YyWqEmvfA9NgqaLEEtUsZdbRk9RdIfwziYXDz0JE+4mVqCdevdSz3VUfv2R0DhAjXHRErjx5n5FdNLXwTxMPg7qEjfcQ7qyWtWrpZhXUaE1AgA7FYYQQZYbbAGV81tfBNEA+ju4eO9BHvIh7KNKogxLrfpee+HurepxVjbrNyyfEH18PPQTyM7h460ke8Q7rOEGplkFVMA5WioHEItPXt7LsjoPyg8PgcxMPo7qEjfcQ7q0Xq3hSeIFsbsKrodTOcksGCzJZz77G/CuLJRRAPo5uHTvQRr4hGzixBCOb+oKgIkuoiWphDHKGnZ8Ol5SqIF908dKSPeOe0jIlZw6o2aOx1WmOCzmLQS6v7gMaCPzikvwTxopuHjvQR797wShhhd8+GUCoQ1lV3rFJkR/K65ExV+Ren9JdS2s1DR/qId0ivY1imdoiDeO8eSuueaASJQqxDW8H66g1ProJ40c1DR/qId7OWonYMuUIMJQJVMqghC2TRhHOyYnvV1CJXQbzo5qEjfcQrpEfvJDEbqNBeetgj1EkFcuYapeIsz7ZayFUQL7p56Egf8XKdVsBQGoNq29lSRrAkAthXEd0thdpedQDIVRAP3Tx0pI949yzdOlq1xfDkHcSbYcFtDcqQaCPyYHvltMhVEA/dPHSkj3iHNNH4N1O67sw0zTJBsmUYc/0vvxKX9iwuLVdBPHTz0JE+4t31sDG1EBfSWGldD9dRXWWuQztlblnGwPFqMI1cBfHQ3UNH+oiXay1qjWZ9z3dEoJIqiJoCT7IhvbQyXzWIy1UQD909dKSPeOcehrbfoSdwxAg0skGt63oYg6akMVLEH1gtX4J46O6hI33Eu4yHlog6DGS7LDT2AvGRJtQ2d00dscZXm1rkKoiH7h460ke8KzwqxRZrAOZ9Pcx7kedkgpZMY+iRLb5yD/UmiIduHjrRR7zraRnYStACOUlY9TQNUBtt++E0sMw0p7wn+ksQD908dKSPeIe0YaraIjTe48Ns9r1tWSHPUhPKgh1fTfHQqyAeunnoSB/xzjysamgkkBr+78gDKakBi2pIzE3nK6dFr4J4yc1DR/qId8/SHKdgkHUxbLhvhwoie2+LScecjOvEHyD9OYiX3Dx0pI94hfRssmBeDKv0vU4rNtAeVkEdhvZcAsbxyjzUqyBecvPQkT7iXRDPpBFzhBRxndLIDQRLh9552Bxoaj948PgSxEtuHjrSR7zrD2dSlSQgurOlozaoShPaSDzqDL3VV3FpvQriJTcPHekj3o0Pa5HynAhCq9ygNncjbVDgwV0TNcL+i1r6cxAvuXnoSB/xrvDgaRlVIPey12mldUozM0wSZZWS+SfXw89BvOTmoSN9xMtRvHuMx2Soc8adLSUwkwloOLposBRfdQDoVRAvuXvoSB/xCmlKSlZXLU2WaH9UqBUZ+sjIc1C3X5zSX4J4yd1DR/qId+/SUgqxFgj0b9ZSVhDMAUbqlGMb1uRVXFqvgnjJ3UNH+oh3p7TlOCV20DnXUd1TgpoSruvhTBWncMNX3bR6FcQjdw8d6SPebWppM6Q9XXrkEtYpHQssyHdTS629LwDKqzEeOdwE8cjNQyf6iHfP0oVrt73qcEwEqrGB7DM75tlsrC8HP7od/pfoL0E8cvPQkT7iXQMAhtJZItTOGWiwgGKPYGFijKHlTo9SS3+Q/lxKk5uHjvQR70rpjrP1MqFQZ6AS1ikdmkFuPCIGLlMexaX/IP2llHbz0JE+4l1cGvtYVXSD2eoeHzbrOqV1AFalJGSU8ReFx+cgHrl56Egf8Q5pFeHc1u2Q+45LcwPlmiGsy2KdveQwH73h/UH6cxCP3Dx0pI949+CRQostI8xUB1Caq4y2WiBG6alTRK2P+sP/IP05iEduHjrSR7yrpXmY5RIhEe7rYch791CFzNNUjUlfbVv+g/TnIB65eehIH/Fy9xAHmn2d0tgCUAwVLKcMmmZPFousWuQHSH8O4pGbh470Ee+aWpg1pxGhWNmbWnAP5Y1p1SGpttYGPZvi8Qfpz0G87OahI33EK6SZY8LaBXinO8jSBOHFdY3WkQtznb9A+rN7mN09dKSPeOmH95pKjpD7XiBuc0K10sFKjdpj5xR+cD38EsTL7h460ke8i0uXnvhfBwCGAiSlgaRZATWmYKuS5f6Dd+kvQbzs7qEjfcS78WGr1Bi9FehBO1D+N2yJOuQgITBTCuFRg/gfpD+7h9ndQ0f6iHeTadqspc0FMuluA5hp1RwFF9dNEbXv0PQjpONNEC+7eehEH/HuwaPvFbRh94fzIhq3H65Ke1sLpV6zYngVLY1XQbzs5qEjfcS7uiPGlDEazPpv6WEvUAs3iD0N0mo1lld+eLwK4mU3Dx3pI97dDjnVlFuANJoBTRlQUQvobDMgS5jhVRAvXgXxspuHjvQRb+PSbYx1Mcw89hQPNZA5JvSskyj2+S4uHa+CeNnNQ0f6iLdbLQyLTmArCpQ7QyUjKJxaK7iwLo9mLf1B+nMQr7h56Egf8XJgeos6d1NLiut6yEGh8lyEz6jYKOxFmj9A+nMQr7h56Egf8W58WC9tWkjQlXEVHiOBhMwg6/taWuTaxw+Q/hzEK24eOtJHvIt4WC/YaQLmUfbc0gS2d2pJy2G0ajbsVbY0XgXxipuHjvQRr5BuvRhnKhB6Xqd0ChNslgK5m3LusVX9xYvH5yBecfPQkT7i5aYWraGtUzqMHP/nlJa46hAcnTSUkLK8ikvHqyBecffQkT7i5WraTllJINuOeKwje10Us0CKs88wI8/8g0e8L0G84u6hI33EK6RrjpqtboOlpHU9NAJN3CFkisRaS8qvUkvxKohX3D10pI94Z7XM1qivWjphY6BgDVSIYEYcQXAGLq+ypfEqiFfcPXSkj3gXW8LWqlWDsY9qir2CRs5QCVcRMuYwftUBgDdBvOLmoRN9xLtSus4xMAXgONoupXFVINKg2SI8EKbxrO7AqyAeu3noSB/xrpTuk8vMBMi6kZYJ68ge0PZegIIayB7NS/+D9OdSmt08dKSPeNcA0FNnxQiyj2rqSlCZGNalsKR1SGMqr5wWvArisZuHjvQR75DOKfYeI8ywHzwkTNBcKrQZLGSbaf32f4D05yAeu3noSB/xbtZSplBia1CHZKBsCYRrg6jWYl9a/Unh8TmIx24eOtJHvIt4JAzWu4D23acVEEFqriC2x5cKx1B/cT38HMRjNw8d6SPejQ87Qbx1QFegSm1v9AwwjYxllCj0qpkWr4J47OahI33Euw6AVnr/NwyvTwNaNQhYjAPGujOGvKCuz6ZL41UQj908dKSPeDnkseTYSWCmHfFgYdA4+l7rKSX3SuuC+AOkPwfx2M1DR/qId364YZmpKWjK4386ALSQwRxZdRUehfqrmQd4FcRjdw8d6SPejvHQvMOkrLsDIK2bYV33RcApgRsR5mczD/AqiCfuHjrSR7xCenQVVR6Qd81BadXSum6MMEI0zrh+WB/t8fyD9Gf3UNw9dKSPeIV0J9UeRwWZdRviRUFqQyCSdXg37Gg/SC19CeKJu4eO9BHvaulBNYUqUGzVHGT/ZuP1Cb3GojNoG/rKakk3QTxx89CJPuId0ZlyqIwwTCbQ/2/vXHY17Y3rfC+ZV0SyDqwyBE2cDDJNPMok4NESIMuBJeeAIPcesiXaalnfB2bwvqP6IWztXn3Qv7ufpopcq6p2a3jdr3laykK6Sg7ylB+OV0E8dfPQkT7iHdJxQVtsQKx5Id0SQ52msM7tbDNyyfmpBw+8CuKpm4eO9BEvV9OG0mZMECiGdUr/eJZen1WKRIR5UnuqmRavgnjq5qEjfcS7B4+RFRkrFOwI1FvZ8x3bnoinCdsCOzz1hodXQTx189CRPuId0lyk1pyhVNnTpbVAobAK6oZTJNjs+AbSn4N46uahI33Ey60Wo+oICLg3aS2YF9LaCdYhHQJ1Y3vjweNLEE/dPHSkj3iXWpoDY297bXhehccqNcAwRmh5YFfJnO2puaV4FcQzNw8d6SPepZZiDYIjQKspbj+cwWROsHVKa2q5xvHUkEe8CuKZm4eO9BHvlh6uC6GufwBlFKDCHbRkWqd0aMVKqx3fKDw+B/HMzUNH+oh3DeLKkXlVGrXldUpbC+szDSBTrZNQk/7UkEe8CuKZu4eO9BHv3qXnaCGkAN3GqqVrWdfDuU9p7UhjaFoFyPNIfwnimbuHjvQRL2vpFMvAHzvhGIisrFpaIhRpXVMoqdkLVsuXIJ65e+hIH/Guls6Dem8KDeMEirVCqVqgck6SZKSc6AWkP7uH5u6hI33Eu1q6moWeDLj0dUqXLFAx7MfpiphiDxGfikvTTRDP3Dx0oo94Zx5OFlsgQwiYttOiUJINqMarlE4558d2D9FVEM/cPHSkj3i3AoAG5doaxLgbAOpMq5TGASKCk8O6OfanxofRVRDP3Dx0pI949+BhhYvmDiUqAs2OoLrqDpkmZZQgqb6B9MdSGoObh470Ee+aaVtnLCMDkq1SumMHq6sOodJCwTnTzE/dDukmiIfBzUNH+oh3tbRJpDoKpDEJSH8sPYwN2ug1rUM7dXzjlP4YxMPg5qEjfcS7phZKcXLlBXKuQCMS1CENamZWSYXRnpq1RDdBPAxuHjrSR7wrPKrhbGndB3UPeVQdoDNO4JyCthL6OsRfQPpjEA+Dm4eO9BHvTummM5UwoU9cFfQw2nHp9VkuOdjoGPmpIB7dBPEwuHnoSB/xbopHxjFsrlpauwDF3c9iqwRJnCLFPYj3sfFhdBPEw+DmoSN9xMtZS8Q/Jv+PSgUIrUKVKcBlqu7VP0me6gCgmyAeBncPHekj3qWWqBrXug5o7bv1cGYobcRVWmtBSWrFnlpNSzdBPAzuHjrSR7xDOs3UiSIMHAvpYgZmspd5DmGRkvJ8ahQv3QTxMLh76Egf8a7wiAlLxABRMK7r4fYRNXRIOKXonBL5qWwp3QTxMLp76Egf8W6f1hRF3Z5hsL1AfHFtjAMW1thzDZLTU5ta+CKIh9HNQyf6iHfR0h/zdhNBCboOac0NapgB6ihzWLc2Hyul+SaIh9HNQ0f6iHdIJ4u0nZYYwwQiQahkHSJqS1Rmy/zUJF6+CeJhdPPQkT7iFdKsJducBH3skQepjJ1amhDmoNBKaX2+cUp/KaXdPHSkj3gZ8WCNxrbO5sZAP2qOVA2kpkgSMdbH5qXzVRAvunnoSB/xbtYSDVReBzSKJCCcHWpJuxGxrXN7VOnyVMSDr4J40c1DR/qId6tpkwn2WqC20IDGiGDZKnSrVpplLvJUEI+vgnjRzUNH+oh3SC904zqPIYe9nzYiglpXkFWOUF93R7E3TunPQbzo5qEjfcQrpHeL4WCRvUB8D3mcGRQ5w6BWe9Fax2NDHvkqiBfdPHSkj3jnh9tkWcc0tIZ9FR7rqNa+7ZY2hXSStf6C0/IliJfcPHSkj3h3SlOiUaZCqdR36+Hupk0MPBNKm1RFn5qIx1dBvOTuoSN9xLtTevTUqQ0QKut6mPZFUfoE7i1iCdL5sdQSXwXxkruHjvQR72YekA5rZvtSmBbSeUAp2lZBPdflsHbs/YUXjy9BvOTuoSN9xMsgXp199gAtDgbKKqAlEGAPSD3mvEh/AenP7mFy99CRPuJd4VHiqBEbpBkHkHQEUzHopa1bIhLafAppuQniJTcPnegj3pmHaZ3RNXVQnovoVuaqO2JelXXtEiOiPGYeylUQL7l56Egf8S61JDEpdoUQw94fvuDeMxDASi0xLLpbeAPpL6W0m4eO9BHvUks8tLaCgCmtU7p3gboohzjrNNQac39q5IFcBfGSm4eO9BHvSmmcIVEJYEMJaKwDuvZgMENPpXEvNp5yWuQqiJfcPHSkj3hXS5fR2DBCziK7AyCCVhvQkcx0pNzDUxPx5CqIh24eOtJHvBtMUyiFHg1WSb0HpleFGvoqqBMWwRqLlaeepeUqiIduHjrSR7yrpasy0yo39pKhP/nhPAPs43HiZOPxVFOLXAXx0M1DR/qIl4VHoEixQ8uy12mt87r0nsBCidpqnjE91dQiV0E8dPPQkT7i3SNeHhbnaCC4N7VwJChcGKzHbjJS7/WpiIdcBfHQzUNH+oh3p7TFEkI3wFInkPIqPKgtwltW2S0t4Q3z8EsQD909dKSPeDtdet0Cse4n6QFUSBfSm+sylKIWtseWHspVEA/dPXSkj3iH9LTKIRZIogvplBrYrLJr6VZFIqX41PgwuQriobuHjvQRr5BuM4y07ogwZJ3NlCpDjTZBa6nWSOLgF148vgTx0N1DR/qId92064imNgS0jVV9UMeFdG3QEy3Qc6jZnroe5psgHrp56EQf8e6QjjhGwgGjTwUyWiVHXh960lysUrf81GrafBXEIzcPHekj3o0t7aK5yqI5y6o7bB3SBadBkyXiUKn1DaQ/l9Lk5qEjfcS7Z2kSLcoZ6p6/S0337iEzoFIo57z+qzzVTJuvgnjk5qEjfcS7Z+neU5+doeOMC+m0SmnO67IYxaomKXM89YaXr4J45OahI33Eu9vhwBCmEYjyOptlT063pmDYc0uhhPrYG16+CuKRm4eO9BHvnqVzDElrgmQ7W1qJ946WBMw9ljgxEvUXkP4cxCM3Dx3pI172hwfrSdcfw55WShTGOqXHqj5a7UnaSL0+1QGQr4J45OahI33EK6Rjjjj2hPQyUwKKhFBSjNCo4ShNQpan+rTyVRCP3Dx0pI94N5hmFE4sBIltn9JjFR6S9gTTaqKr0H5unVa+CuKRm4eO9BHvOgA2tfvVrtHcHQA9gopM0Fy5Up0hPdZNm6+CeOTuoSN9xLt36VV1pCBl1dJM62yWvE5pZJCeZg2zFRlPZUvzVRCP3T10pI9413oY4mi5GcTRBWgVz1D6IjwVjdhnjym9EPH4EsRjdw8d6SPejeKtlXq0BgP3Hk8tCpZaAO0x8iwt23yhlv4SxGN3Dx3pI96d0lgkpcLQS/xxKVxldGwCtfZSZu91lqce8fQmiMduHjrRR7wbTLNq5h5SBgyzAGFZROsenx5iynPVHtOeKqX1KojHbh460ke8qztUtIVG0DlkoIn7DQ8N0hytWqQx5anBNHoVxGM3Dx3pI146LZliTwahlvDHSbyVS1r1dJotr8q65qcG0+hVEI/dPHSkj3gXl869NhKGNoIupKmBrSoaBmOcnKgneup2qFdBPHbz0JE+4hXSBXvsuXeYtEPSYc+ZrqOA4WjGtUdMb9TSn4N47OahI33EuwePnHrj2FcZPRGoZIZdawCzBE4jjvHYdGm9CuKxm4eO9BGvkNZ1EA+xAaN0AqpDwdoqrVOKq8xOWgif8sP1Kognbh460ke8e/FYF0Bqe2N42B0Aq3QG5cAQ0UbLoVmkN66Hn4N44uahI33Eu7i08BBdl8IRUwAaOUK1auubRWJdwBd8yg/XqyCeuHnoSB/xcm4pSWx51dJ5B/HimFBS6SAhN0tzthRfMA+/BPHE3UNH+oh3rYfUtNSssOqOVXjERlBjGiBl5tLbaBpeKDy+BPHE3UNH+ohXSFfkMYh5ZzrmqqUlrc9kVR9Z4ihMYvzCi8eXIJ64e+hIH/HuemgjtzAyFAoL6YAM69COEALXiqXGPp8a46FXQTxx99CRPuJdLR0KIhlD7IFX4WENzFICpISV2pzpsQ4AuwniiZuHTvQR7zoPu8WYSaEprduhcAaNddUdlKzHOvPE8jzRX4J44uahI33Eu7oDKeZREswRwp/atIzj+hCkC86S41O3Q7sK4ombh470Ee/i0q11NROIvLdaFJtQtSv0qDqToiZ9ari0XQXxspuHjvQR7wqPxGg6CWrpHai3DtUogFjSZi2R2lOzluwqiJfdPHSkj3gXl1ZjqQmh7Sm8NJDAcDYo3OpoymT41BueXQXxspuHjvQR76Z48M4treshh1V9kCyaLdCEncNrVrJ2fmq6tF0F8bKbh470EW83xKVa+7oertoZCCeuU1pX4cGrjrYyytQX3vC+BPGym4eO9BHvBtNobpHDgGmZgWotoLSQXtXIFJ1dxJ5qPbSrIF5289CRPuJdXJo7a8AEFWMASmTrM2WIUVqvU621p8xDuwriZTcPHekj3rUeVpNCPQIT2u5saVDnYMgyuI8csOMbhcdn9zC7e+hIH/EutSQUGrUKbRQCGpZXLZ0zzD1pKavM8FgHgF0F8bK7h470ES+bWqYRBQIOu0E8ZYQyaX2GncueINbGfAHpz+5hdvfQkT7iJdKRU80dVhW9TumiBDYxw8goey/sLP2F6+GXIJ66e+hIH/HyeqhW9h6LdVxHoNoaqGoHW3fDOjTTyA/V0hJugnjq5qETfcS7nhaJsbV1MVRtYa+m3TtahkDCQCOtclrtobrjz4n+EsRTNw8d6SPeId261oYIM+1sKS64a6UCJC2nIqlYe+GQ/hLEUzcPHekjXs4t1YmjJShh1x2lB6gSDKYFqev87r0/FPH4CekvpbSbh470Ea+QbqFmYkZQKWOdzYPWZxYgW5gYWqs4HnJafkL6cxBP3Tx0pI94Nz5Ms47aO2ScC+k+JtSCDbCXUfK6O4bwBtKfg3jq5qEjfcQ78zBE6yUtpAuvWrr2VUs3QwhpkoWUOOSHOgB+QvpzEE/dPHSkj3hZS4c5AgcI0vakRyKoaa6CmiTO0VCwvYH05yCeunnoSB/xbnxY4zEmNYhDdzdtjqAzr+shYpyEnOp8qKnlJ6Q/B/HUzUNH+oh32dLIhpU7lNLaPqUzFAsIs8SeVk1Coz00MP0npD8H8czNQ0f6iHfv0qxdONM6pWWvtVjVR5EhMAqv2kP5uaWHPyH92T00dw8d6SPendISrBIqjN73KR0FarYEbQxTTDOrPDTG48+R/hLEM3cPHekj3tXSsQ/Zk/8pDwKiVXMUzWnfEdNsve4h/C8g/dk9NHcPHekj3p3ShYKh2PbC07ZaGugIBtqZEnUK+anVtD8h/dk9NHcPHekjXi4fCoo9Kcge7Ui049K5GCBS7o1zz0/ND5N4E8QzNw+d6CPepaUHqVkIMFcBsk7qKnt82PomhXU+WyHVp26H8SqIZ24eOtJHvEJ64qT1n1V3tLQP6bLbtPYbHkYhHSLUnsqWxqsgnrl56Egf8a7zsLfRSyaYIaxSOiVeVXSeIAVHr7WN/NS89J+Q/lJKu3noSB/xbtZSSiOorUpDcb96zARl9vUhU+nU1t3wqc7Dn5D+HMQzNw8d6SPeZUtbLJV7gVrn3hC3jmoNPCC1MqrtfVqPRTziTRCPgpuHjvQRL5taBoV1BwMUmUDSM9Sie1GLWp7d4ixvnNIfg3gU3Dx0pI9410yb1wVMqsDse01cFAMTJogz1mxc2votewHpj0E8Cm4eOtJHvJsuzYIzc4EhSYBotlV4VARLyjUFYstPmYfxJoi3/i/EkXak/yTeNbVws5RZ99CwAVQog85UISvFTiX10d54l/4YxKPg5qEjfcS7R7yJi9tYIfU9ES/pBLW9pLZz6U1j4Ke2Lf+E9Ef3kIK7h470Ee/6tBq2EvY4GrKwCg/bezwxwKwyMMQx0nyh8PgcxKPg7qEjfcS7Pq2Su1Sa0LkqUBsGKpIh97m+J5eh86HxYT8h/dE9pODuoSN9xMs9nr33EiKknNYpPevci5YRcFDlkBWzygtIf3QPKbh76Egf8c49bGgzjHVA17hq6WoRFINCa9wwBm1anqql00UQj4Kbh070Ee+IpkgpWgZstDfEBQOrYwCXgtRyGyU9NcUj3QTxKLp56Egf8e7Bg6SQ9AJ57D2e1gaUuq6IXGPKpcnM+an+8HQTxKPo5qEjfcS7UlqlZgwDYqAGFBuBNa1QopSUKS3S30D6cykd3Tx0pI9416Y11daxPMB6KbAq1w5a44BRR5w1c6b21BteugniUXTz0JE+4l0Qb6xz2kqHEGsFGmPCnuoBM5bOo2rV8VQQL10F8aKbh470Ee/6w5V5ShAQXjdDogW35WkQdFrUum6H9akOgHQVxItuHjrSR7xCOsqYe7Hh3j0Ud7NWgLK+DagDh+Lg9tS25Z+Q/hzEi24eOtJHvCs8okQaUsAq637EY1DKDJySGPek/Erh8TmIF908dKSPeDfygOJkCwpY066lJ0JZVTTIyBpizy3Vp8zDdBXEi24eOtJHvBzyGLlRbNB7ykC5Fqi8V9Pivhlibl3eqKU/u4fR3UNH+oh3cemppc+kMAoKEMf94sEJKBAGTly5PDVrKV0F8ZK7h470Ee/GeFhiNQ2QqTDQ3K2H0vd+2lLbbEVbfGqfVroK4iV3Dx3pI96d0rQO5c4ZNGABSqNDTXnAGLk20mrZnmo9TFdBvOTuoSN9xMsXj1G75FVzmCykZxlgYwwouaulsZsPx0NI400QL7l56EQf8a4/fIQZugwgFd5jS+Nupu3AQnMvamnR8HmivwTxkpuHjvQR74J4VlKhmSFgX0iHZFBzmpBMo8rsk+pTY0vxKoiX3Dx0pI9413mIC1tpA/Lsq+6oe+mhqIJJSjJntdCfKqXxKoiX3Dx0pI94N2tJRkekH07LHkwzCCxqgampUrPYi71QSn8J4iU3Dx3pI97dDtNErqVBobALj75uhy3x3giA1Xrl2J+KeOBVEC+5eehIH/FuYDrzzEHX9bCFCVR63Q8eAsaNNMzB/Jh5iFdBvOTmoSN9xLtaWrs1pQmFbY88sAolYYHIBXnkzr091XqIV0E8dPPQkT7i5YtH40JF9r7DtK6HFaGMmWHgUtMcQvGpKR54FcRDNw8d6SPedQBQTSVZgKZcF9f7EY+7/bARLXPT8NimFrwK4qGbh470Ee+6aTMZVtqZjlhWLS0Kpe3OFhmmPHBKfQPpz+4hunvoSB/xLi5dBwVpDGEf1RQSgdleTZs51WmtR36hlv4SxEN3Dx3pI971aYWxvr5gkEohoMgB1icBbFCaAdfH8MIj3pcgHrp76Egf8W7Y0ugYhxqM0DMQtrFqae7QJwZZpXXN+Q2kP7uH6O6hI33Eux0AIlxTRcC5V9O20aFkXdUHZqSsaMhPvXjQTRAP3Tx0oo9494YXZ0y9KDTStrdaRCg9VehG6/TGUeZ4qqeFroJ46OahI33Eu9uhKdY9UnrVF2XVHVkX0jgBUaxq6qOGp/rD6SqIh24eOtJHvPPD67ofppIhxaBAQwuYRAUuVrLFkFt/akMcXQXxyM1DR/qIdw8epkJp1D9uHKKAFUxzhbFuiwNDY8GnJuLRVRCP3Dx0pI942Uy7vj6xdUrbqjkolwq1RYPQ1mGN01jqU820dBXEIzcPHekjXpqHE/OsBLPtJVqtNrAUJ8Qces+Vc+Sngnh0FcQjNw8d6SPedQAM68xh5/4lAkVcn5XeIPbZrBCWIW9cDz8H8cjNQ0f6iHcdAGFqbSnCmOXHRLwB2nKBhDWJ8JT6WJ8WXQXxyM1DR/qId3HpEqnbWEhT43VKm4Lm0iFXlUxZFNsbSH8O4pGbh470Ee9O6axxilToc90MqUmHUkOBYGlSaz2IvPGI99k9JHcPHekj3kU8RFW4IJDp+lBGglVBJzAMGGxIk/wC0l+CeOTuoSN9xLsOAJxYuBrgrAvpxnOPWdp3RBKjpjOUpxrE6SqIR+4eOtJHvMt4CA0Kva3iuQlQ4Ax1CgOPVXIE1ZnesFq+BPHY3UNH+oh37uGYZF3TOqVpndK0V9M2jlAEUUbMs6enmlr4JojHbh460Ue8m4hH6xY49tqhODrsJYegMfSdNO25WLNoLxD9JYjHbh460ke888OrrAsiK+i0VXdUlh324L17SJUs1FKeMg/5KojHbh460ke8e5auNiztF44yeJ3SjKDM63ZIKqNS5vpG3fEliMduHjrSR7yLeJTW0+IWAmMAYplQayXIE2fJISO2p97w+CqIx24eOtJHvHyWNiRVAQyo63bYEArXCSXOPVYsqvAbp/TnIB67eehIH/Gu8zCEyiPzDuJNICmrBMmGgKP2mNbXPuWpNzy+CuKxm4eO9BHvamkpFKrsphZJQKushlLFwNZXPSmgTHqqmZavgnjs5qEjfcS73UOptDTIQPI6oKnNBlZ1rlMaR6qklvSpDgC+CuKxm4eO9BHvzEOcoSsm4Gl75MGupUcTqDQkDsIQ9KlZS3wVxBM3Dx3pI96tpi09DEaEHSMFyolAS17n9a6le8kW6KlNLXwVxBN3Dx3pI9754QWJazLgNtcpHeoqo1tUmJTGmH1ypReuh1+CeOLuoSN9xDukW6TMliGHsJA22jfDdV73qX1QaZbjC6f0lyCeuHvoSB/xCumQeVhXAYkSgHpmUOoTauujzNorBXkB6c/uobh76Egf8W4yjak1mwFm3E0tMhmK0p4zvddaWMbQ+0NIy00QT9w8dKKPeDc+rKjIzirZniFGtUZQ3U5L4J7yHBbTUw0AchXEEzcPHekj3tUdXSK2sP4Y5nZapk2wxRH0Yqyp6Ko9nrodylUQT9w8dKSPeBeXnmPKXmihqa5qQ0SgJE0gXBqXdT/sj22Ik6sgnrh56Egf8S4uncM+pRsobqelRwWtuyGASmy1zcL41O1QroJ44uahI33Ey7j0+j2pc+8ekgwU4qqq06zriphqryMk1Rduh1+CeNnNQ0f6iHeFh0hXLQwJrQNhiWC5FIhqVjVSMn3qWVqugnjZzUNH+oh3Iw8sZkrUII69cll1v0hLAJ1h1x6hhPFGLf05iJfdPHSkj3hXeFgoRilCzJaAUjEopgpdZgpYQuH81PgwuQriZTcPHekj3gXxWm551cxg2tN+8Vin9M5MDzPizhJaf+MR73MQL7t56Egf8fKUjilazdC0824QX6e0rhJEEvWQapiV3njx+OweZncPHekj3lktKbQYcUKgtMd4UIeCgYCnpphLqtReOKW/BPGyu4eO9BEvT+mCluICOaGtwmOV0WrCgGzYZi4T7YXr4ZcgXnb30JE+4uVEPMY8J0GuxntTi4F2yhBr0RYCF+ovFB5fgnjZ3UNH+oiX+7S4hx+NWX0vEN9dh8Vo3xFbTJIqh/rUWot8E8TLbh460Ue8a6Y1rnmWCb32RbTlCRplwpAetNTaujzVeZivgnjq5qEjfcS7wTSljyK5A6Y2gRoOKKMPyEk7WlwFNj1VSuerIJ66eehIH/HulA6yiuUUVqHB63a4q2il3sGixk6NjDO+gPTnUlrdPHSkj3g3a4n3QCXuwDGtwmPuNq2EHUaORjZ5tPBG4fE5iKduHjrSR7x7w9spvJLX7XCGvXtoIhivy2LhrjlQqE2eGkyTr4J46uahI33EuykeYZ3JsypMEwXCwVDrqqXrftrri/dMbyD9OYinbh460ke8G8WLs2Hfj3a6t1rM1qDSKjxKXLdEYkmxPtV6mK+CeOrmoSN9xLvCg4L1GhoMzQMo4L4odoTcuaBltTaf8sPzVRBP3Tx0pI941wFgJLPnAjlxAbJVghjTgBBT6+tyaKHkF5D+HMRTNw8d6SPetR6aDKNsEKutwgOTgpaYYaRRJNqsMTzV1JKvgnjq7qEjfcQ7q6WWNgojhLon4mlYVXXhCtJGbpGC9vrCu/SXIJ65e+hIH/EyiEcL3BJBg+xZS+tDkRYhBKZWZ5P02MyDfBXEM3cPHekj3o0P47T+qR0a5V1LY4JipUEKeytRaaTzqQbxfBXEM3cPHekj3r1LE+II6z64V3UvpFVX4SEFKseoxFgxP/XioTdBPHPz0Ik+4l1auowg3TKknHndDuOqO6pNiC2lGFkVx1NOi14F8czNQ0f6iHdp6din2mRoiNtpqQ0szgKZR6aaY6IWXkD6Synt5qEjfcTL/vDI0kcBCbxOaVZZJUdniJo1tVV2WHhqnZZeBfHMzUNH+ohXSOcSLBfpgF3zzpYOUBsKsbOMgEHRnvLD9SqIZ24eOtJHvOsP30PvWprAvCpoihWhiFVIdVoJrSjzU9lSvQrimZuHjvQR7zoAMk0akqGvqyFQUgJDjhBjNglBpdlTfrheBfHMzUNH+oh3E/GIeuthndKqtmrpEaBOCSDclTDkNOZT48P0JojHwc1DR/qIdxGPGHKVFgAVB5AsuAviBOOOsdJke2yKh94E8Ti4eehIH/EytRS6oBB0GRUorKpaaTQYaYZVXufw3FoLvQnicXDz0JE+4h3SFJhSJAgdE1CeBppHgdBkSs2xVnyjlv7oHnJw99CRPuIV0q0l40EJjBICxRyh5Dyh9jECSlnn9gun9OcgHgd3Dx3pI96tiMt5tJYX0qH3XXiUBTc1SINHTEz23PIhvQnicXD30JE+4uU+Lc1aLa9LYWIg5fUZ78y0jm25FJXHFojrTRCPg7uHjvQRL/u0kjSaYS+ziNsQ77Cq5wEp2JiCteb+VC1tF0E8Dm4eOtFHvOtpSaXktOoOmXmPPIgK1tdlcQbhaKO2EJ8aW2o3QTwObh460ke8G3mgjYqmBF15HdLCBeqe9DgUS6UycdJ8AekvpbSbh470Ee8ePLpZkFL+eDEknQvpvsMeRWvnpqk/NlzaboJ4HN08dKSPeNemlUhwjASWUwOqkcGmBsBViGCgKYxPDZe2myAeRzcPHekj3p3SiIniUBimdSHdC9g6mmFajq3U0KK+cUp/DOJxdPPQkT7iXbYUjahyglz3kMc0aCO9zuveGua0ypLyBtIfg3gc3Tx0pI94dz0cNSGzQViVM9DICLVGBG15Tglm9Jh5aFdBvOjmoSN9xLvWw2pp7HJj0n7E64pgZc/jpdbTKqgX7i88S38J4kU3Dx3pI94NTE8tZcsMuce99NAENBaG2bhGWbU0zae6ae0qiBfdPHSkj3hXeEwdVKtBKnkh3epePtQDYA8BZ5zZxhuFx2f3MLp76Egf8c497HHOmvfA9JyAamugkhQKMcciJeb5VOuhXQXxoruHjvQR7/q0LBSce/auWQAKoYAFQhhlWlpVCS+2X0D6s3sY3T10pI94V3is6+GMKcDoXIHUGpSKAsl6NbHQSnpq5oFdBfGSu4eO9BEvXzz2w0ZE4Cy8aunFdWktQetac2JdxfVD18McboJ4yc1DJ/qIdw8e0rCX/cJRQ96raQsUWUV1plSlhEBUHjqk/5zoL0G85OahI33ES6cljoiLZs5VgHJBKLYbtpgH55BaxofMw5+Q/lxKJzcPHekj3vnhnDOqLKRb3dnS1EB7mTDHTEyVWsOHHjx+QvpLKe3moSN9xEuktUvkArHYKjxC6VBmZ8AkwqgB4ytIfw7iJTcPHekj3tXSmJlL61C57A1xuk7poQojlJqrxVDSQ4tafkL6cxAvuXnoSB/xbiKe2qJGJ4S6m1r25LAyZgWugmWq1Tge2mrxE9Kfg3jJzUNH+oh3Iw80YiEZkGPRdUpzBm19XQ/7TN2GaHpqndZPSH8O4iU3Dx3pI94VHn2kGriDTSOgVA20SoXZWlIO64vvD7Ue/oT05yBecvPQkT7iZethHNgLQ5SdLZ0kYFENOOoMiKlriS8g/TmIh24eOtJHvHvxSKnmTgl4lABUc4ZaRSGOVoVmTD0+FMT7CenP7iG6e+hIH/FurcVoWPogkNb3Hs+8M3iRoMcwmgqX1B8aH/bnSH8J4qG7h470Ee9mLcXdNou7N9z6uhTGdT0sc53SOTQ1Rkv5oaaWn5D+7B6iu4eO9BHvRvG2olNkQGgsC+k6Vy1Ne49nZsm5pIYvPOJ9CeKhu4eO9BHvxngMDD1XhNzW2UxcG+ypjwtppBkmq/JDizxzvAnioZuHTvQR70rpPgNKGjDWP0BpD6aRGSAqWemYZV0enyf6SxAP3Tx0pI9419Oy6o6GqUHKg4EyMxRdZciYg1PXRXt5Ki0dr4J46OahI33Eu2dpTiHjOqBr1Lh7WgpYawyaUmDNNCO9UHd8CeKhm4eO9BHv/PApmKYh9B9tWqVPKFw7cMxkjQcplxeQ/hzEQzcPHekj3hUeuZUwawLRnhfSOMBqj6DrjjinCa8r4gtIfw7ikZuHjvQR70YeiJWazCBhtVV45D3Fo65aWrW22LBSe+N6+DmIR24eOtJHvHuWTjp5P98lEgKaOUGVWUG6aaV1Rut4o/D4HMQjNw8d6SPendJNYum1wCzaV+GROmhTBJJSEUexEd+4Hn4O4pGbh470Ea+QrklwVc0KrVn54yOe7rWee/NhqzXXMp5qEI9XQTxy89CRPuIV0qyr7ODeoIe6zubRAhTpYx3aY5Ukoza1N96lP7uH5O6hI33Eyz2eURQJoc6UgAhtfTYq9JaqFsytpRdePL4E8cjdQ0f6iHcRD2lhzDQgFtnZ0hGhhknQszaWEMuqrF9A+rN7SO4eOtJHvEN6x0nLArnY5IW0JLAfszxqmrNUijSfikvHqyAeuXvoSB/xLrZUueQ+K4S5Y0tdJ9i6JMJMM9eKY+JjYzzSTRCP3Dx0oo94dzsc1GsJBDW1dUiPVYFo4AkysLQydHB5aEPcnxP9JYjHbh460ke8QhpxYo8tQlsE73VaFTRSgKnSphoVxqeepdNVEI/dPHSkj3jntBQlDqhQs2QgUgTNpUKyUUpmwzAempf+E9KfS2l289CRPuKdH64UuaUAsfGPnpYKdU/Ek9kX0CWI9DcKj89BPHbz0JE+4t289Bmp9pigjap7unSDVW4MqGa8/vg1ZHsqtZSugnjs5qEjfcTLuaU0aO87bHlP8Wi4Loq1dUg6sWELU+Ibp/TnIB67eehIH/HuDY/7EEwZUh1hp5YYzHJYHyYHFh7R2gtIfw7isZuHjvQR72ppoV5HQci90UJaduthSJBGwlBzS1HfKDw+B/HYzUNH+oiXE/HabhCPoMJ5dwBUKFUyDJMQjUeu4am1FukqiMduHjrSR7zLls5UZozrPth/BPFW4aExVkBipBBj7/pUB0C6CuKxu4eO9BHvTmkbgaQzrAO5AJkh2IwBGrU8JmPQ9ML18EsQT9w9dKSPeIe0FM5tZugcVy09duExkgCa2iqqS+T2VFw6XQXxxN1DR/qId4a4rZI5NYXMezLNWAV1walQkhQbg43jC+7hlyCeuHvoSB/x8l26zJ4tQmozAbVOoMYVutFMMeoi76m1FngTxBM3D53oI95N8bCAKEgwKE2gEBgKpQyTRZl7QWpP3Q7xKognbh460ke8W9Sy43ayLoZjRANiYlC0CVFVaN0cufJTb3h4FcQTNw8d6SPemYfIo+eWwKqEvWMZoZS5O8VLmGmEpvpC3fEliCduHjrSR7w7pQ1pnc0dRsrrlG48NtJpdx7mVpRk0huFx+cgnrh56Egf8QppK6GObAFkxAhEWUC3Mx5mwdTXAW6PjQ/DqyCeuHnoSB/x7sFDOHJIBmkyr+thJKhx7Nl4HSljiW0+tSEOr4J44uahI33Eu1paZqhSBSLvKR4aykI6Nmg4tGuYOT42awmvgnjZzUNH+oh3QbyamqmOVWmoApWWwZAzpDJxtk5jxjeuh5+DeNnNQ0f6iHfv0ih7w1CFEkZftTQtpLswSKbCqUoJ8pQfjldBvOzmoSN9xLtu2sjEPDtoxnU9nHGCaZoQQuyzcBR6LLWEV0G87O6hI33EK6T7aC3kfSnMe62FUoIyZljfnAtpbRTCC7X0lyBedvfQkT7i3WQaLLMWiYAVfzziGdjAuguPoY3zwPzUHk+8CuJldw8d6SNeBvHaIrogKOYG1FsDpWDQIoZcBuUQnpqIh1dBvOzuoSN9xLuZB1ijpsqQS1mndB5hIZ0YkHJrWWJdJ/VDSNNNEC+7eehEH/HukN5zSftkqIkX0XEPMG2499OWOkazXMJTdQddBfGym4eO9BHvzMOJqhoZ+qgDyNRAR131tPUZoijpY6tp6SqIl908dKSPeBfxkDqKzAxRwh5MowlqjwFSa1VaKLHbU6U0XQXx1M1DR/qId8/SZq0EHgvp/eCRsEPZDmKeKfYROc5iLyD9OYinbh460ke8nFuaQ7K0h4Z1AkIq2zysUEeSFDS2Ot4oPD4H8dTNQ0f6iHdbLbKUZr1D77UCjcV1iZKgpZYpVsEsTzXT0lUQT908dKSPeDs+rJXZBdpMDSjkPYoXMwzJXVllkfeUeUhXQTx189CRPuLdFI8SQgohgoxkQIvudUrbOqV7HjEUXZ8/tSGOroJ46uahI33EOz+819hbGAvpWvbIA4Eym4KaYK+MpPxUaomugnjq5qEjfcS7iXg2U05qUDMp0CwMxjWBzB1Y0hokvPHi8dk9VHcPHekj3gXxsuS411rYj4l4gSooxgpdbPZRKFd+qk+LroJ46u6hI33Eu4gHDSRcxfNMc4/xsL5qjpGhRd0HdMypPrX0kK6CeOruoSN9xCukS44oLRK0tId3zLSX1AoCU0uj1DbjY0E8ugrimbuHjvQR796liXAyjVVBl3VK95ihdlaYE2scRXXaUy8efBPEMzcPnegj3qWWhpbYUEDLzKvuaAwqJYCkQaOvQrq2p4J4fBXEMzcPHekj3s1a4jBI1tGMmfaspbyQXizD7HlIUqFkTz148FUQz9w8dKSPeFd3rHIDURFGtAgUWMBwDojUUx/arJSn/HC+CuKZm4eO9BEvV9PmoWF3stQ9PmwvICoxKHBQDI1Ymjw1t5Svgnjm5qEjfcQ787AN04AIpScG0lKhYi6AbSLFJjXbG7X05yCeuXnoSB/xCmnlLIgcYUrcqaXSoPAwwImVMYzB8lRqia+CeObmoSN9xLsXjyzrZGaD/sMPb6FBLXn3AiTkkHMWeyriwVdBPHPz0JE+4t2LBzZCChO45wpkmKCu8gOC9pJkjBbCU/3hfBXEMzcPHekj3rUe1tByxgAzpvrHppYapQKvAptrNabHgnh8E8ST4OahI33Eu7j0WGc0q0DfIFPOA0xGBEkxWmAbRm+c0h/dQwnuHjrSR7yceTBDtDGgYF21dDAFy3NCXn/2hZGStResls9BPAnuHjrSR7x78UgWe2cELrZnHoQMSqXBkNJ1XRB7mE910/JNEE+Cu4eO9BHv4tKzqVYZwKPjuh7GAXXMCjHFjCO1Pvsbp/RH91CCu4eO9BHvBqaHXIesSmPEPcZjWAINNkBMa1QUGY9dD+UiiCfBzUMn+oh3RJOFVqwCFvlhHgpYyAiDrfTUC6bxVFpaboJ4Etw8dKSPeOeHB0bGnmCiplV3VIPKnEAGLtRDbu0xp0VugngS3Dx0pI949yytKZQwCyTZPS2J94OHGliRVGk06o+94clNEE+Cm4eO9BHv2rS6du4tQVNuq5TWDjrWZTFxaZQ5lD7fOKU/BvEkuHnoSB/xbukhdtSQI/QW1ykdV+GhrUygKb0GnLPnpx485CaIJ9HNQ0f6iHdTPGotMkIFLjuIN9cHixigzW7N+pwc37gefgziSXTz0JE+4l3h0Qb2Mg269HVKl5KhFGsw4hyRNReyN2rpj0E8iW4eOtJHvJy1RKSt7WxpEKCcCihFgdza0NDzjP2pPi25CeJJdPPQkT7i3bt07ZqbIPQfTguOARoKQxiouH67KD229FCugnjRzUNH+oh3qSXJJRJXiLky0LqNgdZcQWcJZaZIbTw1PkyugnjR3UNH+oh3+7S44Gi0LoVKe9ZSJahDGVKukqMUjPLUYBq5CuJFdw8d6SNe1tIyjIVWuRH2rKW8R/EOhWIJZWbqJbQXkP7sHkZ3Dx3pI17OPCBqtlfEzYxAreo+pQ0wzEa26pAuLzzifQniRXcPHekj3mU8kIqNkaCz9FV4NIOqLcGgYShxxDKfQjrfBPGim4dO9BHvmmmphKSJYDSdQCPKOqSxr2+uy6Gs45vSU7fDfBXES24eOtJHvJyXnkk6reugtrCXHkaoUxSC0ezKpWLDF5D+XEonNw8d6SPeldJ56MTFMKOuukN23VE4QKApq+bAKOkppyVfBfGSm4eO9BHv+sMzmxLTojntIY/ZQKftebyBlAPteOkLSH8O4iU3Dx3pI95FPFZtwVgmCLMBqa7CQ0uAuljPJfdaRnoB6c9BvOTmoSN9xOvr4WDMkOtupt2THuvgDtYiWU5Z6LGmlnwVxEtuHjrSR7xCOgnNLLmB1LCXHqruIN46tOdsOUYrg964Hn4O4iU3Dx3pI96Zh8JpDlvHsu5sKfIArckgNe7FJI7nRh7kqyBecvPQkT7iXeHRyGgGhTniqqVl3QxLSnUvjKtURgxd33jx+BzES24eOtJHvHvEs0wYWNelEFctjcX2hrgJKeWILdeWylMdAPkqiJfcPXSkj3jXehixj9Fov3M0oDRx7wBYt8WcY9BpaTy2TytfBfHQ3UNH+oh3HQAL6Zp3gzjz3C8eBVbBEWHEui6Mk5jsqdW0+SqIh+4eOtJHvBvymIOO0hjQxroeGncorLy4NtWZIofxBtKf3UN099CRPuKlId5SRFz3QbJ1SuteII7EoGmISUwW5am4tN0E8dDNQyf6iHfR0p56jYvoEm2V0pbrKqr3+0cOoaaUmB4rpe0qiIduHjrSR7zzw0voVauA8QxAM6+SI1GEmfZcaapIjwXx7CqIh24eOtJHvFyntSqMIR1kzA6Esk7ptCcgLKZHYUTk8gLSX0ppNw8d6SPexaVxIW2BoC96gMJYpXQWgdRJlMPsOT21mtaugnjo5qEjfcQrpCXJjBMDhF1uUGb640Q8Y6m1xYSd3yg8Pgfx0M1DR/qIdyMPgnCveULUkIF6i7s1PK1DG/vEMUoaLzx4fAnioZuHjvQR71JLfSpZyWCN99LDuj6jUWCUgjWMsR3xF5D+HMQjNw8d6SPePeJJ5kplj1nCdUrH0KH03qBTWEBrY5xvIP05iEduHjrSR7yLeEgvuOCFObQAUVnXQ6kdolCeipxGf2rWkl0F8cjNQ0f6iHfXw5pXNT33Eq2WVuHRDKzmApFKmz1a0fSUH25XQTxy99CRPuId0jFZ1dEgpRT2tuV1PYyIIDOumqRj5vgC0l+CeOTuoSN9xLsG8dipWFwHtGRatbQKVE4CbDnVOWtv8gbSn91DcvfQkT7iXS3NrXVpDZhpdwAkgpLi7nGpM4d1UYxvPOJ9CeKRu4eO9BFvJ+JRSFQhdlOgRAKWpULTiTnUnkd9ymrRf0X6s3lI/x/m4W9LHb/9y1/mD+N//eFX/yf831/+4sdnf/G9P37KfxjzN7/7zf71/vQFrDLoJ/R/YBT+yt+A/cP/KhH/lgf6d3/65g/P9jf/sP46/I/xu38e/219JePv//Gf/vdf/2vwV/8XfvmLv/j3/ovfnr/8jfirLPzyF/99ffNfIfvlr8vv//bX5Xd/P37/qz/80z+PX/7iz4R/+UG/+f3f/om1//i7Un87+q9m+e3v1w/+t9/xLz/nt+X3f/jPY64/+1//3W/+Yfxq/TUUCAYh/l2Qv4nxbxL+e9IYJdJ/3f/yP//of/llfv/rf/yff/uPv/vD+m38T+vjP/1+tP21//78G3z8/j/+Cuc34b/8eow//MVv3f7JP6n7J/3yFz9+6K/+H9p+4W5rixwA</AdaptiveCompressedXml>
</file>

<file path=customXml/item11.xml><?xml version="1.0" encoding="utf-8"?>
<AdaptiveCompressedXml id="72d0744214f74681ae1ec0080db08ef1">H4sIAAAAAAAEAOy93a4gOG6gdx8g79Doa3MtURRFGjNeJNgEWCAIAnhvcjWg/jadne4e9LSTOK+WizzSvkKkmvZ45rQmrSRHiEdQGS6f+nHVqeqvKFIfRf7n/+P//NW//d++/e1X/0v74ffffP/dr7/2/8Z9/VX7rnxfv/nuP/7663/8sYN8/W///r/8L371D/9Taz9+9e/rr79OWF0iQvDUExCLB2u+QXFOXM1OWvdff/Xf27ft11//u38TvvoPP3xjv/3qv7bf2nelfQVf/bf/I8avxy/51Ve/+v38Rf9d6998982P4/f//ZfvHd//Q/vd9z/8+A9//qM//eD44d/ZDz/+/o/f/OPP/x/Gd3/5DDWWlELv0GI2IEMFTdGBs245+FJVf/oM/vgr/HffF/uz3+Sn7/+mfvXjP/1u/En466/+9uMPlvbb3/5Xtf7Qfv/7r374/n/99dfx66/K97/9x2/H36Rb/Pz/1P7p7/2v/nb+nz/7zf92+bv/qvzwzY9t/OV9/GXab9u37bsf/2H897Bqvxs/Z/6hw9cfft787L/7/Y/zb/1nP/InPzY+4zr+fN9/+/u/+8Nf4/gv/5tqP9pvvh0/8FsI4H/+R5mf9F/8xf/5E/z96rf96ce++mZ8yvP/v9oP9W98cO7nn/6Xnz//9geRP37z4z/9hy//IZafzfx8fvqVF5/pX/h8/vgD42/yw3+QxV/9r/72Xyj7v2GPyfnIuUB36GH8C2HIEhmCk07NR2qlH2GPf5k9fOwt2HPXsJe9U+wyiKMYgLAQSHcFQo3dsPeC5UzcS7/MXnjsLdnzl7AXW8XuRhpAzcaZS+PgFWoC3nmPxUlITEfYk19mjx57S/bwEvZSNR6ZXQZjJ0DFEmTfPEiy3jFYcliPsKe/zF587C3ZW3z6X37+Xxt7lqqQ9+OQbUajGmplxL2i0PtI9ZQJxeMR9rz7Zfj4wbeEj26BLwYZ9XeEnpsDCmUcuoHyKHStaCanOecz8Plfhi89+FbwoV4CX2PMFUeKR8QK5CmMusMUrCCx1445hjPw4S/DJw++FXzhllK3jTBXKSqozWM3qgPJg8XGniwnrrmeuWbx4Zfh0wffEr5bat0kZCG1DrHnNOqNipBjqmCaY3XmfLBDOR9tXDC7R9+KPr4m9MXWa2kR1Mdx+GpiMFcaRKrReqmDv3SGvh298fzGmr5bYt+Ie5K7pun8Ruyr6ECzBKjZ/Mj8ek946ODdEBz+GY4lffGa2FcCknCDccYWIC4dBEMDRGkpRR842xn6NhSHf45jTd8tsc9n52IJCsHXQd/gDSz0BAHFWIyansr7NiSHf5Zj3VnAl9CXlF2wJOBaGiVvkTZin6vQOXt2kcS5coa+Dc3hn+dY0Yd0y8lbKI3UDyOkVvw8eUe52xtDczEMArnkcMbv4obn8E90LOm7prMFuRan1SBN20GIDFq8h+rJBWexWj9z8uKG6PDPdKzpuyXvc1XFSWWQgGHkfSggjgm8+ehTKS7VM/0FuGE6/FMda/pu6W6x5HppA7fmaMS+PDjMaXxUJYzaquaB5hnJixuqwz/Xsabvlv6WTj638eeBgopAwXnQxmkEQO2hhsQlnLlxwQ3Xgc91rOm7pcGFEwfNuUIbx+w4eQVBmmPwVXzIyFbwUN634TrwuY41ffES+kqsTcU6YHMj9lFgsDZPXgsWYlcSOtPhgjuPOZ7rWNN3zX1fxsCaGVpsFWhmgLkaQ6xSAo5QiHaIvg3Xgc91LOmTW25cgks5qClkVgGSlgZ9vcB0bF1TL7Ufyvs2XAc+17Gm75YbF8quVMsJmFMC8rFAdlFG3td55H6FuRyib8N14HMda/puuXHRZtStI5hxA+pCoN2N49cxcpmPOj6W959EX9hwHfhcx5q+W25cyFcdGd4sM5hH1dED5BQMapTQcnMxH+oyCBuuA5/rWNN3y41L6+hzTqPm9SPbI9ECwk3BSW1NidiXQ/RtuA58rmNN3y03LrnNp6EcIbiK//yKfHzljC1VLCzp0Mm74TrwuY41fbfcuMTaq3hO4JqEEfsEQa1EYOyhj2+l8PFq87Po23Ad4bmONX3pEvoyYTJLAzeqcVQdqpCrD+AoaU5ZawlnugzChusIz3Ws6ZNb6CskTXOG7qUDlZAhhxygSxv/xFL2PfMZ+jZcR3iuY0nfNe86AhVXnDjI3Efs89XAMtmXVoOm5oM7NDUt7Iyueq5jTd8tt801pp4nc57nvEgNBNZ7AvUWvTYfWzvzojJsuI7wXMeavltumxM7yVVGzRsczzkaDSzYiH2SEzJ5YZUz9G24jvBcx5q+W26buRtR5QrSac7tqxksOgfJBcJidUB4pualDdcRnutY03fLbTMVU2cUgDjPvK8PDlsMEHOq5LgVT2dqXtpwHeG5jjV9t9w290It9OZAbMa+whkkcQSb810sYHHtjOugDdcRnutY0eeveVFpxoHz9GvFzVdFPsCIhQwapBG3nlM+U3XQhusIz3Us6UvX0DdOVpPYIbbegAQVsksK3teR/nVtLp95TU4broOe61jTd8uNi9baFBuCl5RH7GMFEZurEkIaX3rRj62Mn0Xfhuug5zqW9F3T21yyiz1VgY7JA4UJHgqBpxLQjagYTuV9G66DnutY03dL7GvNFco0I17HOb9vDjH1GRJlrFJK5NzO0LfhOui5jiV915i2mjVGlzqUZnM/UUHQ3Ay6896NOljt49CQz6JvZ1HHcx1r+m6Jfa4XL4QRQvQ237T1EftGGki5i4WYJR/q76MN10HPdazpu8W09WKuag2gdc5xsdohN5kjrWKlUfyaa4f2Am64DnquY0nfNTOsTEJNATsERwXI0aDPKkIjUUOxaOlMh1XccB30XMeavltO3p5aHsWFAGYe9JlLIERxIKhu3r+wHeptjhuug57rWNN3y8mbyLM6F8A5HlWHiwziW4XSU6HxReRQj0vccB30XMeavlt6XErridgErI4ASHFwKKYIIxfkRpxZ25mqI264jvhcx5q+W3pc4hyPG0fEc3EgSOgyaLAG3IWbYMRxMJ+hb8N1xOc61vTd0uPC3qXcUx8Rb07SsKog0dP4KHXzySG7M9Mj44briM91rOm75UUlxxxMviwFbKPqIO/BGD0gxqI88GM9098XN1xHfK5jTd8tLyo1tRH1yENvc2p4GievZcmQe2zoLHenZ3pc4obriM91rOm75kVlcL53NHA1Tfr6OINrG2mgH+ex+CrRzsywijtryZ/rWNN3y3be5CqTMIJzfWR7ITUwnRsTasm+5YLu0MYE3nAd8bmOJX3+FtfB49wdpS3NxeQdqDUHWpDA+4ZMoVdqZ6oO3nAd8bmONX23uA5rPKNcBZUR9ig4hTyXBopjzuRbQT5TdfCG64jPdSzpC7ecvFnR55INPMnclEUJMuYEFoTZzOdTq8l5w3XE5zpW9Mk126Gjz1wFGYpHHFVHCrPmLYCtuEAdaz60LYY3XAc/17Gm75aTN4Zaq4Y5JlznzPrAoDx3VFoNlDPWdCrv23Ad/FzHkr5repuxpRhapZ/etKVaQb4s7UhFR0Y4io5+preZN1wHP9expu+W2NfMh9K6QQshzD1tHSwyQXUYrAWjjIfo23Ad/FzHij6+5sbF90RNJUImJCDsDhRZoHfJ3DnkJIeqjg3Xwc91rOm7JfYFc6X7LiPYNQcU5yQNmUsDs6GaFCU986aNN1wHP9expu+W7lIRji5HP87bqOPkHYWvkW8w4l/BUfjSz4YEfxJ9acN18HMda/pu6S7t3ofWBaGKJiAdh654Exj5YAyKMtK/M531acN18HMda/pu6S5tSthqKuPQLXGevH7UvHGOcTaq3LH5cqa7NG24Dn6uY03fNd2lkpoTl0ewc6PqUM2gnSLEht7HlBvTmQ6rtOE6+LmONX23dJdWH5QiOcgykj9KRSCHboCI6rqyIh6KfRuuIz3XsaIvXvOed5y1oec2d8RQAzJPII7CiH1aey/N1UBn6NtwHem5jiV94Rb6sGUX2DWo+Q+TNBqYpfmmjWicvAlrPGPa0obrSM91rOm75b4vKyWx7sBVHaVHDgKaukIKVEZ2m3v8uBTss+jbcB3puY41fbfc97GYw94y+OrTqHmDm6+KRhGSXBxQplrSobxvw3Wk5zrW9N1z34e+eB0pX/V9Xrt0yBoTsAuumEtS9YznTRuuIz3Xsabvlvs+Ie0DPIQwQh0QewET7cDE1LxTde3MjYtsuI70XMeSvo+NH3/8+X9t9HkqqSSqkCyMABh7ApuhMIROJJypHNpNLhuuIz3XsabvlqojmufamKF5mbuKRuGbJdV570w2vsv7csa0yYbrSM91rOm7perQEeNaqKPqcCxAHSNoFw/VkWiwaCGd6TKQDdeRnutYdpdesy2Gem+sEUGbm5uytIDFquBS0FhqlZQO5X0brkOe61jTd8vJy8xSscicnDvyvlYiSOUIHp26rKP0wDOuQzZchzzXsaIvXbOvA13CQDryPnWzvy/M97w2l/RaTclqj/HMe17ZcB3yXMeavltiX0qZkyKBFh30+RYgEykwcjP0Hrscqjo2XIc817Gm75aqo3BwvfsAkudtcw9zkp8byR92LOxJJJ6ZIiQbrkOe61jTd4vrEKSUcD4kxy8z61MGJUoQGR1pcsHoUOzbcB3yXMeavltch5ea6ijhwWWuc2PCXBAoHtAXQsbSQzzTZaAbrkOe61jTd0tvc2heNTBCVzfoqz2Nk9cMSnXO+/HtKnqGvg3XIc91rOm7pbfZN+zacwfvu87d5AUkJge1o3OltyblTM2rG65DnutY03fL5FzfDSU7BI1lJH8BDYTVwCcnzmrTpGc2JuiG65DnOpa3zdf0NtfmNLYR8aoP4+RNqGA5hZEGYigOsw/tTM2rG65Dn+tY03fLfd/I7Jo5JvCtZKDsHOSIAXrJQuR6ieUQfRuuQ5/rWNJ3zauiNiqO3isCB1+APMbpeTvUeROTXJN0qubdcB36XMeavltin2FixnHyzg3lo+roBsaBIIRYhXJvoofo23Ad+lzHmr5rXIdrrL4aaA4JiHnSFws4rbmF7DuVQ1XHhuvQ5zrW9N3iOloNBXOcWwIbA8moOuRLEcK9MIZe+6E5LrrhOvS5jiV9H5/a/PHn/7XRNxddV7QG3s35fT5nyOgZSuDkZmNzxjP3fXPB9i/j92THEr9rWqySSybVRei9Dfy6MBh1haZFa4xcQz+T+M0N27+M37MdS/zSLfixBMzdyiRv7ofGBhpH3dF6isXlEvuhzG+u2P5l/J7uWOGneovuEKsc5/Cqbh7/MLpZfWBI40PM5GurZx6Uzx3bv4zf8x1r/G7ZFFiTsZAk8NpHCGwdwXwx4OrICC1mPTPLZS7Z/kX8RoL4+Fvyd8vGIiklVm118IdpVL4tgySfRuXbxFtS4njmdcdcs73B33Me6+zvll4XqyWYtAFccTzfdxhkFx2ozlvnUeSndGZ2/Vy0vcHfsx4r/uI9e2Oisevj1E0p+/mu3IHUEQmz9khI3rOd4m9De4wc8fG35O8W68YjxeNsCkXmXAN0HgwDQit94CfZQjizPWEu297g75mPNX/XeDf0vjpXQWKZ0/xIQQdzEJu5TD1H+rgW+9P421AfI0l8/C35u8W8IVVLXiLUpuP8VTRQlyN0odbyTDT4UP3hN9zHSBIff0v+bnlnJEqlV9+gZNdG/csBZG6tVK8hJyoS7Mxsjblye4O/Zz/W/N3y0sibueabQKhzb2WJBNnPHYJlRMGYaszlFH8b9mMkiY+/JX+33L/UgLXrqD+yq5M6SjD3KkDujH0uTc3+kP7wG/pjJImPvyV/t+i3lDW5hg1aLh3I25ysRoO/JrU2tNY/qp5P42/Hf/jnP9b83eLfQsyOtXUo3GfzSxuRMCWEUhFzdSqJDvVe+R3/4Z//WPN3i39zIpLmEhnXOAFZjyBWBTzmljRbTaf8r9/xH/75jyV/fIv/aJECc2sQE0cgTA2s9/nwiFO0SJHbmYn23u/4D//8x5q/W/xHaFQLhQKOeN4/uw6KHaF7QeNsTfFQ95/f8R/++Y8lf9c0P3MeeV92ClgtAwW1Ef/IAYqEWJl9CmcmO3u/4z/88x9r/m6Jf650byEKcJi3fmTT/7Y8d8tklCJMH/+on8Uf7vgP//zHmr9b/G/XYNlrhWh15H8pMWSc3fe1uBQ8s9ZD98+44z/88x8r/viamQeuDNBEeNQfrQJxDSDO4pywS6VqQzw0297jjv/wz3+s+EvX8Ket1qLj/C1+zhcf/7BAImVAN/6REffk6qnzd8d/+Oc/1vzdkv9x8aY54jh6w3x+xHVulhn1R3auC/mQ9ND9M+74D3z+Y83fLfkfkbOmLkBF9kBFOljGDJ2oOVeybx/X6Hwafzv+A5//WPN3S/+Vq6W7OWytu9n/4sPgT6SAw26leI/6cZHOp/G34z/w+Y81f7f0X5FzudK8f2ndgFwRMPUKIQfqUhgbHbp/xh3/gc9/rPm7pf8Ke7fkfQItPQI1T6AxI5QgmmQ2YX0stT6Nvx3/gc9/rPm7pf+qOiumbt4/xxH/ohfIcxqC9Uopkkt2rP7Y8R/4/MeSP7yl/4UC10QtQFOjuc03g1Ab56+EgN0zlXbo/UfY8R/4/MeSv2v6X3zrwt4VwCiDP6cy35/PKWwYuhdPdsr/hh3/gc9/rPm75f7PhTSKDFFA1LlZOsz1brGP+iMOKpOy2KH+v7DjP/D5jzV/t9z/lWSU85z/UkbpS5oa5FZoDkFopTHhz54afBp/O/4Dn/9Y83fL+19vlSmzgqM59xlHEqjNhQGhRYepUP/YavZp/O34j/D8x5q/W+6fR3kxglwPgBX97LrqMAJih1xa7srO93To/jns+I/w/MeSv49S6o8//6+NP+8yYqMC0Wma/ad+oNcd+IrjCA4Y+NT9c9jxH+H5jzV/t9Qf3jq7bh3YqQOqOYMyOSilh5aVa/NnJt/7sOM/wvMfa/5uqT9Sadbbl9bTikA245+pzhHQowDhqHhq+HjY8R/h+Y81f7fUH0UtVhtZXzHfB3+5gaVogETWg8tSP476+jT+dvxHeP5jzd8t9UdvBcU4gHo/913O0afspoQb+V8TLrkcqn9px3+E5z+W/F2zb9V78Wo1A5c5/j5aA+3BA5s37YWSl0PzN2jHf4TnP9b83VJ/BMetcijQvTMgbgmscAaR0qpKE/KH+g9ox3+E5z8W/KG/Jv41KlnaCH0+IAOVcRJbzmFKYBOm6vXjqOFP42/Hf4TnP9b83RL/eJQZc8oVYMIG1EIepW/vEIuzythCbKf42/Ef9PzHmr9b7l8MM2WsBUa0S/P9kQNpOQNiHexh6NhP8bfjP+j5jxV/eM37y6wt1TT3rdKoeinP+kN4fFR9rUFiqf7Q+1/a8R/0/Meav1vOXx+yj2I6qJv8cVSwmjJk8lSxYPUfW20/jb8d/0HPf6z5u+X89TzHH/g+u15G/se9gHTXoXpfey6I+LHV59P42/Ef9PzHmr9b/Efs4ovO0ac8+auNwEgEMGd0mSK7fMj/0o7/oOc/1vzd4j+EkfrsetbGDDSAg5wcgvMttiLeezt0/xd3/Ac9/7Hm75b3v8kaRY8R1NOMf8GBUooQksXg5hBUOuQ/4o7/oOc/1vzd8v43ldaoqYIXS0DJxVEJo4dWsaVRCKvgqfi34z/o+Y81f7e8/6UekDnMp78z/rniwEbiB5IwVMXQXD5U/8Yd/0HPf6z5u2X/ApYYFLNBqIRAah2sl/GXOMriPGoTjh9XHX8afzv+Iz7/seTvmv2/2es4Y3sCLnnwN69esuQy6l/pPnvKFQ/1X8Ud/xGf/1j6t2v4IykDQFehptqBmEYlPPsPYum1RTJFPpX/7fiP+PzHmr9b/Ed0sfbUElT5Q/+LgoWaIabYfcFIGu0Qfzv+Iz7/sebvFv8h6OYVnweyL/2nJKCobU5CGAFRc6ofrzo/jb8d/xGf/1jzd4v/QNcC5+igt9l/Sn1uwlQEJ8V5yTV5PeTf4o7/iM9/LPm7Zv+MSonOBZn9zwWoYgNJbDDCU+ixmPdyKP/jHf8Rn/9Y8pdu4S9h6akyQag44p+ggAhHkFa8I0m546H+K97xH/H5j+X9yzX9951LUO0ZWpyX0A5p1B9m4MzMeVebt0P9p7zjP+LzH8v456/hr/kyKuAG87EREGsB1TTHEbnkqlVt5dD7X97xH/H5jzV/t9y/UGWmLgbjazfiHyPkUXNAqVmRU/aYD9W/vOM/+PmPJX/X9N87jVRc9tB17t+KxGAoFdiKph7NEA/1//GO/+DnP1b8uWvyP2k44h114Ll6lUoqkGMogz9jl8V6aYfuX3jHf/DzH2v+bjl/xwlnMWYHyeYSLuE66g9CqIV7ZrYk7lD/C+/4D37+Y83fLf6jBgkJy3z19mX+Lo/4N0IToHIrLVPieur83fEf/PzHmr9b/EcsXjVrBvUic/5LApFxHKdMpY36t1k51H/FO/6Dn/9Y83fL+w9NxYL3BLHO+VdUG1gPHVxOzocimVs7w1/a8R/8/Meav1vefzh1yoM1KDj3D+qAMKcuwD6LWHCkeKj/Je34D37+Y83fNe8/nNZAEqHbnL+bVEB4fDTKEmnUXKF66P1R2vEf/PzHmr9b3n8UJIuz6jC0OOdvZMjZEFopHD0601P739KO/+DnP9b83fL+w8U2IlHM0FHn/bO5Of85Qg6GoRu5mA/tn0k7/iM9/7Hm75b9gym3Qdmoer2vZdQfhUAzj+O4eB88kS/uVP634z/S8x9L/q7Z/6HJfBMNEDmP87f3BGYjCYySfU19NsCcyv92/Ed6/mPN3y3+A3uqaVQckPzcf95bBMVgoIlCDZi674f8R9rxH+n5jzV/t/gPs1SmZQP2NQMVN/M/8WAtR/JzOFE5df+34z/S8x9r/m7xH8V8SV4L1IQIFJqBtI4gaMmPHHBuZzjE347/SM9/rPm7xX+wuGShjqxPuwD5UQQr9wA9ZMout1xOzf+THf+Rnv9Y83eL/0gWe8U5ddeKm/PHOwiZA1daiuKi04+l1qfxt+M/0vMfa/5u8R9CrLE0hozmR/zrDkRSg+Kl2FwBYu0Ufzv+Iz3/sebvFv/R1BnH2X9akEb88wgaUgWuXarnyMfm78qO/0jPf6z5u8V/hNZCdVYgE9dRf9QIkkb9G6KF3KyNjw+9/5Ad/yHPf6z5u8V/BBdqTS5DJ5n7L8lG/OtzCFHn1mTUI/1U/NvxH/L8x5K/a+Zfhex7jmjAOpcA23x6XkclEqxKrC5h9Yfun2XHf8jzH2v+bvEf2URbzAISs47zl0f+p5ygpRzJKc5z+BB/O/5Dnv9Y83eL/wg1szjMINRm/0H3kIsJBOpOULKFdCr+7fgPef5jzd8t/oOVYmtNIdeRBFJiAaslQdSEzoc0OMyH+NvxH/L8x5q/W/yHWKDKoUKvPP3b3MSVhME7jFW7NTs1/1l3/Ic8/7Hm7xb/IZzJSWBwNqgjTTbin5v7VwsGLqghHuq/0h3/Ic9/rPm7xX9k80lzQkBxae4fHJUIjkrEc2spUms1HZp/pTv+Q57/WPN3i//A6q0z07x17uP89REyjyBYrAXphE35UP+V7vgPef5jzd8t/qPnkJFG/SGl8Nz660AYE+R5FZgzGn0stT6Nvx3/oc9/rPm7xX80V7jVcfSOfG/Uvy2NSli1Q+duIoGafXxq9Wn87fgPff5jyR/f4j8ia2i+uT90XVFGBuu1Q+qqNaYYguuH+NvxH/r8x5q/W+6fK0dOOldv+TK+Gl9Ae6c5f7d5Qgq9HXp/qTv+Q5//WPN3y/2fqc+uzKpXQxnnb0TIhSO0QI61oUV/Kv/b8R/6/Meav1vu/zT10pE9hC9BUCoN/iRBSjlrD0X6x1D/afzt+A99/mPN3y33f15UfU+j9G2uA2Gu4/x1AbiOHDfkTt3O9P+h2/Ef+vzHmr9b7v8s5VF/hHnrx21AiB7m2tXZhKCZHVmuZ85fdDv+Q5//WPN3y/3fiHHIqAjVcgAK4yPp2QNjpiYVR254Zv4Quh3/oc9/rPm75f4v98JFSMGjxJH/2ah/KzmILL6HXrKEM/4D3Y7/0Oc/lvxds39LKThH0YERO6Cqo/5IoxwxLa21xL3gKf42/MdIEh9/S/5u6X9G7KGmIpB8IyCb8w+oZeiOK3pFT3Jm/ji6Df8xksTH35K/W+6fnSXX5tQhojl/nFMe9UdJwHHuZYhNOp6qfzf8x0gSH38r/vSW/K9WGUdsZCg5pgGhH6WvYYYgzXOtmmI6Ff82/MdIEh9/K/6u2b/VtWIzEugtzPl/zkCJcZy/khI2X105M/8A3Yb/GEni42/J3y35H0ko1VUDJD/qj5J1ToJRcJydG7EvunKm/3ScITv8Pf+x5u+W/C83DqmNo7eMs3fUHzWD9C4QfCiGiSzlM/1X6Df8x0gSH39L/m55/xaRvQXH49S1BlRThyxzCEKWEgVLEnco//Mb/mMkiY+/JX/X9L+kWNhzgZ7m/o88PhIfx3FcazajEDwfOn/9hv8YSeLjb8FflFvqj+xLRGEGLpJH/VE9mOcEoho4Kwm1M/2n6Df8x0gSH38L/uia+S9YMKZQCyhHAtI456/N+reLmU/jAG6H7v/8jv/wz3+s+bul/g2YGrIEiKY46t/iwEJLo/61NJ+AZP7Y6vNp/O34D//8x5q/W+rfwZlasAI+h+nfgozSgwhCqRGteGI95H/9jv/wz38s879rzt85ezfGWuf+BZn+I4ElQ/DURlVSqxGeyv92/Id//mPN3y3nrzgqufcI1aUKxKMIEZT5/ii6uf+IWjizfwH9jv/wz38s+Qu3xD/2vdTSMnCa989RK2RFg+jDSP6LI0rlEH87/sM//7Hm75b4V2xUwKIeCuvkjw3EYgK2Ukwli7VD8Q93/Id//mPN3zX1B6FElj4K3tl/GlIEczWAGcXqpZqdun/GHf/hn/9Y1r96z/lLiNgQQvI859930DTKYfTecg6WWjvz/nL8rjv8Pf+x5u+W83dUuJnnwg+X/aw/gkAOPkM1zLWVkOzU+zfc8R/++Y81f7ecv4JNYmgReswNSMdX0oqAFaWazVGuh96/4Y7/wOc/lvmfv+X8dQ1bx+Sgo+U5fxzn/q0R/wqJKjff8VD9izv+A5//WPN3y/lb2GPOrYCv49QlQYKsQYFp9gWWwEyH/Afu+A98/mPN3y3nr8tioQ/qUk804t98f45lHMImMVrWgqf8B+74D3z+Y83fNf2nvveKvkNMfe4/7xW0SAXkbiUFLTUd6n/GHf+Bz38s+bvm/VHuJr5FhuBrmPsvC0gY52+UVplSzp5O3b/s+A98/mNZ/14z/yAGF7nECJFimfsHC+j41wXElaQaU6ZD9y9hx3/g8x9r/q6pP1LUPK/+OM75LzkbyGzCR86116LOyaHzN+z4D3z+Y83fLfUHxZxGoeuhyNy/gDGBNkuQiqMSpTrEM/u3MOz4D3z+Y83fLfWHcWahkfplV+b9s29gLiGk6qM565k+jnr4NP52/Ac+/7Hm75b3b01cxRIcBJ39B6wFslEHJCeuJS4un9n/hmHHf4TnP9b83TL/uWeXSy8j/xvVxjh/hUDcxLG24rNL4wA+Ff92/Ed4/mPN3y3zn6U3VMUMUVBH/RsbSPAJaqoo2K31j6M2P42/Hf8Rnv9Y83fL/GfWPop5ipDr7D91YeR/8/2l7yLUuSesh/pPw47/CM9/LO+fr9l/VIMvaiXPC5fBXzeEEQ4DFB31B3JRPTX/Kuz4j/D8x4o/1Vvmj0dPVjkT+PnVl/sXK77PdqzxpyxzDO8h/xt2/Ed4/mPN3y3zJwv7buwSsBupH7lxEmvvARhrEJLsSz90/0c7/iM8/7HM/655/xZK4vkFsPvBX+8FVDyP+jdy9WkkhPlQ/kc7/iM8/7Hm7xb/JsFCpZShxe6AZM7fqBHB3Mhxu0fidKj/j3b8R3j+Y83fLf6tsSjlmiHH2f+SRxGihhWcss/Oaur1UP5HO/4jPP+x5u8W/4apZ7NeIdgcgm+JwaKPIx3krtF3h6f2v9GO/6DnP9b83eLf0PciGRuEXhmookL2StBGAjgKEx8mJ2f42/Ef9PzHmr9b/NukrJSkEHnWv8U50FQ9BFcI58Vgb4f8B+34D3r+Y83fLf6tl2axWgKHM/4hRtBZDqdUe3CSQrBT9y87/oOe/1jzd4t/Sz2xn/VvLDr3r+rI/7w6iNlKTOoS5VP1x47/oOc/1vzd4j+QrUaXIoxSg+f7S4RMlCHlEtDnIDUfmn9PO/6Dnv9Y83eL/6CRSjTvDTCTA0ougLqeABNhEfUm7RB/ccd/0PMfS/7oFv8hvnfMKUGsYc5/Hl9p4QaJqqsj/Hk9Nf857vgPev5jzd8t/qP6UmvXPvtPFaiP89fmJhDXW0OtqUk91P8cd/wHPf+x5O+a978W2eUiMvI/khH/xlfZlQwtd9Xkk2A6VP/GHf9Bz3+s+bsl/rFpwcIG6rGM/K/N+Qc1zHGUSF6E68dVY5/G347/iM9/rPm7xv8qUcpz4RHGDuTTOH9rmvM3mmusvqV6aP5B3PEf8fmPBX8hXHP+cncFk0PAjjLffxiYaATfsDaylGI/NP8v7viP+PzHmr9bzl+K3KrTBprCOH9d62At0FzH0DNbcMVOnb87/iM+/7Hm75rz17kShT1EpHH+MlaYU58hcpaWeg2ST52/O/4jPv+x5u+W/qtaxZwjApsSjrqb+xeKA5bSgh8h0PEp/nb8R3z+Y83fLf1XtWh2WEfV0byO+pcjmEaGJhaaxmrZHbp/5h3/EZ//WPKHt9QfgzJfPXZofs4/7aWApS/jOMa3ayRNp/rvecd/xOc/1vzdUn/0ASA3NwKem+/PNciIhLFBbma11Y7NDvX/8Y7/iM9/rPm7pf4wPzjLsUOIPOefBgTJMuoPX6jFcQi7eGj+H+/4j/j8x4o/d839n+/jv4mrGVyd+xcylVF/sIKLFi1h9Tkc8m+84z/4+Y81f7ecvxhrC3P/G37Zv1UHiYrE4KRjcK3U7g/1H/CO/+DnP9b83XL+piYSLBYYuI36Qwd6YoJQqYR5MIud6r/nHf/Bz3+s+bvl/i9wiS7WBJXLiH85jfyPKI1yOIw8sPTSPz61+jT+dvwHP/+x5u+W+7+QAo4qN42jV0f+53uAHHQ+h2vkiisDzVP87fgPfv5jzd817y8J0cWYIZvy9B84+Euj/sDkvBVRa4f2v/GO/+DnP9b83fL+UpM1UerQ3Jx/oGaQde7f8q5471Ls+dD9X9rxH/z8x5q/W95fjgKDUswZJM/3lzkZSOgGTS25QlUED/W/pB3/wc9/rPm75f0lS2BKfgDnYgCK4xBW3xw01GYhthLcqfi34z/4+Y81f9e8v9SaRVMF1VF6EPkv84cqpNJ6Llbbsf2/acd/8PMfS/6u2T+NgrV6Cl8e/I4imOI4icP4iskF37yL5ZB/Szv+Iz3/sebvFv/huvlKnaBHykAtGqh1hCAluspcyqn9W2nHf6TnP9b83eI/LHVnKSfofb5/k5EJWu8j/9M6yuJYXSuH7v/Sjv9Iz3+s+PP39B9EZORAc/+qAc3WP9WE4Is016Un3w/NH0o7/iM9/7Hm75bzNyuL9+ygZzclCFUQyyMd9FiCaMzx1P6PtOM/0vMfS/6u2T9dqPugEkBiE6DAGbKOdFB76cWkBf44au7T+NvxH+n5j3X8u8W/mRtlRhupX1Wa/S/z/JUaoGK08a0gPh+qf2XHf6TnP9b83eLfwsj+MkqEVPs4f/uoP6SkBM2hpETq5VT/lez4j/T8x5q/W/xbbU3M9QjMxkCUO+RUBXpsSFiakpzib8d/pOc/1vzd4t+MIkltHcpM/Sj7COJch165NZdk1B+H/Ifs+I/0/Meav1v8mzfH5HOaC1fTT/uneyig6Fwubu7CPHT/Jzv+Q57/WPJ3jX9TKiFn1wZwOu+fpYPwvI5By0QYKfRD739lx3/I8x9r/m65/5urtEPVCC6hAc1NDDofYcbxA2qi7Mqh/TOy4z/k+Y81f9f4t2A1sHjQmkf90TiCButQPVZXNXSzQ+/fZMd/yPMfa/5ueX+k3gURUWittxH/SoTcskAcUbCQBXRyKv7t+A95/mPN3y3vj0bt4UL3MlI/ikDjDwZW0UPtFmrLLaqeun/Z8R/y/Meav1v8h5QcNY/4FyoTUCwMZq5AL8hdnbJ9fOr8Wfzpjv+Q5z/W/N3iPyyZpWAKOTcHNC+hbW4CSbFRaS5V7w7d/+mO/5DnP5b8xVvuXxrl1KQXKPGL/8U44l/v4HNsTZ1vFQ/dv+iO/5DnP9b83XL/EkrJVEbW58OgjlKOcxJqg5gQufRRncRD+Z/u+A95/mPN3y33L27UuT42BW1Cc/95A0mRoPWMUhu5dmr/ke74D33+Y8nfNfvfkKlEjwIeR9VBTRi0+A4jxW1ZaopVD/X/6Y7/0Oc/1vzdcv5G52JWZCAX5/y10sBSDIBooeQ6ksNT7990x3/o8x8r/vCa9x+K3iRM4etrGufv+EisRODWcJzIlvMp/6s7/kOf/1jzd0v8G/Etl6IIqVMDCimBykgHbZzL0iIxnZr/ojv+Q5//WPN3S/3BxGFAN0oPlxxQFATLfqSD49vJR87u1P5f3fEf+vzHmr9b/C+PsiP7EfUcykwCMUKuzSBaVOWSnfs46v+T+Jsr9Db4e/5jzd8t/ndEueRLYAh1oEeUGHLAuYk6S4g+5UJn9g/OFXob/D3/sebvGv/rWjGvBHE2AVJ2AkL65fytTZpoSGf6X+YKvQ3+nv9Y83eL/y1eSnWSAFkGf9wqjO8QiD1KYkZOh96fzxV6G/w9/7Hm75b3b57MBR8z1NQHf9FVyG3Wv66YBWnZypn5G3OF3i/yN5LEx9+Sv1vevzUOHmmg55NWoFBk1B9zCHRnbgWxpnim/yW4Df8xksTH35K/W96/lUwp+kGdI/NAbe7/KMVAi/OSrDSMp+qPDf8xksTH38/5o3CN/4gtdmPrEGRkfYTYRv1RGlSfWyyhpZDtEH8b/mMkiY+/BX9Ob+FvpH5RI8+rl9n/Z6P+zSUphIypSM7EdOb9b3Ab/mMkiY+/JX+3+DfCzDX0ACW2AOS8zkn4EWIMJfZqSofeX8655hv8Pf+x5u8W/5bJSZLIgz8c9UePCcRxhciu9KCp9Y9P7T+LP7/hP0aS+Phb8XdN/peUNHpLYL46oNQy5LmJuo+6pJfEVPOh+sNv+I+RJD7+lvzdcv7WEexwbv0YHzBQyW2Uvh2hlk6uVG94LP5t+I+RJD7+lvzdcv5SbtyKR7CAfs6/UrBEAvNdnM+OmvEp/jb8x0gSH39L/m7pfxnlr0uZdNS/Or9yAVTziH8suXtPoz4+5D/8jv/wz3+s+bul/6WTWiXq4DgLkDeBnApBEQ1axVKrZ96/Bb/jP/zzH2v+bul/YdRkKTmIc/QLacqgXD2IjMyPiqGWM/sHg9/xH/75jzV/t/S/OOOS2UbV23Mf9UfrICFn6EWKkljteKr+3fEf/vmPNX+39L/U5KsVN6de+cFfszLiX0PAhonRCuZ8qv7Y8R/++Y81f7f0v0h2o/DtGTggAjnuYD1ECCmY+MZ+zok8w9+O//DPf6z5u6X/xfcW8jxwGad/U/GQKRUo5kcEdJ3Lqf4r3PEf/vmPJX/3zH/2XSkTgYvqR/yrChmxAheNoSSn6eOopU/jb8d/+Oc/Vvzds3+w157Uq0H0ZcS/PCoRc9HAZZEUODRXDtUfuOM//PMfK/7umX9Qi+SmmkGKD3P+vUBWdpA0FV89a06H+v9wx3/45z/W/N3if8VrbSPjA1bqc/+WgngM0LB4zTGEJGfenwfc8R/4/Meav1v8rwu911QEgstz/yo3yDKSQE/CqGQ/v2r/NP52/Ac+/7Hm7xb/S1GxDBbAR2+z/9lgJH4CNRSV3qQlO+R/ccd/4PMfa/5u8b8x1ahNOlic8zeCFciJy3wJR75LQaQz84cC7vgPfP5jzd8t/ldS9ZTHqWsWCCiFUYmEFOYS4IQJfZZ+Kv/b8R/4/MeCv3jP/UsJFHMjgl7KqD9CG+dvKm4EwaR9fNRSO3X/t+M/8PmPNX+31L9Zg+bSA6Cb52+XBtqjgvkgqA57LYfmX4Ud/4HPf6z5u6X+7YWcOUKILvj5/qNCLji+clRaNYcND/nfsOM/8PmPNX+31L+mKm4KX28j6lFwFXR2QqdR+Y4v4/w9NP85hB3/gc9/rPm7pf4lrM68z0CtjPqjI4/SQwVC0hIr1pj9of6DsOM/8PmPNX+31L9lZHnmLQC7Ovtf2IP61sG0Zdec68Ud8r9hx3+E5z/W/N3S/5y91eqUwdXoRvzTAObG+TuOx1p5Lpo45T/Cjv8Iz3+s+bul/zmxSC1z9Km3Mr7KAbLEMMehoivdlyynzt8d/xGe/1jzd0v/cxck7Vbn1sE23x/Fuf/IINXOtYw6v35cdfxp/O34j/D8x5q/W/qfzfmAc+sgaas/vT/3qUJmLlVCk6Cnzt8d/xGe/1jyd03/c+UiofcOzs9DmMvsP20RrDOOFDBU8of8W9jxH+H5jzV/t/gPqnkwlgywpgxUq4JEl8Gzj5ZyKHqq/qAd/xGe/1jzd4v/qK4XT2oQvI38z4cMGbmA5hxr5oLznDzD347/CM9/rPm7xX+UQnPNdIBu5kb8G5HQem0w6w6nNlewHvJvtOM/wvMfa/6u8R/ZfLNKULpOCUJz9EYRaOJ6jEyl86H5G7TjP8LzH2v+bvEfMdTopGaQnMp8f+4gi3cg2oPoOJO5Hrp/oR3/Qc9/rPm7xX8UTaX2iOP8ldn/Qgzqk0IRzC4q15JP8bfjP+j5jzV/t/iPkmLsNIBTjqP+aDWAVq0gVFlrdsm7Q/PXaMd/0PMfa/5u8R/CTLFJhdRk+g/HMP4jGXRl9Fpc73gq/9vxH/T8x5q/W/xH96Z5Wt/oB3Xk44x/rQKjs1ySxV5Oxb8d/0HPfyz5w1v8h9OQfHcKFsdXVFVACRkKtjy+UMh2qP+KdvwHPf+x5u8W/9GzdY6MQDT3L7DrIOIbjO8SimxO7JD/iDv+g57/WPN3i/8oqc75fxHU+fn+KKdZf8Q5CaFEcl66HIp/ccd/0PMfa/6u8R+YImY/Tt2W5v0L5hH/JMz9q3VkgGI5Heo/iDv+g57/WPN3i/+IDRt5SZC4pxH/WgeNsYPL3mJoLcV2aP5V3PEf9PzHmr9r/Ee2yDxKj2o0zt846l+b7z9iqeNYVs6lt0P87fiP+PzHmr9b/EfuJVlzDF3rKEK0V8hICIFQYnSp5Xpo/lDc8R/x+Y81f7f4Dx+QHAaBlqnBgI4hRxEI1byp5/Fjp+qPHf8Rn/9Y83eL/3CUtfdWwIIjoMAKKs5Dbjg3w0lOdmj+S9zxH/H5jzV/t/gPKeSbxQgxiQMq8/6vkYGUEHVuAHHxVP2x4z/i8x9L/sIt/oOQfHHeAUsugz/FUf/O+btmgtJa1YSH+NvxH/H5jzV/t/iPlK2K+AiFK833H/MlpgXAJLGGwBw/qu7P4o93/Ed8/mPF38+WMv/x5/+18dc8x1D7+FvT+OX+z4Fp4LkEXVzzPXo+dP/CO/4jPv+x5u+W+Mc6EkCnI/6l2IG8GGRGBiT2sUWfUzpUf/CO/4jPf6z5u8X/BrNYk2doEuo4f0cmmLOOdJBjz2n8OdPHUQ+fxt/W/fPzH2v+bvFvhUO1mAl8IwQSHvFPR/0bevLWx+n8s1afT+Nv5/6Zn/9Y8ndN/5+4UHKVCnPbAhCVBBpihsaYCir2Fg/5D965f+bnP9b83ZL/BR+FfIgz9On4yhgEdZBoPjVLqhQP9d/zzv0zP/+x5u+W/E+4WGjCoDPro+DS3AQXoY0DuCUxa+VU/bFz/8zPfyz5o2vO35x9a9ggeh35X6bZ/xcZasysweUcPpb6n8bfzv0zP/+x5u+W89eyH+VGLjDCXQHqc/5BDAqpaWfzLZVT85/Tzv0zP/+x5u+W89e3nmJGA6M84p9zFYzTLIcbcsxfxpAf4m/n/pmf/1jzd0v/PaVGmC0CV53z7/uofwtOElOhlAprPeR/0879Mz//sebvlvs/J92iowYOw6Cu1zn6frbDlBH+Wi8s+dD8q7TTf8/Pfyz5i7fUHypfJq0ZYJ6PMCUhaDOa8ydTr65KPhb/dvwHP/+x5u+W+gPF51aoQJDJX7BRf3hTYBUOjVqXeKj/Oe34j/T8x5q/W+qPWqh2P05drzL3b2U3358nKNGS9yEHTafq3x3/kZ7/WPN3S/0RrZizNOJfwzzO32Aj/qmO41iT1eQlnNp/lHb8R3r+Y83fLfVHlNQ7R4GA07/NIQiaxjer+VyIs1A71P+XdvxHev5jzd8t739Z0bXEcc4f12l9PVjjDoUzq8Xe6OOo10/jb8d/pOc/1vzd8v63dtewmIC6REClZRglMUPxvnsXO7Zy6PyVHf+Rnv9Y83fN+99YKDSXIVkY+V8qEYTMIEapFrGOE/mQ/5Ud/5Ge/1jzd8373+4xhYDAPUz/6xJkjzjHYQnKqD/546rtT+Nvx3+k5z/W/N3y/jeiz64VBcMvU9ckg/nSQKSPb9Saw7Hzd8d/pOc/lvzxLf4jxLlhJrZx4M6u09l6L1QRWq3zXZJ3TU6dvzv+Iz3/sebvFv9BJdVcsoI0nP3POOJfjAhmyo0b/XzU/6fxt+M/5PmPNX+3+A/BPqpfZmh57n/r5EBYOsQQY0yRezs1/0B2/Ic8/7Hm7xb/UXOVgpGBHc75LyMJVBxJYGi91BItmzvF347/kOc/1vzd4j9MM7eKdQDn5/mrAhbYYF7K1DDoUzs0f0N2/Ic8/7Hm7xb/UU215RqhpcpAIxqCjFMPWjNzjoLKx1Xvn8bfjv+Q5z/W/N3iP2juXy1FwQUTIAsd5tJpyL30WBJR/qi6P4s/3fEf8vzHmr9b/If1EFLIAiHpiH8tNcikGdRR45ILpY9X7Z/G347/kOc/1vzd4j98I+98EMCSEhBngqwYgHNP1WqYs7EO8bfjP+T5jzV/t/gPDjkkwwy++QhEc/RaChEqO06cKOWPT50/jb8d/yHPfyz5+ziU7I8//6+NP2rm05w/2duMf4XbqD8sAiaspRVLMRy6f9Yd/yHPf6z5u8V/pF4ZySdgRD/iX5/zD3oFn13A4LHxxz/qp/G34z/0+Y81f7f4D19qzXP1kXZfgEbtO+ePj79EEXXSQ6rt0PsP3fEf+vzHmr9b/EdutYXgG3Ckkf95cnMTnIGLxaUSWNKx/G/Hf+jzH2v+bvEfKEqqONDjUQSTZxmRsAaosXLAPKoSd2j+n+74D33+Y83fNf6jRbKeDaKb+381VRByCL2j8vhB7/HQ/nPd8R/6/Meav1v8h7fqIwYG9nHkfxwrDBwbOOqlpsLdDtUf5Hb8hz7/sebvFv/BTDpKgQ7q5vsPnf0H4grkHKyGzCm5U/zt+A99/mPN3y3+ozqPIceBXisjCcSKIJoKtDCtiJvXMGf87zjkd/h7/mPN3y3+I8vI+woyqDYa/EWB7OcQ3iytRVV2eub9B7kd/6HPfyz5k1v8B1fOXjUN/iLP/TM4+FMDq6rOlxz10Px7cjv+Q5//WPN3i/9Ax1qnf4vcZv+VVVCKHXq0HNl8cHTGv5Hb8B+jSHn8Lfm7xX+Y9DkC2o2jd77/qDaO3jmOIxKG0hFd+/jU/tP42/Afo0h5/C35u8Z/SKvBOkLQWIHiKD2kqELKIcVmXQqdmf9CbsN/jCLl8bfk7xb/wY7YdV+hJ/Yj/2sBch2ZYOCoxUn1zp+Zf0Vuw3+MIuXxt+TvFv+BtVWHFsBymPMnsYH27EE4WfMaks9n9p+T2/Afo0h5/C35u8V/sDbT2vCn+eMWBnohNOCMiFU4t0P9f+Q3/McoUh5/S/5u8R8OUxzxr0MrdV5Ca5xXf3l801l1otns0P2z3/Afo0h5/P2cP/bulvu/VEKq3XAUHG0uIVQP2Q0SUUqMvkj5WavFp/G34T9GkfL4W/J3zf2fz6HO1QsOWwdyRcB6IzAJKJVSwXrIf/gN/zGKlMffkr9b7v/K+MIc87QePPmroFp5JIFNepUwMsBT5++G/xhFyuNvyd8t938SYxvnLYOXMvhDR5CtInQnCV3q3n8cNfJp/O34D//8x6r+cNfkf1maYVaBaHP/JfYCOdbZ/4eRpSrTofmT5Hf8h3/+Y83fLflfjtLbqDOgkR/1r2ECDTVBocFeoK4xHOo/8Dv+wz//sebvlvyvO6qsPY6AN4pg0pLAasQZCRlzyBnDmflr5Hf8h3/+Y8mfXtP/57jl1iL0lOYjJOuQsTXAHtsgMGE5NP+P/I7/8M9/rOqPe/K/lHDkf5bAf5n/3Gf/gS8DR2410kj/frZq7LP4wx3/4Z//WPN3S/7Xes/NJwJ1cb7/nS9BvEXQyKy+yTiAD9UfuOM//PMfa/5uyf9cYtddCtC0zfn3pYIN5CCiVxLvVewUfzv+wz//sebvlvs/DR2dKwa94pf6d67+SAzdq1fOyad+6P4Pd/yHf/5jzd8t/X8p+VizOaiW5/yr7sEkNSjISDm6asqH+NvxH/75jzV/t/T/ZeO5561A7M2ASMb5G9lA8giAIfqGp/r/cMd/4PMfa/5u6f+jHkryNufvYgdKOYBUnNeBvicOiXw9M3+IcMd/4PMfa/5u6f/T2jSJGZg3BuKU5/5fgSoasDrM9eOqnU/jb8d/4PMfa/5umX/gWkmdfYaMacQ/VgWZOkRTlyxF5GejRj6Nvx3/gc9/rPm7xX+MAgNT9gxWv8zfkA5S5jhUH4KWJK73U/XHjv/A5z+W/Plb/EdV130QGeiVOvf/KqihfVnCGhWDo3bo/iXs+A98/mPN3y3+IzU2F6f6/ZL/ORnojdoDKFZrMSYnp+rfsOM/8PmPNX+3+I88jlnjPvcfzfeXmcrsvx9/iTbi4iiAKX0M9Z/G347/wOc/1vzd4j+iBh8yIZSs4/wNg7/srINrLuba0yiBD70/Cjv+A5//WPN3i//Idbb4lQQ+hzbO37l/VauDUNWodq790P6tgfoOf89/rPm7xX80JC7dDGrsowjJXsFKHt/Ubsq9W8dT5++O/wjPf6z5u8V/1GjGTvs4ep3N+c8ClnKFgk4L9vG/h/b/UtjxH+H5jzV/t/gPR9WVGA202Kg/ojrITRRiatmlFouEU+fvjv8Iz3+s+bvFf0hsMtcsAOqAkLykP5DInQsmlZ7coflXYcd/hOc/Vu8/wjX992ptxD8nIFy+zD9lyEHn/rcUcmphBMQz+7co7PiP8PzHmr9b7p+RHFsPCJrm/kGNBbSVConJR6FMvRzqP6Ad/xGe/1jzd8v9c2nkmo7Qh41o1L8433+4BL41E4zRdTqz/4hox3+E5z/W/N1y/5yj4ySCkKzXEf/8iISl8IAwWuHeXIqH8j/a8R/h+Y81f7fcP0vu2XxMEOucfzCXAOfUBXJNyqGGAeEh/0E7/iM8/7HiL15Tf4RRXzCOU7fluX8r1gqK3ABLZUrUasFD/Ve04z/C8x9r/m6pP6qU3osI+O7j9G86+HMEzkob3z+j4in+dvwHPf+x5u+W+qObUGNDMC9z/0cSsDjbEQRdrpJaPdV/QDv+g57/WPHH15y/aqyVSgWP8/55XkJbaAys2ErsnKUe2n9JO/6Dnv9Y+Q8fbuHPh9jTyAGheTf7/3TUv0KjHDEpNbkurIfef9CO/6DnP9b83ZL/ccfcukUojkf9wXP+SwgOMFClkDBRPNR/Tzv+g57/WPN3S/7nsqRCOuJflRH/xscgyRP0JBSdps790P1f3PEf9PzHmr9b7p/nxOeEcVS9XByMRDBAbq1CLCTaJdfoDr3/iDv+g57/WPIXb8n/umYNzhfw8cv+rT4qYSMH1nMt43/41PzxwDv3z/T8x6r+xWvefyA1x0wdGnWd/o1ASxfQOLuyqpWqZ/oP/uT0jX+Rvmc//oU+845+8/0P/9G+++Z///Ln/80Prbcf2vhFf/NN3cWRvv7pm18uf7/59u/KP/7+x++//fNf2P0/hvbD55q///4//V3/5rvfzA9+U77/9tvvv/t//Rl++TXGn/D/26dU/H7P5ALgX/y9iv22zejw3/zJ79l/93f/1H7zP//jd3+DDuPf/OHj3/zO4/y/f+GT+edf59/Xv/durr/+k+/Y++zlL332Hz7F/58jT3Ahca8dYsoj87LkIRex8U1PrWWvJmc67/4k8qx+/h8iz/Ne/6r/NRt7/9cSDF/k+VcWeSibseQ4H7mOyDPyH8i5VnA9iDffSvJnZs7+SeRJfynyxGc8/1VHntP/mv88yuG/6ij3Is+/fOee7anZRY0eOnIF8lT/L/bebWXTJGfTOyIxUkiKkGDwlnfnIGIJAz/YmDEYzJz7KL4q7HK7mz+KeWKcVY5eZH2Z2Z1Vmfer1RVaQPW1l7/a5Ga5rHFn2/8fPM8/+aP63fO8t+7nef4vz8PP8/ydPI/2TDXnGeVVJ5ClMzxP+CBtzQZrX23c6fP/g+fxf+l5XpfD8zy//73i8/K//S//9m//+//6n34UOH5nf77m1/E1yVPj2aGO1EEsfE2bmGGZZa2lF7/0pvEHX0P/ROnfnc1rafn/tbN55vx//+Bhi2RDWblAHrRAdBWofRRw63lg5rH8jjmngyci/RMNQv9W2/y3f/xV/sv8P/7L//R/4n/9j//h56t/+Nmf/8v/PMNC/vP+9X7/pw8/8/8w+98D1/9bp/0//6cfh8MPQ/xD/bNf4T/+h3/45/qH3/4//kZPuZhJti4VZiSDIDgY4rsMTlbr6JRTv9MLmw6IvP6JTpwn9L8ToFFaKD2hmFeQkhGsrAWqnfP0ItruPPryiUX/iZaXX1ro/46M9H/sxwFH68mGgaaJv+0Aqr7iu7pwztnbqnd2APGJ3f+JDpT3cfji41ASVhl1wKwrPg4yfk4yDzAlTUhYq9x5mE0nzyN/oiXkl/44/AJhINK3QZw7FLFI7FrL0MQdFlte7Cpc79DodEKj/8QL/BP631lyWYUKagdubfw2ZOdaMyQrRcPz91tHbvjAovOfePD8pYX+yzh4RVUjasB78a7MItDa3v7iOrpb1HV8Z+aSD+w+/4lXqPdx+OLj4KulwXUPXuyyz1ij7LMClIQw/EMu/U47xB8GwOVffhz+xNPAL/1x+BWEJqfuFFG+lp9dnxMasgGPksgH91XvvAHlE6H/BJZ9Qv87rZXUzRYiII8J0lvf590zKOXKZaWV5h0HX06E/rsQu19BaJMpvSKw7O35zRWqToO5okwr1JfYHTRrJ0L/XYjdLyC05VxzKQWSjnDd1NZeU+9QuRPPOkZu64rQfiL034XY/QJCV2lzYktgzRSkcggtOGAmT2u15Yx3YjThidJ/Fxj3CyjNmIdH1gWC6rsLuYHXyTBxtTEz6by0eZjoROm/C2f7BZReJRuphBG3niJKR7x2Sz/XNuusqm50Sel0ovTfBbT9Akr31ZuszMCu+5pMyB2ltALREnJVbv94OPsrpflA6fJ3IW2/gNKmXLt4jRILeSNVhKi4KlietTEWKfPO3RaSE6X/LhDtF1A6XLWkFilYSlFZyU9uRuHCsRdEYxdPd7oi6ISPlcfHvsu9a01zcANOkvcukAHmmIFrDXuWcN5+ZxcNnQCy8gDZh7l3lcmrQ9G9dZJbgzZ8Qhq140yZIyu7o/QJISuPkH339Il7hyNRJNv7vlpl3b0tE8iKa0fKdAmF0gkiKw+RfdjNMJNpZGS6fG9yiojdJFUYomOyFpq3MrITRlYeI/vOprvn2WYGM9zeuxv4zAjdE9KYpO3Sg2U6YWTlMbLvlI4SmvPaN9HXvo4UyZhhIYggPTV34ZHudCamE0ZWHiP7rge18BiLC6S2MzInhbayQOOWm46SM97x3umEkZXHyD703gsjJqeIzlRAtmGbtQl9trB2XKvmS+2lJ4zMHiP7TOnWik4uAlXSAInADLbMgUdPMp17vdR2mE4YmT1G9pnS2Yb16gRoTUBKVfCwcbDCkZRLTe1WnD5hZPYY2XfDAY5MGhkZZUxb6QI2ZgOrSXCPArZL9yrTCSOzx8i+Y2QldWqZwItGnG62wONXAuTNTHbwljubkdMJI7PHyD5TelT37aVBpXHE6ZHB0RkqtTkb15ov3UBJJ4zMHiP7TOmUDMNwHZrPiNOhN1ijCNttRo21VHK7FKdPGJk9RvaZ0lJVq3kBnmuB7MWqllN4b6nNzGt48DuMjE8YmT1G9l0ngrRIr+eMPGx3DKIw2FwNmqE5077vfOeCH58wMnuM7LtOhJmmEido8buL3Hvuq/HxlWKrWTqufOlWLZ8wMnuM7Dvv7X1Mz+G4U+mhtG1GZg6JqppKGHm5Q0P5hJH5Y2Tf9YYmHlZpwJj15/5MhYqooGX0qLO6Ml+K0yeMzB8j+66e5n1OfHQotVHU09nBZBbQHN9OzrPSnSqLTxiZP0b2mdLqs+6xWUh5V1mYFrguAvUQfWmXnO4M6/AJI/PHyL7LyEbDUecIn73HsmYzqCsScCpo8RNYermk9Akj88fIPhzAo1YlfLbmkXacVnDxBj6qpDw0zXRphcYJI/PHyL6z6byinKIGWJfudQgZWg/hCSUZluGl39mKwyeMzB8j++4tS6Jg9mRQuof3ripgzA6zaBMuSoPukBM5YWT+GNmHfWSeZqt9bzPbA5e4730mhTymhfuemC69ZckJI/PHyL7z3q4jrxH1NM0cVVYSaI4MwzEsfYzMl3aYygkj88fIPqyy6sgYjlv7XlPYosqyMGSYkXyXVSu3eWdSXg4YmeJjZN/l3jW09rZgTF7hwjuBpa4we2qNrcwy7jAyOWBkio+RfWfTUWKhF4sqa0bunbWG0rUCe69NKq5xaSeCHDAyxcfIvovTdcw+tyVnp7BpWuBzFqikWSSyb6dLGdkBI1N8jOy73LusqeQLyOvcNLSETYfmnHXOOmWyXKqyDhiZ4mNk3/WRtRWFlioUXaF03usQuEc93b0sIkmtXPLeB4xM8TGy72Yta0Tl/XjFs/recyLgCzvkRqP1EZ+BfqcTQQ4YmeJjZN8xsszOGlV0UTKQvm/l9p5hZrJiZd+KuLQc9oCRKT5G9mHPyZA5CgHlEUrHn+2+x66AGs4bZWmpd2xaDxiZ4mNk303rtNq6moFnZpAle8dgYWha9hNmmuR3GJkeMDLFx8i+6/eOClr6wH3jZ2dkJFCRFFyJau5zeL+Te+sJI6PHyL6zaR1t2qhA+5CThD1DnawwfVLDprrync5+PWFk9BjZdx2D6Fmp1iirtEacHgSV99Nl7fRzqG9coqF6wsjoMbLvbNqVLacMSP7zdNmgZRkw0rTm5vtJ647SJ4yMHiP7zqaHD15p++weNk1SwUs3WKhpdSdOlybl9YSR0WNk371llUo4ItmmartjUCgctwn0ojJX9tzTHe6tJ4yMHiP7rp5OnCsaQV57fhrT3gXsBSZHUp61aCl3+sj0hJHRY2TfvVpK9VSHQS1p95yUBc7UYJW+m8qkNL3TBZxPGBk9RvZdPT2qaN7PlD1ZxGkX8G4TUkuFSimTLu33zieMjB4j+25aJ6NHPF5RZe1Xyx6GbTw71NQiSo9VeF6y6RNGRo+RfaZ0JSMeeYK61d1HFvV0nhV4RTndq/apd24o5RNGlh4j+64TwSmVHD67kSiI7rNo0xcgqpfWKfdb9+9OGFl6jOw7my5ZcopkO/EmJ2lkqLIaKOPae+io2Z23rHzCyNJjZN/F6V6p7gnLGXn3ntZBqKPvM6Yda1u+Rr7kvU8YWXqM7DtG5tZ6jrR7pH3E+ucs/RpRaq3Qv4yMye5cZ8gnjCw9RvadTSOlXijBLCGyjDygzVqh502+u4bzvkNO8gkjS4+RfcfIcA3WpqB9c29rFaprg9I5s0akbpdeLfMJI0uPkX3Hvfc6m64Mtna/N5UJdUaCVlua2GU3E97JvcsJI0uPkX3YXWQjzLnAINpXlPICKx7OXGZbtNoc4w4jKyeMLD1G9p3S1DFX66B7OaywRGVdLEy89L6yzDnTJZs+YWTpMbLvyMkYMtpQ4KipQum9092pgNaSiHbTf7+zj6ycMDJ+jOw7pc1TNZ7gGnLL6gg2WwZvqWLta2W/k5GVE0bGj5F9OFVLRFwQVts7BlNqe4Noi4ysk6M6l3lJ6RNGxo+RfaY0Va3OMwpodP29jyxsGXysOqOYxqZ35rLKCSPjx8g+7C5K3SRXGJ1D6d5D6SUJEqX9EegrlTuMrJwwMn6M7LtZSxJnHgs670vyoyhUmvv9chQ3GtT4Uu59wsj4MbLPlPaIygvFYSXEUJoHhPIKXniNkSInuzRrWU4YGT9G9t2spfXBLQ/YBzdC6cjIfLcN5qmSBqeZL+0jsxNGxo+RfdhHJkSlhk3P4hGnV9RbGRlSy2sw4eJ1J07bCSPjx8i+e8uKEpplVNgL+kFymLN7JujUZ07IqcidaR07YWT8GNlnSveypjMJoI99lZgqNKcJuaaVy8RWxp0qy04YmTxG9l1G5j66lwx5WAfBgWBtIXCE72JJdi/4HaVPGJk8RvZdPa01pe4M3PZbVsZIuwkJFvYaBs2plTtzWXbCyOQxsu+8d29WMZKxSXvHoKUScXoRtLlWbmJOfikjO2Fk8hjZZ0q3iSVF3gW6+gCpJYGNRvvBIypqnb3VOx2DdsLI5DGy76osSp21LzCv26ZtQW3683Q5vTQbEazvKH3CyOQxsu/ISaq173UIE63s6wwG4bwrdEk85uhltjs01E4YmTxG9p33VupDnMCIGKTNyMhq6UC9tTnHKpXv9Ib6CSOTx8i+y71TJGFWoopODUGSjsjIKMFaM+eEzegSI/MTRiaPkX3Xc5J6H311sIjWIGVJpN0TQXsWtMkDE95R+oSRyWNk381leZM1Ro8Cel9R0rDuWsigO0rtKex93SEnfsLI9DGy76Z1uEpkXx2qzrX7vRVazm03JvgYLXvvd6osP2Fk+hjZZ0orZSxUBcz2PrK57xO3QoCGaimNhpf2hvoJI9PHyD5UehRsy2DslaF7ST/YnPtEAzpxVetyyaZPGJk+RvbhXJbMjFFFR9Yd9bRnC+teFQp2KmtPV/udetpPGJk+RvYdOWmjT46ySn/OjbcW9TSnDKS1Zlm7y//OPjI/YWT6GNl39TSVnAYt4L0yVFzynp8mGDxsjWlV/FKcPmFk+hjZd72hafWafEFhGbu7aG+/yLtBlHyRteSX9pERnkAyfZDsO3RSeIwqBrxJqKQZUrfhQLWaSzds8477JjyhZPoo2Yf9RdO85AwdkcOqvUOj2cB4kY+JK5U73aGEJ5hMHyb7zoHLTNLmgBHf7pLawQZVGHUQltR06Z30m/CEk+XHyb6bzZo1VZoI1hOCUN135TlBRp1lrvjpdsuBn4Cy/EDZd/C7l/DfroBovC9yeKRlUWo1KmHnzpXkzhA14Qkpy4+UfVdrrdVx37/jkXvEalFo+4Fr4Y7W5nxrOovwBJXlh8q+azLinAtbghZV9F5WlaBi8j1hyzXPZI3uHFPaq4YPpH6s7Lu0rHqU0a0BEu2Xjm4Rq4kgl8RrLg7DvmXVJ7AsP1j2mdQYZqsprDpK6LDqlCd4sQIkXLHaPnR6q9g6oWX50bLvpjkm5ah7BHxwZOCrMlgOV27ThHn3/F96vyQ6oWX50bLvEIpF4Swzqmkc4cBFWsTqTFFcr9EQW6N1p3mQ6ISW5UfLvusT7Y0ENazaetlSh+itWdTVdVUVo3rpXYvohJblR8s+pGW19jQM2gZlMkcH91mh1dnGzKY47jSKEp3QsvJo2XdpWdkaa4HRZV+uVYNK4crVB6l0pHSpA4XohJaVR8u+QyhjWNeMsObOwNV8L4ztIDXnPt1Y+E6rKNEJLSuPln3XV+YFJXeBUurYMx0NTIvCbCg4ymhUbkl9QsvKo2XfNZa1POuwyMOECQSXRVo2CBqzlaY56aUGcKITWlYeLfvOgSMKrzFBx5a6+r6PN+O7mjlP7jjTpS4UOqFl5dGy79Iy7ZVTN8C9QFR2i3DLSjCnzrFC6tzurPwmOqFl5dGy796rcd+oXQ2Gz7DqYh2a8IgMfC86opwlX6Jl6YSWlUfLvkMolVaxvbk/b1q2+xM8twFpIGknD8kv1dXphJaVR8u+s+pRK48QuOi+ayo0obJHxeWryhAbNd+ZwKR0QsvKo2WfSc3N1tQqkHvatIwFmnkBLDiayKAovy5JfULL7NGyz6TOWsNJ44K2xt5e1fO+VuzQqyznVuvUW7H6hJbZo2XfWXXCjGIVRqESVr2XyIrvTcHJfxugb5fAaDqhZfZo2Xfv1ZpqDsOGgbivzW8H7tRgRkGNLdTO69LLVjqhZfZo2YcDtz7GLAjT0X9Ly9qsCFlmXyZVsd5Ky05omT1a9l1rQl/FlQRIeT9ydAKr2YCtUaYus/RbxdYJLbNHyz5sONLxw8hWmDHIyh2cImoXZVMnFOx31tJROqFl9mjZlzNbCWUuWN72zJY22Osno7iOnCxTTW1esmo+oWX2aNl30x1MCW114B51lhhyqFwHJMmpSc1r6CUGzie0zB4t++65YxXMJVJuXr7rakdovRuk0iyj5jrXpWKLT2iZPVr24Xv1mC6tQW57ZmuWvR5DCViGcnzRsF3qA+cTWuaPln0m9RzDbaQJneu+37BnMicmYEZSpVlnvSX1CS3zR8u+A6Oue/VJgj5m2qcvC3hPGRJJYWo1YvalmS0+oWX+aNl3CKXnlKtUoL12MlJxAd8Vdh6D9xWmIvlSwxGf0DJ/tOy79+rQura1AHPXPZ4XGTiVBmustVoOt863iq0TWuaPln1Iy5qU+BcgY8TqXj3SMq9Q93SPWe2JLvWW8Qkt80fLvnvZqjxo75CtvY0otmqC3XkCy/Zu6CFZ16WtCXxCy/zRsu+6UFZPOyLDmL2CaENwirKLam0F06Apl8bz5ISW+aNl36Vlimwz98jA96HqFKLXhAxjdbMknl0upWVyQsv80bLvaBmGUY80YFfXEasZoZV9WWsfuO2tU/U7dxFJTmiZP1r2mdRr1EpjClhTBEFpIXUxMGqpzzJWWP0lqQ9oWcZHy77LwJ18dO2gc1s1j8jAU5m79qLiqq3aJQYuB7Qs46Nl39EyK5gpCWChXWz1vaxuFKA+ZxJeaJcO0JMc0LKMj5Z9l4GTYkmz73EOA/Hw4q0hQcpGNQ9LfVzqLZMDWpbx0bLv0jKm1qslmLQRikyNqC0FGnHDpG3kfistO6BlGR8t+zAtK5O5M6BHbiaJ8t5wNMGbIIsvXfXSc4cc0LKMj5Z9J3WzqeYT6o9VO1eoM+/97ygyVMXnuCT1AS3L+GjZZ1KntdIsrUFplUCIFlhlBS0r6uvhk+ul5w49oGUZHy37cOi27Qq6QvaBG4w2qEoNbIVjR6r7Gv0lqQ9oWcZHy76Tuq+5cm/QKXy3WOK99mZBk75WZEUt+aU2Qj2gZRkfLftOal9DOPW9MCEcuHb/rQ+8DS25aiuZLtEyPaFl9GjZZ1KXmcQk7U2yK+rqOQlaN4OVWDTlhVYutfzrCS2jR8u+S8smTZsRphMrb4SywCftToW0vKQ80q0MXE9oGT1a9l3L/07HaqpA2fbMVpTUJj2BDXZZrcV/L3Wh6Akto0fLPpM6dMYyRgFTDAeONMD7Nu3Sa+RlRXu5hFD0hJbRo2XfgdGs3lZXoOIhdS8JPM+y978r1sr92jpZPaFl9GjZd5OYbM3GXm6kfUaxFRl4Ww1hzClew5U3uyX1CS2jR8u+i9XVetmTO7PJbg4miQycHbqUsrrMruXS2pt8Qsvo0bLvrFoi/QoXDh33mRarCm1z0hFSVJ55Kl8a5MkntIweLfvuuaOacs0Cte3r1WUyOKNAbuIoNLLSpUfMfELL6NGy78bzkk72YTCLOUjTCrZ7CQmXUJ5pjVuLJ/MJLUuPln0mtVXUVT1Da1FnSe0Mllx3U0r2HmlyGpfq6nxCy9KjZd8xcBUqJUVdXXbDkRaGNpYDliUcobuEoV+S+oSWpUfLvrNqyZZ6FSDP7ffWhFINtGIys2LJLr1s5RNalh4t+xCMDiTOEZyjgN5pWd/nTws0xKK4VlO5JfUJLUuPln1XbOXm7lMh415mhWjQqC4wSWJe10K5lYGf0LL0aNlnUgsmJTOGghGhpcuClpqCIelM4dvRb9XVJ7QsPVr23XNHVFN57lPGeS/I2EuiraYEahkp97kYL/WBlxNalh4t+07qojx6XsBrn2kRStC4xVe2rLunbP3SIE85oWXp0bLvulDWIlzaYabtwGsd0OogIM0trzx4pUuj9OWElqVHyz504HN5aRGhWcOBl7EgfpuRkLNMrDx4zEuxupzQMn607LvxPO5FFzfwRXtmaw/dRl4GudjCkfLyW6vfywkt40fLvrNqQ7eECmycQfZ6UdPeQL15HqMMlUtthOWElvGjZZ9J3XpFaslhqZbtwFPUWVqBve694MJ2a51sOaFl/GjZZ1IrR6x2LJB+24XSbG8jHBGwe6q6lKjecuAntIwfLfuwC6VPS9qAKvWwatqLJ+cAZu45foy53JL6hJbxo2XfvWytvhgxwVo2QHre89XEMJhHnTRLKpf6wMsJLeNHy76rq4fkvnfS6Q8tYwzfbYIgUW2PyrW7XCq27ISW8aNl3zFw1WG5KXQcFMVW69BqX2HamEZR0qqX2gjthJbxo2XfpWXYKdx0gYW7D5xqBzMP5aduqRemW9MddkLL+NGy7xAKuY2Vw4G7RV09hkDFn6v01GlfapF5qQvFTmiZPFr2XVpGCetIBHvVaKRlA8GG7Ap7hlufzblfYuB2Qsvk0bLv0jJMPlqonInCqkkiTGNGUHIctdbMt/aB2wktk0fLvusDn55zqSmsmsOW2fveRrggrz4kxa9Zxi2rPqFl8mjZZ1JzL6nT3Kerf5qDo9iyrAR1Ofa9u85unWmxE1omj5Z9JnVyojY4weq2Qu/G+5L1ltok6WqZyq0M/ISWyaNl3zlw5cqIBHNs05aiUGdxKL31ZVoW4SVaZie0TB4t+86qdXFtaQHOlkB8P2KmMWC4WWLV1m81HPkJLZNHy76b2bIx0tQJmH6kTgPalArNWh0tW3W/VFf7CS2TR8u+6wNHH5UXgucRDnzXWZ6jzB5Tuow8V+dbUp/QMnm07DuE4iKN8gD6aU2Y4codcUL2MjEXTaqXthH6CS3TR8s+bA7msWqU1EipgZQ+wFcPqWmJJrcwvkvTHX5Cy/TRsu+eO+YKUXOFghxSVzZoJRn4GENLmVvtS1Kf0DJ9tOy7WL1ar1ISYE6RlkmKjCy3DMVqzVOzJLx0fMlPaJk+Wvbd0C1HQVPDd6PNvEfpHVq1BRque+a8qNxqOPITWqaPln333BEmbGlvvBk8QbQ2MBw5yuyVbNSSy60uFD+hZfpo2Xe0LJvRDJXHfskU9AnNKYdps0hGUW23YvUJLdNHyz6TunNttYVVz7xbE1oJlUdLsFppva3JfKkLJeEJLdNHy76z6q2orwHcm4C4571etMNyruHZPeOlLpSEJ7RMHy37ruFodcIZHrtr2i9byrCHOvYSBeo9LZN1JwNPeELL9NGy7+pqrWRp95bVvG93RIVtS3ca7jWthlTollWf0LL8aNl3zcGZ08Aoturap8qFCXyFPzdv82dRdMl3wGjCE1qWHy37DqFQSWuUDjnh2B2juwWcDVKSbjxmYr7lwE9oWX607DuEgkyrLIWyiv/2iOmpZqh90j50O0q60/Kf8ISW5UfLviu2UqTCWn2vsEog1DVceTeo0pKlUfO6lpad0LL8aNl3tEy0eF4IaS8NFloO3iMhX2gqqnOMeQeMbrZ+IPWjZd/FascmygtmKmU3HNnuGE3AbebcuPVw5JekPqFl+dGy7xDKcLGcCkQavm9i8oTGjhGreSXRVGe+5MDphJblR8u+k3qpCUce1ttu+R8o0DIqkHiRSNms5TutCYlOaFl+tOw7qUNLGcmj2Fq7NQER9rgt9FGKSHejSyfVEp3Qsvxo2WdS17m6p9zDbScF6W2C11qAsaTUcca/79zETHRCy8qjZd/1gds+4rAoYrVHXT3K2kw0srQ1hxde5vPOhqNEJ7SsPFr2mdTYxtC1EtS2HzFtGniE76irZ/K6fInf2VuW6ISWlUfLvnvZEkTChlDWvqu22wjrWgJ9RhAviaf2Wxn4CS0rj5Z999yBUVWtXWwtXCAoA9rqDWrxWYnXzHzLgZ/QsvJo2XcMfGQrRrL3GoUDzykStKi+oNiaNfVukZ5fkvqElpVHyz7sLWPXMh146QRxc6h5j9IXqTMytkTjVl19QsvKo2XftSaUxhERQ+U9VS2lV6j8s32ypmSYqfZLDjyd0LLyaNl3k5hFMO91sqFsSN16FFsyFRST5jKIadxpDo6/3YnUj5Z9V1dnmaVHhMblDSSSJag6F5TZPTXultolB55OaFl5tOwzqRti7Ys0YvVuOJqO+87WjtpZ+l5I2C5NYqZ0Qsvs0bLvrNrRZIXHXjYYxBJHBh727WXUMYa3pXcu8qR0Qsvs0bLviq3csEyiqK5UI1avAVX6HswMP56NycqtWH1Cy+zRsu+eO8ZYRKXty4i7Y9QZKpZ9dqupJe1W+i0HfkLL7NGy78AoS09aw6plX+RZk8Kqw77n6J2i9orC69IgTzqhZfZo2XexWik8daOI1S0cuEiGunRByqqUKkpOt6z6hJbZo2WfSc2zzVSTgK9IvsU6RV1dw6rTnuPhgu3SSbWUTmiZPVr2nVVPcStFYPZ9v3pEgubkGeLHciEbmORSawKf0DJ7tOwzqYmGc3hqYOce1fTiqLOY9rh1EiFrQpdiNZ/QMnu07Ls+8GRL2nSoddfVc9/E9OKwsuhcUqOwvhSr+YSW2aNln0kdpRabYgdFibTM0MA4ArblTli6rdpvWfUJLfNHy7572RKkWbhBdtobjqLYMpQ90jNmkWL7tvElqU9omT9a9p1VK448hwENC6sutUHLLpCXFcU9x7MuPWLyCS3zR8u+i9VWx+pJoTtWkMW7NaF2YO7hx0cNy740Ss8ntMwfLfvuZWtfUcO6gGifVBt1QlUWSKpVp3kdt96r+YSW+aNl3zUHpya2d2Nk033VoQu0fXGrl9xLy8g1X+ot4xNa5o+WfSc1zZE0NxhtLpDUM3iuW++SRl6N8FpadkLL/NGy7x4xU9Lawm2LMe+tCQR1EMIMx162bx+X7mwlOaFl/mjZd71l2ohKjowM1z6pNhX2cS3AVac1dbZbj5hyQsv80bLv3qtrSUl2idVxj+d1Bg83DkkUdcVnoPil6Q45oWX+aNl3sdpQe0v7dkeW3zYH724F8Ci+1DhFuX1p6FYOaFnBR8u+o2XV3HKKtKzO8OK9hgN3iYoLZx2aZuN6y6oPaFnBR8u+e8SkoSIeHnuuSMtSC1euOCMN9+K4z93SLas+oGUFHy37TOpulbX0BUVxL4mOgO2FGNrQTlatd7m09kYOaFnBR8u+Y+BdhnMOq060T5UvhebSYF9FnalWjg/CJakPaFnBR8u+G7pN1qmVCrXs+WrXsOrFZXNSSQN9FLy0jVAOaFnBR8u+kzprbXtSa5hFBq7SwfrO0qZ5w9qS3+otkwNaVvDRsu9idZY0e+E9lLfvbNGuq70BtjVncpwJ75wqT3pAywo+Wvbdy5atUva6yZx2Bl6xgTUVMGxDdEXO5pe6UPSAlhV8tOxDMIqptLKbRSNgS7a9tyykVp8DyanLvPTcoQe0rOCjZd/RsqWTFv0wk71jtAnsGA085pzaeFa79IipJ7SMHi37rtgqnfOoHWpfIbWtCi2hw/KU6qDKYViXpD6hZfRo2XePmINpUi/7MqLsLf8ENdHel+HC1ntWupWWndAyerTsy4ajRNkqUKljX8+r4FFPA6/cZhZM0m9JfULL6NGy79KyZHUtW9BruG0psqAaGwhqxTBt635L6hNaRo+WffeylVJLUyYw8t4xKpGWiRB0o9bWIEzjUseontAyerTsu5et0Ll1RKhqkZatpuBz39lirIMll46XXrb0hJbRo2WfSZ1tte77vq0VBJlrQdOoq2ns9f/DK9866JBPaBk9WvYdGF1Vs02Fss8jCucEjeKbnhyjvs69j0utCfmEltGjZZ9Jzcuxsipk3r2ENiSsuuz971N4ppWVL7UR5hNaRo+WffeyVecoUUODkHSQ1sKqR+97rmeMZYOaXjq+lE9oWXq07MP36j5KGgvUetkt/w1akwZLxx67zonxltQntCw9WvYdGCXSsiqDR9W1T5Uz2Eh7ricpJvYht7pQ8gktS4+WfVdstRlqW4d9UAtEl4OxJyit944VW/NbUp/QsvRo2XcIBWUa7Xk8lwVSJe3WhAkFR0HP3ku7hFDyCS1Lj5Z9x8AjzaY0O0zcLf8skYEvi4A9mHOY+z5jfUnqE1qWHi377r06z9LYDLR03FI3qMTxXZtUqZPOeamNMJ/QsvRo2Xd19cQ1aytAP2tv1r6zZWtA4T6G1z2Fe+m5o5zQsvRo2XcvWx4+W3ZrgngUW3sJfATtBSWk9z5yV77EwMsJLUuPln2XgVfOTTJDmzb2OlkBs75gWmLRoabz0oKMckLL0qNlH9bVUVrtthPbB+lFqYJFMgTYcfQqnHq5lJaVE1rGj5Z9JjWNsX6GbnOxveUfHZoawlh5sk4U7pfaCMsJLeNHyz6Tumass1WDNejn/GkGL+HKa/OsiddatwZ5ygkt40fLvrPqsjvLrIcti+3zp7srwRm0l7mYLLKySy9b5YSW8aNl39GyIUKDF2hKKaQuE9rSHhV2X3lknLou0bJyQsv40bLvHHjDYbu6ytbmPn+qkaAthaRltE6Rl/Ol1oRyQsv40bLPpI4QvTB5pNy4G46S7r1lvG+1cBljhIXjpeeOckLL+NGyD/vA+zCtDk4RpmXJfs5UBOJktZAVz5fSMjuhZfxo2YetCQkzJoSOe+i2pl1sSQeaKdKzsW9ZX0rL7ISW8aNlH75s2cqkFRg9rBq9RlrWELRQQuuZ562jxnZCy/jRsu9mtqQOX4SQC0YGjjOB6SAY4dTbyET11uZgO6Fl8mjZZ1J7qglrSG2Wd2+ZLagquzUBPfdGEj97SeoTWiaPln3IwKeWlRdM2c8daSjUXWyNWVsSrLzSpWLLTmiZPFr24XgealJBGLwbjlrYd/M+gEutHevEli4xcDuhZfJo2XdSl4lapIJajrq67zeulBi4UVtppr5u3cS0E1omj5Z913CkZou6QOYNRkfO0GoqsLhxG1bqslt19Qktk0fLvqNlrrnkJaAUKotFXb0HrmHOnhZ66ZGhX5L6hJbJo2XfvWzp1P20AWW3jYq1vSSaGMKex6pzTcuX0jI/oWXyaNl3UsvsTqPDbCtidaUC3kNv8pqrY8d562XLT2iZPFr2XV2dM+U1HLBrZODkkYEPr1Fx+cy+F8qWS5du/YSWyaNl39EyTz4pCRiHaQstA5PswBIfgpRz1XJplN5PaJk+Wvbde3XqQ7k1SD8r6rB2cMeyB3lWoRV/uXX+1E9omT5a9t1zx+TKKfKwpT5BPCpso+I7YOMYszHKJTDqJ7RMHy37Li1LjJpYoTXK+1AiQuUZXtwqZsSQu92K1Se0TB8t+46Bz4Y89oUW2ivqctlHy8OB1/Ddi4md6qVRej+hZfpo2Yfz1dWHNAKJsAzSOBw4W/hzixDeefqslx4x/YSW6aNl31l18ZU1PPbquheidIeWdEbtxa66N4XrrbTshJbpo2XfFVs6SBU7cHYO054JfK8kHC0vVNO1Ll26ZTyhZfpo2XfFVnhpFB0QpZVHrKa1p7cEvHqXNJvqupOBM57QMn207LtHTMbkYdjQSfc2wjnAZTqgupRsWWq9M18df98TqR8t+67YsojHgwpQWlFsaVtQy3609lxW7dTp0ns14wkty4+WfSc1UthXEQjXXUC4FGjdC6RKlpuwqt8Bo3sf2oHUj5Z9F6up6Zp9QJMVGbjghOZqMEuz1OdOwe88YjKe0LL8aNl343lMY8yRYHHqu2OUwbMWqL33WopxfHFJ6hNalh8t+w6hILec0cFGXntBxt4Mjhl6lNnuNnvmW1Kf0LL8aNlnUvPwprb3gWui36Y7zAsCqRfOg9DkTsMR4wkty4+WfYdQrKyENWJ1b3tz8N5Oh9NAidW6xTflzswW4wkty4+WfdeFwqspNYb8s/o9r0jLMg+YspqT73h9qdiiE1qWHy37bhJTE4eBMSSniNUzMVgjibSsZlxTu5RLGTid0LL8aNl3Vm00MeHeHFws6urRtsodMttsy5tQvwRG6YSW5UfLvsvAex5lIIKOzlFXtww1SwdtxXksyv3SIybTCS0rj5Z994hZCZEoQZlSQep+2ZoUoXs1KmtklFu0jE5oWXm07MPxPHJptGd4RolY7SH1EoHJhTQ5Jrp0u4PphJaVR8s+7EKhMRQdcOwt/yMceNsLj5KtSa1p3lMYd6Q+oWXl0bLPpM5UG7cskMbc62QrQUulQPbZyMnQLm0jZDqhZeXRsu+KLdE5uCRYlX/WyWYwLQhlFRu9s9V5iZbRCS0rj5Z958BH3TduMwyzfd92x2pdBh5aY5vJxrrlwE9oWXm07LuW/9Y5VW2g4ivq6t0HnjJDidR8qmBut1620gktK4+WfSZ1kV4mW4dJOwOv++JWmQRVUFGpp6i0L0l9QsvKo2XfpWV5zUq5Qm3KIXWbULFmINKRl/pK61KsTie0rDxa9pnUvVql5ASpuu59wR6iG4OJ05jkm7BckvqEltmjZd8hFE9Vkhok7BGrxTuYIcEUxMjYZI1rVn1Cy+zRsu/AqLikwg4dC++6ek93oMBiLVy1ysi3rPqEltmjZd/FarWisgga2QTZuzEq6oS0+l5d17O1Sy9b6YSW2aNln0m9mmmuNVQWi1hNZCE1dcDafaKR4qU7W5xOaJk9WvZdx6is1ucyIGwWDnwx1KEV5oiauk8JB35n9TunE1pmj5Z9mJbhQEOG7ilidcIBlWXCiB/u3aO6tlsO/ISW2aNl37URDp1SusIq3PaGIwXvkvd9B18lyZzrEkLhE1pmj5Z9mIF3SVwIjNAjYKcVGXgr26proVRLs0sZOJ/QMnu07DsHruqlhLa9CoUDnznq6j3i4bWg733g/ZZVn9Aye7TsuwxcuCTrE3TtWC3SwXEqhPzDcqKl81Ks5hNa5o+WfRersYxJ3SCnyb/tQqkjKmxvmnYHSjj3S/PVfELL/NGy796rufayb5NTaQtE3cEm7asOq+2zehGv71y6ZT6hZf5o2XdpWYsYvfdYzeRtx+pIy6Kkht5zVDqlZ7tVV/MJLfNHy75z4F17G0vA468gvhDMR4fCpXOYdudLx5eYT2iZP1r2mdTYesp9NmAte0Ud7gUZa0ZdXXVmH2LzVrF1Qsv80bLvulCqlEpzhMBb6hAe3EoH9Dp7rWN0vLN4kvmElvmjZd9ZNWkvMn6OnoYDN+6RkYUrH9laxPFw4fNSWiYntMwfLfuyNaGXlBxUSmTg7gYtrdBbwuyi6kqpXYrVckLL/NGyz6SmOh1t38xLIiE1EfgK06a+qmO2qXrnoAPLCS3zR8u+6y0z3vFYoTm23+5s/aRlw0r2UoRlXorVckDLDB8t+266w8yqR0lNSx1kFAUv1mBROPYot2Zrl7YmyAEtM3y07DOpq7c0RkuQpPTfEEod4c8ZpcnAkSVf6kKRA1pm+GjZd10oTIkTOQztGlLr3nWU99DtGEvXqq1eomVyQMsMHy37bpBnRe1qC/dlxJ2BW44MvAtENjZHXjXXS7c7WA5omeGjZZ9J7ZhMNOrqFq76tzbC+PNt0LslDuFt3FonKwe0zPDRss+k5lUpqqoFg7uB2NgLMiID58I9D16Tyq26+oCWGT5a9t1zx1RDkw5jEoJghGkfax/bWqN74ZpuPXfoAS0zfLTsOwY+wnaHCrC3CVLDi7dSK1grJIjWnC/tQtEDWhafwif1Z7F6KnmpCroopLZIw9vUCqt0rCN543IpLdMDWmb4aNl3GXjWJRMFLG2pdQo0WxGwG2obTZ3HpTMtekLL6NGy7xqOLHNFVaiT94YjRLDRK7Dx8Dp1jHwrVp/QMnq07DurrrOliNegPYXUPhvY7k8QTguNGha99IipJ7SMHi37DozOhrjrLJJcwoHbBOu7uM5zTkqRgd8autUTWkaPln0HRkmTzlqgZ6f9iJnBijjkFmlaX0jWL20O1hNaRo+WfYdQpJZhe4peIg2Xhm0fX1IolDU+BKmXS4cSWU9oGT1a9uF4XpqhZoN9qzoidDNw5n2VPoU3z7J2E+8dqU9oGT1a9p3UXltuEaFrlgTSe95hmn62y1rNy8gvdaHkE1pGj5Z958CrFLPIu0vdR6x9OLSlHWoqZMniS7wl9Qkto0fLvkvLcHhRYRht4B7Pm/v8aQcqFNpHTkZ0aWYrn9AyerTsu47RyLTdeICnfWer9AWbe4PUlUozbXxrlD6fIJT0aNl3CCVFYb07yqha1NVNB1gUX6G8J6LdhlIudaHkE4SSHi37rjlYVq8zii2tLRz44Amt5Ap9VWqtGBe5dNAhnyCU9GjZdx2jKZEpU9jy3nBke0XdLAKcss6Z2+J2y6pPEEp6tOzD3rKFueX823EWqcpghRKYZB8sIzW9RMvyCUJJj5Z997K1qiqFVZfk/vuhxNETDM9oEnXXzLekPkEo6dGyD616tNbXAOkcsbo0AeeO0D2yX4tYnfKl2x3lBKGkR8s+HLqlSdn3IE8ILDb3TUzdVr2X1KXMYfGXpD5BKOnRsu8ajvYSq5IMNi8BkblX1O3JWyTJiHNZvyX1CUJJj5Z9x8CbC+NaUMoUkFTXbx2jUVx7hOo8SrnURlhOGo7So2XfgdFWXDFU7nXHaukVXNUh0Sy2jJnwUhdKOaFl/GjZdw68MTljAV3bqtven4DcIO81s03CwvnSe3U5oWX8aNmHDrwRY29AEZwjDbdIy9gZMuaSqpeabjHwckLL+NGyz6TuGvnRUASMnDuKrZzAaheYUVBrwjlmvhWrT2gZP1r2ndSJKIs1qIMIREtYtRJCRPCSexnEt8bzygkt40fLvusYba0OXqEylnDgFRmMa4ZIyr2t+MGRLk13lBNaxo+WfRerpc66T1ez7iPWul+uizSwMVYhJeJ1qeXfTmgZP1r2mdRD0sJsCm675X8jlFrnPlqe68yrGN06amwntIwfLfsuVvvkbF726GUITG1fuqUO3Nmy7+ePcSlW2wkt40fLPpM6d2ykuIe0DMOW+wAzN8jFqftKtsqlNkI7oWX8aNl3CKXmPkZiaKv2vWPUwFNbYLmt3JIN75faCO2ElsmjZd81ByuWNgdBrmu/bEVdvXfBQ5rca67u/dYjpp3QMnm07LtYLUiUWoWCa09i0m4Bnx2wO1lPrHndcuAntEweLfswLWO1UsNtU466uhSCtnfKIiXXqKlH9UuLJ+2ElsmjZd9Jzbpc9r5g9AWyWMHCzGH64pqL4JBLL1t2Qsvk0bLvMvCZ1XMa223/3MSMjMxpwYiMqA+0bLeWWdkJLZNHy76b7kh9oax9KHHubYShsiVeUIhytYRJb6298RNaJo+Wfdea0DkVl7nz7ii2XGRPYhZQ5+WWOia69IjpJ7RMHi37ro2wNErLHEbSfSiRMNKyOiB777MNarlfWpDhJ7RMHi37zqpr7t7YYJTMIBRe3FvKkKdLTgVzo0tpmZ/QMnm07LtBHmPhkTNIizAt4g5VU4H4XpUouEu6NbPlJ7RMHy37so1QHGcCtL0gY59MbH3R9udeZDC6Xaqr/YSW6aNl38XqVHggCzDt+eoZuVlDiW+Sm/A07XRL6hNapo+WfVdsZetDkkKaY+20bICvXIHXXN6qee6Xesv8hJbpo2WfSY3cR8/MMFH3JGYVaNzCgYtRdYus7VbHqJ/QMn207DtaVgqFrLhjdQqpJ0JdJhAyR63V0li3Fk/6CS3TR8s+k5pST0Y+IXOSSMvClTdpu/8IS26KOv3ORR7BE1qmj5Z9l4Fnd859QU5538Skfaq8GBD1qWtxL5dOqgme0DJ9tOzDoduahtcFJHuQx0ggtEdoxnttgs6Cd3rLBE9omT5a9p3UXqsWYlhjb03ImcDSmNBq5OU5ryLzltQntEwfLfuuObguzc0qlJnyfq8OB56coSaeWsxGv7QLRfCEluVHy74Do2i5JawghOHAhTsYzwGhMPbVwoP6nbpa8ISW5UfLvnPgzCn15lFI75b/HK68pSWwFiLlkaTrrbTshJblR8u+Qyi2MoYxQ3PSSMuKQ93TeqmukWbzjJe2Jgie0LL8aNl3M1vG1iRXaDmKa1kheuWxY3Xm1mX1jLes+oSW5UfLvkvLqObGPTIysx+EImHfM0EuMshramneaQ4WPKFl+dGy72I1CQ3XAeQ5hdRSwYpWiFK7EPWuye7c2Yo08ETqR8s+nO5IqRXskHeYFpsG3gaFK2+SBuWVx502QqETWpYfLfvuuQM1lcEJSHV3obRt0GOf5cmZteVe552ZLaETWpYfLftM6qSlDMfdYcRzb/nXyMicwNNMo6Vqvu5sDhY6oWX50bLPpK6otEZo20YbIHNg5OJVAaehdfJO6U7Lv9AJLSuPln33slVKF+oYHvvnjMMM3x0RElIEbLP9n3GprqYTWlYeLftO6kl9VFqQZV+6XTig4uowjSTEz9Xp0ns1ndCy8mjZh10oqTiVsGXdCzImItTMFVrtQ6VHdn7pqLHQCS0rj5Z9V2z1ZrpGhZyjmpZpKRx4JGhlLh09/qhbuzNKL3RCy8qjZd91jI5VNUWspr5jdegLVXrbk/U0xbUx3xnkETqhZeXRsu/AaGv7dPGA1fbqd2+RoO3BTJyTF5pPSpfeq9MJLSuPln0Xq9t+vQqVx9iXbvdZHq+9RwbujWZNFo79ktQntKw8WvZdxyjlWrw6JO6Rgds+qbabUoZIRGvpLOtSWpZOaFl5tOwzqfeOaGn7tO1aEavL3kYY34c2u2QeTFFvXZL6hJaVR8u+i9Wjz4weAnfMsM94QPw2CeYcokRY0zWpT2iZPVr2XQbemoyGBnlqCqn3Apwc/tycpSafXPOl5450Qsvs0bLvnjsqRrElurdXtfDi4cCtU4HcjUZJc79bX5L6hJbZo2XfWfXcDeBYwZvstlHqYGtVKMKeass4y52ZLUkntMweLfvuZWvvmlxFoNh24BxR2zHSsuqY2nJbPm9Z9Qkts0fLPuwtG4vCdiGVXEB6mHYdWmB5K6QTCS/tQpF0Qsvs0bLvWv7Jw1/PsGpsu40w0jKru6GwS0+p4IpE/I7UfELL7NGy7x4x16zL14SS9jrZJgRmC2HmLijZ+1x31t4In9Aye7TsO6lRvbSopt3LXjz5U2yNAjrJq0R+Pi7tLRM+oWX2aNl3j5glue0jmKtk3G57hNTZYPgqUWkL5lsNR3xCy+zRsu8YeNPUo6bZU9UOUrZVL0RQ0apZi65L62SFT2iZP1r23cvWXFbWnsfzuh14+G5bk0CXWtaVmudLxRaf0DJ/tOw7WtZxsnOFOco+01IneBgzCM7lqA2HX3rZ4hNa5o+WfefAx97s3xyUfhZPlg7VanzXaiThmrzMWxn4CS3zR8u+m9lyLMlWhTX3e3XdLf82EGrk4dU46+RLL1t8Qsv80bLvaBmLaasDdl0VVm22rZqA5qBCC8eol/rA+YSW+aNln0m9Gldl2rRsM7LqC+oU3ne28qyG4cwvpWVyQsv80bLPpO69dFQ0QE4/tztKWHUU1wlrn3m2kuul92o5oWX+aNl3DLwXxZUXeN+bg0cxsCIZpo/mUVm33C+lZXJCy/zRss+k9kq1rVmBa0oboYQDx4YwC2WrexzXbkl9Qsv80bLv2ghFzTozrLJPlRclMEKFtdLAOjCpXMrA5YCWOT5a9l1aFkUWzbDqNTQycA+9w84nNImfMIvMrNxKyw5omeOjZR92jLbUiR1m9pCa9vGlGkZuXWvbWjPekvqAljk+WvaZ1MYofdoAdGwguS5omA36LG0oTeNLJ9VEDmiZ46Nl32XgOWPJQlB4NxylxeCqAjO10TNJ65fOn4oc0DLHR8u+s+rF4aU97Y0YHrF6DXDC3XXUU5ldwq4vPWLKAS1zfLTsu1id5xw9qit3lj2eh1B9MnR2LK1m5HnJgesBLXN8tOw7qYsV3o3+Yjm+2a7ccC+eLGuwZSljXmLgekDL4uP2pP4MjLacMuOC0bbUKg3asAJFU1FLNBPdma/+Ayujf/Ln8LvSfxdYZv/fK82NeA2LNKyt8N+eRpRZI8NaNHPTLnbJf/OR0n8XVvZP/kj+Ryudw5Zz29O25hmkUoI2cyidyhg1ku+ud/pF/4BP+F8JTb8MKaO/vPOmNJok/hm4XSA0OjT2Eb5cbVobiS9tN8onQv8ynOyvL3QZ+3pxIdjz1Xu//wLbDeGl+mBsMma+k5CVE6F/GUr21xc6su68anNg34+XzQa05ZGYpUJGSX1e6imzE6F/GUb21xc69WIZrUGEY4u8Oxk0nSX895TaasVpd/JuPxH6lyFkf32hSVYWD9edrene/G07GdtfFeuLauntzkjeH7e9/2ulfxlA9tdXulvNSYV3q2AUWFMLOKtFvUW5LsSVL71w/HHZ+79W+pfhY399pfPu8y7mUVGh7staCkZ7R53gLEWn+rpTYP1x1/u/VvqXwWN/faWNNWxaJ2hE5PDZ+4BxxRZyk5UovfbE1h2l+UTpXwaP/fWVJmuu3gZ4nbtDdIbIVaLicuUxKdVxafLyj5ve/7XSvwwe++srPSJO11U5iiouUWMlAW97A2Hl5Y3G0n7neZpO+Fh6fOw7pedqosOhSZRWEsU1+MwTZhojXLfh4jvtRXQCyNIDZN/1DOZuo+UGU20PW3beJzsE5mzxI1xGSfmO0ieELD1C9pnSWocShtLJ9v1LzLjXvGdQntMW9inlDiGjE0SWHiL7joWipsz72s7PPmikBb4HtUqd2LCm1fTOzA6dMLL0GNl3zxslCe8biC3XDpIxQS1p7e+iOOdIii41IZwwsvQY2XfYW7eHjtw7km2MBDyCdQ1vDrmjmTUqofcdpU8YWXqM7DOlcc7UrFp4b14gJQy7LpG9CGPKNPc67lRZ6YSRpcfIvpvCi6K5oodNq+5FRvFN/TmCOYvlxGulS41F6YSRpcfIvuPenFrr2KCh7VPV5OAa9TR3ScMXieglmz5hZOkxsu+8dxqcykiw365C6bGgDg+la1g095EW3qmy0gkj48fIvqunc+nWpwPtvZIycodWpkVaNhmNeOClG9XphJHxY2TfjWXJmrUt3Ec5IjrXcNxmHSFX7UPr6lTunL1MJ4yMHyP7Tuk1kNErdNp5mPsAR3boS2rqi7y3S/X0CSPjx8i+IyeLtJc+oVVrIK0LmEdutqSxGxbleqcDOJ0wMn6M7LuMLMqoXFqInPZmYB2RhcuO2DKpZM0J/c55Uz5hZPwY2Xf1tNBwRIfWtr4bhFqvBjlZlczWeFxS+oSR8WNk33UX0RiavUCfrYfSRFBVIgFfuqqPsOlLGRmfMDJ+jOwzpSc2rrVmwPDW4b0j925WFswV+vMww3UnI+MTRsaPkX2XkRn12cuEZBg2zWm/cKR9unisWcZIo93pI+MTRsaPkX33liVYPTeGOl1ARt9VluyhLCrcl3eZd96n+YSRyWNk33X255minp6wZm47987hvfOCn+hNgvsuxx2lTxiZPEb2XR8ZVkTSPR+PZc/oVPC0vfdcpj1KasdLNn3CyOQxsu+6i0zKNFHISgySVwFz6vtIXq7eqY5+KU6fMDJ5jOw7m07IoeyCyLTXb/cP215hRGgNeeq13lA+YWTyGNlnStehfZXOsOq+iZdagTb2VwVbd3du7dKlyxNGJo+RfdgFLKOW1iHqqxnR2Tc5yT+jtdutazW6w8jkhJHJY2TfkROZpLhfsHrq+0hDB2vxVVosXUdN+dKspZwwMnmM7LvuIhpzaldoOYK17FNK1UqGorYMTfrs69LllROlHyP7cAIv/qUdwdgiOmfL4LWkqKcbdbdu2m6tfT5R+jGyD2c4ysDhkXH/7CMLjw2WImx71dRZGja+tB/2hJHpY2TfvWXhbLRSgVx3d9HwBj7LgMqJs1NGxUunx08YmT5G9uGsJRGuotBLzmHTuLtPQu5snkP2vWXwkk2fMDJ9jOw7mx4VizHDlF1l1RTmTH0vA660eKXUbu0BPmFk+hjZdxkZNbVNxlL9qbKWQ9uX0or3Ni2ZDLl0tvaEkeljZN9VWUtXdidI3CpI25fw5hpQLIJkmm3IusPI9ISR6WNkH3Lv0UrxuX122HQSBc+LoP839t4lZ9AdN9PcS42LAG+SyAJqWCvoBRi6Ntyw3YWye9C7byoy/0aUnedACXzySLYzHPmFM3wiSEkvH95aHoNllVbunOl0wsjSY2QfRllpT3Ev4F1579ZxqL0zJB8bhnqrl3bWphNGlh4j+67mZKFh8wVz7NlFWcLSTRRQq1huPHK6062TThhZeozsw24dX2VEAN097wGxfW/BY4KFEV7RWLnnS+/0CSNLj5F9Zmkqe/9Clt20UXfFYAOnMPdqq+MuJCvlTs1JOmFk+TGy73JZ1Wl4L9Ca9b1sRcBajx8mVVPZe/DuVAGnE0aWHyP7LsrqtGbhCnPy5t5LwUwVeIhnXj2teafmJJ0wsvwY2XdRljf0NAqIbkU29lq0WResuVavJjTzpdv7hJHlx8i+qzkZzV3N93W9QLEoNCoGvaTQaHGu9RL3TieMLD9G9mFXbRK00N60CoGuNcDydHDdlYSlWWl3znQ+YWT5MbLvei2dWs/xRLe1yUmfDerAAqk0LmlWoXWHnOQTRpYfI/uuh8Mse0sFZshs0Jwz2N6M1mmmuVpfpncqBvMJI8uPkX1HTuae8B3v9Jw1FFnpGZrriseaIpruNv3S1Od8wsjyY2SfWbpxQmPfO4hF9rasFk+0F8h5TcWZe6135pHlE0aWHyP7jpwQV9/DYZfv5qyZC7S855Fx/EpWb9LuVAHnE0ZWHiP7rubEl2ILRZZNN/eeEWUZp5BlXXptblnuZDjyCSMrj5F9p8jGUMYIsMbcGQ7OC4xLC+1N6DiHG9+hofmEkZXHyL6joVLGHJpgzYKg1nooMpqAnG3KIpV6p7I/nzCy8hjZdzSUaJS4vqH13cORU0TWs01gKpOZqeql/ul8wsjKY2TfWTrxnKMo2Nh7LWf7dXtXKKPPkmcac9450+WEkZXHyD6zNHLRkgkhrz2zf4SR26gIe+g3La/IfKeyv5wwsvIY2Xfau4okVIX6a1dtSwTOrYKsMdpaE1u/w8jKCSMrj5F9p70Tu44W2ru0ONNEHu/0cpA84rle0szvkJNywsjKY2TfZTh4GKPsPRzIEWUxQQTWBq42q2opPO7MGCwnjKw8RvZhJcLkRa3ByIv/MsCodifoOU/i3tocd2b2lxNGZo+RfVfvLTnzyBVy73uyYN2bxjkBN64DM3JLdyr7ywkjs8fIvuvL6otRLQPu9g2NSztub5/Q1jTkVLC3S7f3CSOzx8i+e6drKLE+GH4NGtQUP1icZsBERpoaG12Kp08YmT1G9mFlP2kea68sbQYqmaF6RFmZ08AwfGG6pL1PGJk9RvZdfnp4ijcZYfTe9nxvBqsc2mw5cy1mSe6QEzthZPYY2XfvNNtIqy2Q7h5nuiDUoh1W67iLyNDmnXfaThiZPUb2nfaebRSkBpbmPsmGYDk36Ih5Eadc6U7FoJ0wMnuM7LusZcoNtXQY3jIo7rmhYg6Ly8pTcsuXunXshJHZY2Tf1Xv3Wp1r22WhCmpi4KVUSLOHqbP1emkrsZ0wMnuM7DNLV8thU9rQJO0NpvFYWyeChFa69GGa72Q47ISR+WNk38XTsmiPHYNKu1tngzIzbYBr+sqqyOkODbUTRuaPkX13phdVzWHfkGZ7Un/ZlQhKsCTi6Z5L2PrS7X3CyPwxsu8qEajZ0NqhzK29bRI0pQIpe9UueTpfsvQJI/PHyL6rRBirjlYT5FIkzjQucKsD2nTClXv8/NLtfcLI/DGy72hoTUR7yXiemUB5hpFTqPAqo43FzHqJkfkJI/PHyD6zNK/RO2EGUQxLZ2zgvtLepyTVcDiXO9zbTxiZP0b2HffeYdZMBajg+EvFYGWssHpus2RyuTRN0k8YmT9G9h0jy63yiEPcZ413GlMFX6HIcvdWQ65180uWPmFk/hjZdxkOWs1XBNCcu+7JcwQmS0DQhHPrXC/N7PcTRuaPkX1m6YRCdaLsFSs9bm/rYKMwrBEvuIQyL5cYmR8wMkJ8kOy7MmDTqdoIqq3dmFVDkg13oKXVBwuK3Qmo/QCShakfJfuOnSgNLpRh0KZku7nWuU7AHXJhSjuqvmPqA0oWpn6Y7DtRtnQK7miadrEJaTzV2eLlHjaTppz4EibzA0wWpn6c7LvM5aDcVPfMub2ZeGjZuy33OKM8O6J6/G3fMfUBJwtTP1D2ZYHozBkdcM8jU+y7bLAjJNeOEYJlWncGI4QZj2z9UNl3wZYjebYFQ63sRIeDeeuA3dG7i6dLq+UJD1hZ2PrBsu8AuKxUdG9Sck67FU9CmJHFvyWWsvOX7da5PqBlYeuHy76Lt0J/LZ+2601CnpW2bT33GKPUqSpLxTvFg4QHvCxs/YDZd+/1Lu/fg597qhrvNTu0kRLMyquP2du61KRFeEDMwtYPmX1XguKlz173ioYQaKHNOnjawzDQFuWRSOTOeDLCI2ZGj5l9d4cXFGNUWLX00GYh0FwxAbUIq+tIxS4ltwiPoBk9aPZdInNnsHLJ0Krs1RwRaLc0OyyiWj0hr3ynKY/wiJrRo2YfUjM2p5BlA3db3q4gbBzv9SilSqpE+RILJzzCZvSw2XfvdeG6X2ZIab/Xo8Z7XSL6WntYRgRctvROeVnIgyNbP2723bmOW1IWTqg8wta0GhjNAaVquAB3rfXOKhaiI25Gj5t9l7oOCTb6FCilrN1avccE5wxejRLmSssunWs64mb0uNlntl7sXkgV0kgD1PdMI8QKu72HLKUy8p2CFKIjbkaPm313h4uw+iCwigiabYKZIOSsntrQhJdW7xAdcTN63Oy70v9UyLqWvY1lL7PVeK+7KchalVKuPi41YxIdcTN63Ow7W1stpfUMncdeO59Cpa2k4C1ZKytucL11ro+4GT9u9pmtJZv24QyGeTdv7SXVLTEUVvbNTZfc0uFH3IwfN/vM1lTnzDYMRqEU8fUoUJEWJO9csPBa69YdfsTN+HGz7/JculJ3XDAyW8TXfUHNrQGnzFNoLcuX8td0xM34cbPveHimXYLCcZpV9jBZhCYjAe0BGpK8dbkz5ojoiJvx42bf1aXMNcnrBCEhUIyYq4bt41wLjtyc8JY24yNuxo+bfdeamUaP/zYoZY8OrmTQKhUoKaPUvEKeX9JmfMTN+HGz73IfWtQ1jrQw7RE4VsFd4tG2VHlMT7PfKRkmPuJm/LjZd3d4q4iSBTKuHV+rg61ef21fchy9VbtUq8BH3IwfN/uwba8hWiswsA/Qlic4pg4ypHsZa2K6VDPMR9yMHzf7rj4cbZRiezSha9h6eujwuMNR26A0xXzdadEkPuJm8rjZd/Vm0pfyIuBuoc3Gnv4+54C0RmOe0zpeiq/5iJvJ42bf3eFj2VoRWkvb59rHgmaWQPbKlr0msfRbOvyIm8njZh/WDE+Ps1vCuGPr8L2m3OZeoJcWCbK2cme8LPERN5PHzb7Lc3EO9bUSFNkLW+Yek9K7Q6e26jDrqre02RE3k8fNPqxLyXl5kj3BrICqxx1ec4Y5sWKqq2O/FHPJETeTx80+rBkWk7EQ0D2B5rVrhiP6qoNmiLT46aVl5SRH3EweN/suf12UStqD/0kr6CoD3GYDYk4ynJLf4mZyxM3kcbPvYq5QY2VPP8qNdx3pLHGbW4GeWqE6m+q6VEcqR9xMHjf7zNZoobgrI0ToFfE1NgJblGC5rJbEV5p3BpCSHHEzedzsu3M9SJfNFJe2ddASVveFYXrBvmraVaa3bH3EzfRxs+/qUnIRrsiQy16+pfRrmXUHTL1MM/bql+rD5Yib6eNm353rvCoi757cVffi8gnxgu+eXERfbinbpf5rOeJm+rjZd9zMUHd1IaS642vDsevDGcqeLdyEsLRLLEWOuJk+bvZd/tpDbJepIC2FDqcZdzgpQknxvcko3m+d6yNupo+bfWbrkrCPNBqE5J6wi0qh6rC4zcdCXr0UucTD9Yib6eNm32kzL3PIyLDmzn3UUOQ2h4MM9YHxV412qbZQj7iZPm72XU6zrDpGHOmZamiziKjBVUKHmxSZLdc1L3EzPeJm+rjZd3muEGGVVgYcvOel7NZrVoNq5GmR4Vy37vAjbqaPm32nw+P4Skp7eF2J+Lq1iLmaSwi0Zba0c7s0epb0iJvp42bf5bk4UcJqsGjPnt0/1IoOs3HuIgNXvdTPpUfcLD1u9t17zSgWkgyaYKjvvvNcErf5kHjAZ5UIcG+d6yNulh43+65WYYgXxAZYegodXhs0Xg6UqnWURd0u5a/1iJulx82+YylLMloqUPJe1SSsYKU51Ixj9pSWz1t3+BE3S4+bfafD63BtqwP3Enf4ai3ucOvQSi45RLj2dYmR6hE3S4+bfafN4u7exgZce+WHVoS2uEP8WUXbMG+3tFk64mbpcbPv+q+18tyl4dkmgmJ1sMFzz56t3RqT9kvcLB1xs/S42Xc6POUcb7PEK+19r/Kpf+nxybvBB0nM9dKs+HTEzdLjZt/1X1PRkoZBp18r9yLS9oitQbrEpa65rXlprkI64mbpcbPPbD0J4392Y2bZizRp5z7cC2Ctewbt5H5pkSalI26WHjf7ztYSUmy6QO+YIVT3gGZkkErjFJ+s3Zp5lY64WX7c7Lv8dSlDmi2YEU5HzIURbrEjJMwtkcfTfavHJx1xs/y42XfxNWLxxr9oWQodPnbLRyth+vj9eplrjVvv9RE3y4+bfWbrId3QVKEaR3w9RKAmRqChoyCnON+33usjbpYfN/vO1nVqtwi3MC7rPfOqgP36WcKShZpUubTvIx1xs/y42Xcxl1nzGRaumgx0DgXb1cOLpeqipvVWnisfcbP8uNmH9WadsfcBhL43K2bZcxUI0OOl5lxMbtWb5SNulh83+06HL7G1Nz94IQHN3sBwNkDBJmu1Qn6Jm+UjbpYfN/uOkVrKReuCyrIXqDYDk+wwVOJ27z7SvFQfno+4WX7c7DttlhAzDoO2t+3pYAdrOKFlkVwb5Twu6fB8xM3y42bfcbNqop07zLIXQdRF4DoJZDGa+xJOl+pS8hE3K4+bfVeDVFLWHE91dQxbD1zQQpJBmjP3zqU2vjQvJR9xs/K42Xd9mnvDYl0NVrHd2bNsx1wZqPKyPtqejHTJ1kfcrDxu9pmtZa+2m6LxXpODpspgKgmohD5vQinjpRka+YiblcfNvnuvM6/S40inYSve673rXChCMByl4t6jM2/FXEfcrDxu9l0daRxnGa0CFvs1PzyHBO8d2hg0kvau+dLs2XLEzcrjZh/WFnoiaWHctWMu83ivTQ1K9Zys7C2Ll7RZOeJm5XGzz2xNEVrZnAjVdo/PxAZe4+XGMVDWQh58qVahHHGz8rjZd4xUnbnQgniY91wFijt8hjab8Q0HJUO91KdZjrhZedzsu5phWp4KjYiqR5zrWhjq9H2lW8+csc56qS6lHHGz8rjZdzHXbKHE2XbHXgH1GhLc66/hCjMP52r9Uv66HHEze9zsuzu87akKriASQbaueLQ9SYPEJDQLovRLNUjliJvZ42Yf5q/Z0PqEvqaAlr0nN55uIKp9dZ8m41KeqxxxM3vc7Lv3unpJLg55ct/xtUdobQKURqi2iL17ucRSyhE3s8fNPrM1YiiwWgk2I9tVZmFrLAM4FRchSpMv1SCVI25mj5t9VzNccuWKCxCx7h2LEXO1PUgDW5HCUmleyn3YETezx80+s3X1NtroDGvqrjerBkZ5QM7eOuU+cF7KfdgRN7PHzb7jZtWaruF7o4vtupQ41+gt3us18pxltVu99nbEzexxs+/qzWocYG8EM6UMKkVgr1+DhaMvF+xlXMp92BE3s8fNvnuve0m2N5zXvGfFMzFYEgRcaBFwTZu3+q/tiJvZ42bfxVxNlC0N6KUO0D1O2pcRMDfFRTXC60ssxY64mT9u9h1LiVs7bmuFZD73vJRdptAJmhSzhK1muqXDj7iZP272HSOtC321CYtLvNcReUG1XxUq3VlGo+aX9n3YETfzx82+q1WwNCtpBi4hwbXIrg8vE7YqsuJtcrt1ro+4mT9u9p02W557CLGw9fhrfF0pYi6WvoW4e+ZLPNyOuJk/bvZdn+boPJIlmGvbmtuCNpbvtJfoStMTXcpp+hE388fNvrP1r37MLiA+GHTGkXZOCrnKXBLR9T5/d2x9xM38cbPvWEpJQi05NEph6yoVao+fWc8oRlXruHWuj7iZP2723bleq1nhATMCrD0HScGJBlhqo7CnNPFS/7UfcTN/3Ow7loLUasv7NO/3emYEj3ALvERsXRx50CVu5kfczB83+06How/Jez/X2ntyd32488hQWmtqyZPcmqHhJ9yM8HGz7/qvZY1eSoXiw0FR94zKtUKqmSUtOQTapZymn3AzwsfNvrN1PMu2BME87TlIRXZ8PYF4Sk5YOILtS7Y+4WaEj5t9V6swUti0d/CV8C+9e95oQvPc1h7fLbe4mZ9wM8LHzT60dZeUxtygTECTha0tdDgxhxKvvmTd0mYn3IzwcbPv6lImet53uNjeu9f2hAUUhsy84oAPnO1O7oPxhJvFzfJs/dlchVBitLf3JNk9PmQEIc0ZKAv3NZLVeacGifGEmxE+bvbduW5aZx2yB4bvnU2rQSPuUDjFH9dqUr2T+2A84WaEj5t9x832yM9uGYZL3OFrMrTVFzRUHlMTNbll6xNuRvi42Xe1CqG9+oxXemWhzVIa1KxlLwdIa3dg87oz34zxhJsRPm72Xd/H2rvO2wDxrGHrPa3S5o6vbVCc8DLwlq2PuBk9bvadNqOxQpBVGItDm9nsm5sRtKwmhLsX4E6ei/GIm9HjZt9psywpV+2QzXdPbutQV8RcZImb5OzjUt8H4xE3o8fNvnuvczXdgwprHGLQNOquVVh7sDR3ndNzvRVfH3EzetzsuzucKQJpW9DzjrlQ116l6ZCa7KZNrNhu6fAjbkaPm30Xc03yWlaGnubu5wpZ5l0HLOlz9Ty910u2piNuRo+bfWZrcR4iEVWz0wLte0ZlafFDllbLqEZ8h4czHXEzetzsuztcKtWie2jGnindnMBW7lBGIuTSe26XdDgdcTN63Oy7/DUOLxLC260iaI7Aq3rOgOIRc+kQzXf6uUInHNn6cbPPbL0EValW4Jl3niskuDEyyEi1ZRk00yUdTkfcjB43+46btTImcg5b99Dhc1eo1CYwu7TCW4xf2pPLdMTN+HGzD2uQePAiAi62GSk5tNkyJGfqUxd7uzOPlOmIm/HjZp/ZejdZr5ES9Ik798Edaqu7s2uuuYelDLulw4+4GT9u9pmt5xjDDQ2Gtt2TqylUGhsgTdele6bhrTv8iJvx42Yf9vg4i5YOWH3r8FSh1b0SohVd1rt5uzNnmOmIm/HjZt/1X2Pj2muBwTunWcLq1maB0GzUfO264UvvNR9xM37c7Dtbj7qSiUGqe26hxs8c4/nOVCybzIixL8VcfMTN+HGz73R4hNSto0JPKxSZRnxdd7NmQco5m4+e7/TkMh9xM37c7Lv42li5hCKzXuMOZ1/gOWwtJXdJWJXKJW3GR9yMHzf7ToeH1va4x4H29KNf88OtNoRZcCYrqahf4uF8xM34cbPvenLLUp1tQB+r7nNtUHHuKbTGqLhHn90610fcTB43+1CHl5TFBdKisWOuAjZCh5cyvbIXWXinJ5f5iJvJ42bf5TSt9FVTAyoU2qxmhqqtQs4659yT7OzOfi7mI24mj5t92OMz3Dyi6qY8QVNp4EoVeK2EXrKiXOrx4SNuJo+bfRdz1YFd54LmGrYeKmCJItIW5+oW9r4034z5iJvJ42bfaTMeMvoU4Go797ES1I7xA2ZrmGXIutNrz3LEzeRxs+9qhtPeYM8KuY1Q39RCm+U0IIKtMWxmX7fqw+WIm8njZh/muaRrXw2ycZxr3jXDMicM1STJO5tf4uFyxM3kcbPv8lwt6aw4gJbFuZY+oe0tqqmL5NJLa5dm2bEccTN53Oy7+DoljKMrUDkl0C3QDMeGZ2tRhGBey6XePTniZvK42Xfv9cql9eZAqTVQtQ6e4zYv8VPhPVmcL8XXcsTN9HGz7851Xtqy7uzW7vvIwtB+lSTlRrjUJ8ulWgU54mb6uNl3NcONcRESkO65hSol3muckGrn0SqmZbdiriNupo+bfWZrH1N7rxVmXOZ/2QtQCyHMWi2NJaLzzuzZfV+c2Ppxs+/6ubhNI5aItPKeW+gNbEqDqlwlbnf2cqlWQY64mT5u9t0djqsjKoK0FfF17wusNYQ1p8yGRezSfi7WI26mj5t9Z+uReeCSCLcwYq7RCtSd2MzmfYw0y+qXzrUecTN93Ow7HS7xcBZBSGvP0KCaoSYskKSnSpWG90t5Lj3iZvq42Yc5zS5SrUKmCLfUewfTifFol1m5MM1bcwv1iJvp42bfMVId8VxnhjFW2Xt8MCLtCLeJaWShrKld0uF6xM30cbPv3usshsUNJGnc4ZkGeIqXe6yFeXpd1i+xFD3iZulxs+9qFYxCntUFsgfQhq3zX2oVVgjxSi01S7e02RE3S4+bfdjPlTQxIqi2iLnGEKizORRt4r15lVszpfWIm6XHzb7T4RWZd4vmKpulpOnQ4qeQx2SUZmrXdPgRN0uPm33Xfx23dG22AHfLh3IItJYoQWqtl7X2RrZL9WZ6xM3S42YfshQuk3lA7t3+ws1a07jSLdWOrsNu9eSmI26WHjf7rp9rdhcZZWc89uxZH2BrFhjxkA+bjaxfirnSETdLj5t9mOfK3jzMjMM7qMuuFF8prnTD6V1at0t3eDriZulxsw9jrkkrzz0+oyXQMsLWvga0WooNXVVuxdfpiJulx80+szW3IWNNgd52baHu3alc4phPVK2WGuGlmCsdcbP0uNl3vQBYhy2qUMeejUOsYCJpl4uvJDNj9Uu9e+mIm+XHzb6LuZSosissGho6PMW5zoZhemvYS8/XZl6lI26WHzf77g4vOVmO6ztCrgbayi4Xxg4VSxu5F8Zyy9ZH3Cw/bvZdTlOW427gUk0e2gwbuNmAMPLE5blIu1Qfno64WX7c7Lv4OmE1TgPq3piq0hRq7hOst55m6Qv1lg4/4mb5cbMP683ybsSd0G3Ge71HIDUqBDTKkja5lEs7kTkfcbP8uNl32qzGUd4rcrmvHWTX0GbiDaZInWW5NLyU08xH3Cw/bvZdn6Z2Fdo8nLcOx7jIjbsB8dKBTri59R1bH3Gz/LjZZ7aufURclQVm1V2rsPrOaUrYui9Vbl3mnV3nnI+4WX7c7DNbW2qltri55x5PqdkntDwbjOSY41DXmi/lr/MRN8uPm333Xs8aBiWFNabs/dcFmg+CWZzH6MvbrR0Q+YiblcfNvnuvRypMtvfa7969Tjmir1JAuK54rD31fCm+zkfcrDxu9h03E5NUI9yyvHn4sgW1zwGTVlsrKY10KX+dj7hZedzsw9rCUGFWGUaTtRt9HGxgA15tdBTKcu29PuJm5XGz7xjpGBPJHJhz37PiGVqK23xUR8U2begtlnLEzcrjZt/d4aO03aIX8bX7zl8jVJod1lzVedJAu6TNyhE3K4+bfRdzSa2ie2jG2vG17sqzGop8TSq91CHt1m6XcsTNyuNm37EUrJiYwtbUQ5sJxR2+CdoYueampHKLm5UjblYeN/su98GaZ9ozpRsW0GQEcc572Dq1Eb8wRrvEzcoRNyuPm31XWzjjBq/DYGFGUMQKZjUBRYDdNNNMfOsOP+Jm5XGz77jZmlambFuz7XM9oJWQakuklNIzya1egHLEzexxs+/6uUpqE3UA9hzvtRcEtxLnuiTzikU73Xqvj7iZPW72XV2KuUovO3/t8V7PCLxa36tUl6zcZ+GVL9WblSNuZo+bfdf3sXy60O7x2fF11j3zCiW02fSqlXDNS7UK5Yib2eNm3zFSrZzJO0jdtvY9KsVxAVL1WdxyqpcYaTniZva42XcxV93DcaRCqCAGtTjSVkYCXKX60pbKuPRe2xE3s8fNvrR1rjnucFcWUM4NfJkBt8ruPbdcL/V92BE3s8fNPrO1VKo6m4H76hFzOe++jwYdGxaiOVK6lL+2I25mj5t9Z+sIr0Xagil7717XUGlGca45UUq1SuJLewHsiJvZ42bf6XApi3hmqLJ7ARAbNKwOcy/QTW4rr0u1CnbEzexxs+9qkITS4r2uadS4w1tSsJQi8FqaQ54hYb6028WOuJk/bvadrSPAGoJ72OyMmKt63OGDHEQi3i6TB92qQbIjbuaPm33Xfy2lYWo1DnLaE3GWQ1zcAoTchmGqOi7VKtgRN/PHzb6rS2FsNJ2Ah6fQZk2gDcxglLGJJ5v50i42O+Jm/rjZdzp8ZMvUKe5wVFD3DK3hhJ4Qq+XRW7+Uv7YjbuaPm314h8/VR20gphFz5d1rL3OPE+91eRmDb+U+/Iib+eNmH9aH4xQLCy/kDMq9gxefQLS81Uph/Uv5az/iZv642Xc6vOVRhnBEWiHQdK0ad3jocFwTfawieGsOkh9xM3/c7Lv6cGSXUgVSFgEVY3CqEzAzkqUyfV1ipH7Ezfxxsw9rhpvVZXPr8L0nlxpEXJ0gfrfBs0tJeIml+BE388fNvtPhinW22UKMYZxrJQLX2mG1srh4IaVL+zT9hJsxPm72ma1ppVKxIJCvtOeHK9jICL+qw/tcWm8xUj/hZvGQPFt/Zuve9wkeMMv8VYOUwfb+a5TalrWc2rwVc51wM8bHzb6rI03WuXYCLn3PQdq9e83C1tWYPM611lsx1wk3Y3zc7Lu6FBmzqVVYnhuojQRWO0LJjdaonrrf0uEn3IzxcbPv+rma5Vm0QLeBEXPVPdVuKHCaXFNFI7oTX0fgfmTrx82+u8NlypBQ3zXjAm1jQcXhMHg5zZzykju5D8ETbsb4uNl3dSm1hzUzg8uwsHWbUKfEucZE8YSvXOqdmEvwhJsxPm72XT8XbUtrxNdZ97nWCoZtwJil7tIU6uXWuT7hZoyPm32X+1hKfU+clSxj9/gIuNKCFQZH2yv56p34WvCEmzE+bvZdT24tq2FaEGF2B+Xdk9t7BaaWRm9Kdmn/teARN6PHzb5jpDzXaI6weiqhw3WCzzGAPXMn5cp8p8dH8Iib0eNm3+U+mJeFVaEz4859RHw90gQUZc0mYuvOHCTBI25Gj5t9F3PFf+FEBopTvOvN6s5kL0hryZyWa5q34usjbkaPm31XgzQSJfcBKxuDFmWonvdwBZ9ZstXabp3rI25Gj5t9914XHl2GgKwRtvYWOtxSBwntVIuuuuhO7kPoiJvR42bf3eEr3uUSsmxSC1vPnKBxRF/dTRenaqS3bH3Ezehxsw/ja26WUKDuYcP6a61LnG5ga95trtXLpTucjrgZPW72Xb2Z02BkB0mt/3UOEg0HL1x1EWcbl+JrOuJm9LjZd7UKlFq1tHv39r6PGne4NS4wmiLnKqXwLVsfcTN63Oy7/PVEX1J3O+7Y88OXgUkhYFylLy6N8dZ7fcTN+HGzD7lZntXUItziBNoi8KqiCtSWksWTXe1OXYrQETfjx80+s3VqqeR4lcGHxkUeBoam2mC2vX+Bsc90p59L6Iib8eNm3/V9qGgqtKCI/bVmuEqaMNlXin+58aU8Fx1xM37c7Ls73EOcjTRA6tjn2iq0Xg3Kr+FmHR3rrff6iJvx42bfsRTfKeraICFvHr77PmYYfOCu/5kJUS7lufiIm/HjZh/2c1GvZXZA44iv+yywx5qBePHhVtutWfHCR9yMHzf7LvfBEUYvysBpazPlGjEXMgxPc1bBOOS3zvURN+PHzT6sDyeVnCKqRoqYq+Rfs3Ei5vLMPoZWmpcYKR9xM37c7DtbV8yuk8Bz/KCzxXudmSCeadHK1Hu+FF/zETfjx82+Y6SIaRDOEGO7x2enPeqMwGvmlj0Cso5yZ+aV8BE3k8fNvqtBopFzXN2gae/JrTW0GXmB3BKKx6Pq65Y2O+Jm8rjZd3f4WoNxx1yaK8TTzWAWz3deKtJqKXxNmx1xM3nc7Lv4Gr3uwSiQ097FZpZhI3BgDTununq/Fl8fcTN53OzDHh/NSzRB2sMV1Nreu2cTfMyCxVdp12x9xM3kcbPPbI2rpTJHBa4rtBmnDhVTBNllFVrK2PSSreWIm8njZt9ps5b0V/WodOqhzVrdJSkGLeU2uKzOt+pS5IibyeNm373XNbGOFad59LF5OEH12SMEa6u7OGm5FHPJETeTx82+u8ONWEk6tGVxh4f8jvd6TVg8rWmc633X3rH1ETeTx82+qyO1lLrPCoiue67CZqRTYC/3Ma00+qW9ACJH3EweN/swvq5pxou9y492r/0QCDXWgCeb9Wqp+aVeezniZvq42Xd5rjW6JJ8wfXic691/PeJnM6XaueVU+qW6FDniZvq42Xd3eKvcOiYoKUJrzbp3nec43OSj9JZszz+4Y+sjbqaPm31m67pqrh0dVvHQ4XuaRp2bkRZLk6djusVI5Yib6eNm3+nwkS3tyqO+dO6YK0LrvKuHSwRdEuKM7FIdqRxxM33c7DuWkk2n2AKuaZ9rS1ATdZgoKe00F13a9yF6xM30cbPvznXKXvdqLuSdv06JoZai0LONXkzmTLdsfcTN9HGzz2xdUHVyz/Fe79rCuTL8GllJJD0OuDnKJR2uR9xMHzf7UIdjpT1IwXzXDGMJbZbNYa/cY9GGZV2aoaFH3EwfN/suvpZEocJot+O2sPUqYfWVoA2jnMxblku1hXrEzfRxs+/e6z50zjWhtrR7fHZoXVKF7LIbNZPuurA7tj7iZulxs+/ea+lcbQ6ovCMtnQZVZoe0ck5ofXdhX7L1ETdLj5t92OMj2GXv56pp931ohjp7hTTKXpTLOuxS7kOPuFl63Ow7bTZbX1MZyPJ+tGfc4d10r1x0rbXG233rDj/iZulxs+/6r3teLpIiyMp7Ns7eet7HBCpz2tAm+dI+TdEjbpYeN/vM1mNVyVM6jBwWVk57d+qKmMu8EFPI9HQpp5mOuFl63OzDvg/K3chhxdUN6iNU2ibj4QFsac7W8qXcRzriZulxs89srd7ZR0swkq3NUuIOd1zxaIv3KmLDxiVbH3Gz9LjZd7mPXuNAt53EpLC1W8RctAroaimRIylfyl+nI26WHjf77lzLcop4C0KQ7zsc90xpifeaRzX3lNa4FHOlI26WHjf77r2mWpZ7h9zjB82ue//1gJbqSN66J7qkw9MRN8uPm33X49Owet6pa7W4uYvFe40UMVf1xqSNJd+y9RE3y4+bfcfDZdDymaDsLi4l0Z3xajCHpCItbN1vvddH3Cw/bvadrVV773uc9O720N3es99pmNg47fi69ku1CumIm+XHzb5jKboW8Q6y3LatPWxdBGHMjJUpbN8uzTdLR9wsP272na1rbcOyAmUeW4cPcF4VZmcLWdaFb+37yEfcLD9u9l3NsIT+sroAc/NdPVqh9p6AZl6zLWnl0v5ryUfcLD9u9l3M1eNk92KwjCoo7nCrxh3eqpvUxRF/XdLh+Yib5cfNPrzD87BUKV7pHu+1jL2LbXXYjLzgtDr6JR6ej1hKftzsO0ZKlGqZDi5pn+upcaT3iOmeJrWshehSr30+YymPm33Xpzk5wirLILh24LV1eMUCw2nveEmU6VL/dT5iKeVxsw/j6zR6F4I8d5/moga2NIet58DUis1WLtn6iKWUx82+qxkeUhbFuU6k4y89uW033NPUUOeJ+rXZs/mIpZTHzb67wylxnN0OKe95KRIxl6deoYwWh5oXyq25CvmIpZTHzT6zteRulnMHTphBh01ovTeo0jJ3MUnr0h1ejlhKedzsu5groxBbAaa9156aQIRgJS5yXH01bjYv6fByxFLK42Yf5jSlaUp7B8SuS9GewXUkmESNLXeat2qQyhFLKY+bfafN5pSeMkGylnf+GqEOaYCjldbQi89LOc1yVINUHjf7jqUkXKhdYChGzDUHx3u9ItweQ0cvs+V+SZuVI25WHjf77g7vcyXJDVouvwZfCXhLCJRwhmZbOq+d6yNuVh43+7Cfy0OQTYTQYBy25gy7ERcSs1BJbnvfzh1bH3Eze9zsuzsca2FTh8G7tpBHB8NeoOfWpUSIncql/HU54mb2uNl3Pbm6zBATdOqhw3tNexdb25H2UvG8Swwv2fqIm9njZt/ZOncR6x1WCVmmsxPUJAt6xGHMta1VL/VflyNuZo+bfVeX0qSTNIeVccZ7LQ5Vl+5jPjHn0Ebz0s4mO+Jm9rjZd+91mbr2PNK6FEEJO7RURpzwumaqy5kuvdd2xM3scbPvenyKF9I1Ir6uEV87KTTUDEyOUxOPeasXwI64mT1u9pmtu61FNifEARdQi6e67XFn2F0T1trarf1cdsTN7HGzz2ydSHJGTtDminPdd5+m1g7uNEaafYU8v2TrI25mj5t9V5eCPAXzAJ4Y57qsCk33Br6Va7NCxngpz2VH3MweN/uuZjje6RzHGeZqocMHzXiv40ovpefcPQ623tLhR9zMHzf7ri7FykguFVJPu96sl70x14GUSskthUi/lNO0I27mj5t9Zus5uJKXBSXtaQqEDVprCTYirYV2putSnsuOuJk/bvadrRMn0dKBi+768N3FZ2lBx21q26nNS3kuO+Jm/rjZdyxliA/mPSu+Ytzhe8eirwlebNZKbRca3rG1H3Ezf9zsO0baXXQkiiBr99rX5uBqDWb3XESbVr70XvsRN/PHzb6rQbI18555tXqae74ZQa0lzjXlSWYprXzpDvcjbuaPm313rr1QCjUG2fe8lLnnpYxKMKV3rhFjV7zEzfyIm/njZt/Vpay0IryaMNO2tcdtbqkNwLR6ntom10v5az/iZv642Xd3eNeC0yWe6rwrFHCC1RTvNWIv4QdV5qX8tR9xM3/c7DtbZ2PDX509ef2qRgEXN0CRFu91b3hrDpKfcDPBx80+s3VE19QpCUzFtOcMJ3DMBjx9pNBmQ2/tdvETbib4uNl3LKW01OL4hq3znlE5664jnbCo7Di7ivRb2uyEmwk+bvadDhevUkYYt0W4FTFX2enMDoXz2v0gZa1Le3z8hJsJPm72Xe9eqSVTTrD3KYL2vt/rEONMuXTJKyTbnf5rxRNuJvi42Xd1pL1lbZKAsdDe2bTnm/UMJljb8NUI78RciifcTPBxs+/ea7HaVhqQJkXgtUre3T4NrOQ2qu3tLnf6PhRPuJng42bf1aVwy1WLQGl1gJY5oLUuUFvn7JR7RNmXbH3CzQQfN/suz5WnyO7TLPZrLwAqtNE6WOWFRMt93tHhiifcTPBxsw/rSPtwxAHsfdcqdAXf4bYp0x5Ky5Zv2fqEmwk+bvbde017ZyUvKLWHDm+1wd7EBzQkjV0dnvmWNjviZvS42We2lu5z7WLCxBuKsyDUNdYGKo6Fmxvfeq+PuBk9bvZdnqtzQZ0IOSOCpsZgqwqMNHxaNR94h6UoHnEzetzsu/garTfmCXMZ7prhGu/1khDjXlfvJuVSHaniETejx80+5Ga+hgwBpJlDm9EebeYF+moZVwTBlS6913TEzehxs+94+Kip0Cwwao73OhWP97oqJFlr2bCG+U6eK9zqyNaPm30Xc9WWZlOPIGvPni1eoSZMQE17HRR/2fPSe01H3IweN/vM1p7HTHGcoe4FLzoG77JCg+FeqmVTurR3T+mIm9HjZt9xM52T94bziIHiXOdCUNUIeLVVSRp3vnWuj7gZPW72HQ8fi+fIK7TZ7s4kETBqDsXjxUbKI7VLOpyOuBk9bvZdvVlLWipXKFl2j492cE4V2KszqS7TSyyFjrgZP272ma0VBXvVDHnOBhpCbfdfD+C9dW9wm3Pc2dmkdMTN+HGz71gKNSsVd/66IOjuzm09rvRpVFmw0vJb8fURN+PHzT6zNfnw1kmBJ424wzNCRSvQQ5KLpCV53KkZVjriZvy42We2XtRKbWVCrqPvnU0Z/FfDvWcZebAMuZTT5CNuxo+bfXeuNXftPMF/5TT7noM0JoL3Uno85gX90rnmI27Gj5t9p82qOzIz4K86UvUFnmsCqpRxj1lYfinm4iNuxo+bfcdI+yJaO7uFjUBLzlDrDrxolIYrSx+XeDgfcTN+3OxDloJ1rCKQePcCNEtxfZOD1YJEnuast871ETfjx82+6+cS026l7b4P3FNIOzRvBj6leleveM3WR9yMHzf7ztYtm82UgTyeapUURzqkN/RVyZuiZb8zL0X5iJvJ42Yf2pr3LOEGNDiDeucIt8bco2iHD82hze7sYlM+4mbyuNl3PJwKG/GChXseaR4FKk4HIa4ouKtVLjFSPuJm8rjZZ7ZObi0ubgWbLKC0GjSWDKlYQmkl11u1hXzEzeRxs++4mRdOWfdaF2yhzcLMlW3CrCWZpDjit3IfcsTN5HGz73oBrM093wp6FQUdMyQ4Z4E8rU6uKbdxqXdPjriZPG72HTfzsUZvFTK1vcenU4RbLUGyRF5mJtRbtj7iZvK42Xf1ZsXzKivDmLsXQAaBrbjIR5/USicb81LMJUfcTB43+67eLIIrrMpQVrLd95Ggjb7HGKLWnMmqXcpzyRE3k8fNvuvnGtXWMAOyNuK9VgQ3r3HCt6GbtF4uzdCQI24mj5t9x8NLi6d5RszlsllKZrD4CwbBghYCfU6+sxcgnOnE1vq42Yd1KVTD1h26bUaajUObpRnx9TSd2BeXO3MLVY64mT5u9p0OT7oo0YB4n3nv01Rw9Aka7yl6EZNLO5tUjriZPm72Yf+1TEFyGN4abMtDXUtAakfvilxu1QzLETfTx82+y310IncdMN3b3gvQoInsMhVJpScq1i/lNPWIm+njZt/VpdBoqeOAUTWB2vo17mpA7nl00q5Cd/ZzqR5xM33c7DNbZ43oWuP6nrs0XKUTNPzVC2DcUq5jz6a6Y+sjbqaPm32nzczHSpzBdxP2rznDbegEi6ib9wjxNm/Z+oib6eNm3+U0VdcqPMBoxrnO9EuHx8/ivHvhYunWLDs94mb6uNmHPJz60tEg5RDjajgjviaCtHIuiwalS/u5VI+4mT5u9l3MtdoSot2iOXnvRG7gK4cYpxbiLM1c/RI30yNulh43+y73MaXmvAiolw5aZ5jZFkLCFgqd3ca6lNPUI26WHjf7Lr6unsKiGZbt2TjMCnWk0GapcwsVLGSXegH0iJulx80+s3XNIs3dItyyBToTg7kxlDD9So7qckubHXGz9LjZd3WkNWNbPCFL3vNI99jZzgXWjCNexZT6pf7rdMTN0uNm33EzGZasZtCye/dszzfDomBNyFOSkGeXznU64mbpcbMPuVnu5HmBlVJAR+d4r3XtqXZkKwKy5HcY6e/t1+mPTf13YLP+v/4xrPOP9d//TvOf5j/H3/r/Mf/tf7fgf/yb/8d/+dd/q//S598y3s+vxT/0iD/j//3P//rf/vJX+Y//8n/+w6j/Vv/hn+MX/gkE/sCqf/ib//wD/uvf+n/b6z/Nfxn1f/2Pv/zf/PK69T//2/87/+H/+n/+5b8ycvqvf/n5P/xP4v2//+Mf63/7fcKvCPfSs98+/M3/wH9wVvtbf6z9B/t3/4h/44/+B3/A//8XwjT/zsJ/w5angWUuRZwIltt+qCwEaGkGPSUuaM4+7iR4fnfov/Uf+KtD/x1s8Dn0c+hQXhoRc2kdUtldHbUx+KoGc46KMtFF7lSJ/u7Q5Y8d+u8AoM+hn0OHL+mM8CEj5NU7qHtIjp20I9OivCcGXCqF/d2h/8bf1Y9D/x2U9zn0c+j//l9GznN6JUiyZwRnTHsOnQI3aziqdry0C/P3sTZ/rKHz34Gyn0M/h44bOufQGd5hkwAIVyZoqzAMRmH1aaPdSc787tB/rKHz38Hrn0M/h46/nEZ5CWJojFpB5yjQHAlyyu7WWq3/CTf0H2vo/HckJZ5DP4feGroNLFpgTIug0FKCSpyBe9I8Zl/90qr13x36jzV0/jsyL8+hn0P/9/9Se7fVikMW2bW6fUCrVGGWydVrZxyXJAcfaei/I730HPo59MZ2jg27wRriu6lkgEmpsEqjtCi1me40gf7u0H+iof+OHNpz6OfQ4Vc+p3VOYKxzTw0Lh17WIA/uRceas9yZOPO7Q/+Jhn6ZwufQPx/PgkIdiL2GGYoP0NDNUDkhZJ+l1JYqrjvjsn536D/R0C9T+Bz65+PZnChRlqkZUCnvOVEd2igNZp6tm1UteKdu5/cxzH+ioV+m8Dn0z8ezgQspJVllwaC+W++HgFMpgHX2+JOvhpcK0X536D/R0C9T+Bz65+NZtZ0PHYMSdEkaGjpN8NwarJxwjpy58SUOLScaurxM4XPon49n7ZnspVZJUHTPIiUzaGu0XSqcy+rMRndG4vzu0H+socvLFD6H/vl4dkPvgdlDG/BWzr84tFk4dHUtFtFhL3SJcuiJhi4vU/gc+ufjWVDIOYuUCaXPvWDNGzSlsa9pHr1iy3opU6gnGrq8TOFz6J+Ph0FhuG+qBcgwgy7KYF0RZDTvZL2h3dnS/rtD/4mGfpnC59A/H89qOUofdVkBbnWAFiJwxBS6Q/o06l1vZQr1SEO/TOFz6J+PZ4kVrs3mmiC+aznYGOqUCj5k/0q4VL6zX+j3tWF/oqFfpvA59M/Hs4FjpUtZVWAPsdiLdRBqnwmaJNwzQ7XrpSbZdKShX6bwOfTPxzMNLc2pjlAbvAQ09Qo1JYdloZ99aSK5RDnSkYZ+mcLn0D8fz27oUSmVmmF2oQgKO0PLkwBHq7lMHild4tDpSEO/TOFz6J+PZ0HhTNRxdMC+9zY6IZjXCaPrnm/aUrvV9Z1PNLS9TOFz6J+PZw7NsyDmAREJMqhU3EvsCjRt4sxS07xUbZdPNLS9TOFz6J+PZ5t/dBRVIpjmJRzaO1jfOwVYBVcujfVSx0o+0dD2MoXPoX8+nqW+BTtRVaA54oYuLuA9haSOQLFTSX5rBfzvDv3HGtpepvA59M/Hs57ClZxabtB1zxPXVKDaKJCKeJlYlvVLqe9ypKFfpvA59M/HM4euhZuMDF0W7sUXdU9Osj22kXpre9vffYf+Ew39MoXPoX8+nm186HWmkhPI8l9B4QjJkRkS6XQZkzBd0tDlSEO/TOFz6J+Ph2MMcjj0XOBjhuSQtDbgaFBbJmkRHv5nSI4/0dAvU/gc+ufj2RgDaSOVuoBq2/scQj571/FrhhKXVPPeYXnFoe1IQ79M4XPon49nN7RwovBc8LIXlESMCO47z+I2ZepA00vzoe1IQ79M4XPon49n1XZSTZUNKNmmzxwaOs8JnDXL6pYkX6qHthMN7S9T+Bz65+PhbLsy96YRSDs/GDc0QxvUgTxCxYVlya25HHaiof1lCp9D/3w8kxyaMJsNSLZHgTVJYAMXaOnU0yzI/VKBv59oaH+ZwufQPx/PJAe2uqR1YG0TtLuC6xiQ1aayd8Fb1XZ+oqH9ZQqfQ/98PKvlyFSs8tybh+NellWhZiFIo/sMh/bMl7CdH2nolyl8Dv3z8UxDo0xJ2aG1HDc02p5tZwyp9rikGxf0S4Nm/EhDv0zhc+ifj4d7CnFntwmWusQNLQN8jQnGow6sbTW8s0NajvYU+ssUPof++Xg2OWl4ch8NcDUKh84JvDMDJcRKU1drdyiHHO0p9JcpfA798/EwU5hx4hAo4iE5BDN43Znw5ZirFq7zTk+hHO0p9JcpfA798/Fwtp0OH5Og2cqgaVRw8wrJ4i/LipU57lAOOdpT6C9T+Bz65+MZ5UiGuUyDVvveU8gI7kmg9ZRKFi653aEccrKnUPFlCp9D/3w8oxzu1Qv5nuAfGhqrQ5u9QxqsrTbENO4kVn536D/U0IovU/gc+ufjkUN3Q+KcGMSrgLalUDt3aKmsUlseeGk18u8O/YcaWvFlCp9D/3w8mz5aUNFSyGdKI35oGRq3CV1aosa9ol7S0Cd7ChVfpvA59M/Hsxsa68pLC6xCE3TWBbX4hCTmWlNc2elOk6yc7ClUfJnC59A/H88ohwsprww+OG7oTBWazwbFfNVRepV2SUOf7ClUfJnC59A/H89m2+3d9XURWBEG7UZ7cpKAWLEcAoQz3nfoP9HQL1P4HPrn45FDD+rYcijn6lVBxSxcOyn0JdRH9zz+EyTHn2jolyl8Dv3z8ax81DITmYRytrihJzN4i/AwPHtYWpWxX6IcJ3sKI159Dv0c+q8fz4qTdnq7UYKMVkFthJqeKVx7pVlKXNNW+bpD/4mGfpnC59A/H8+wnabW8lrQOmO4cSOothokal6Qa3y9pKFP9hQqvUzhc+ifj2eDZmrlRTxh8BwRFKpBS+awhqCT1yF6Z5OsnOwpVHqZwufQPx8Pq+2IJofkWFN2x0rXXdWhsLDaHJxXKpfKR0/2FCq9TOFz6J+Ph5OTKtoUhTnjmtaEA2qq9OvfImHXtC4V+J/sKVR6mcLn0D8fzyhHN8PaMhCWuKFTSA7z6pClDKxOKP0StjvZU6j0MoXPoX8+Ht7Qigu7Q61SQbcv2x7bWLsI9WKVyp1hjXKyp1DpZQqfQ/98PKMcrdsoaYDhRNDSOjinBnsbp+wl4BkvOfTJnkKllyl8Dv3z8WwLFlelNTrUxiUkx+KQHKMAuebUxJpf2iQrJ3sKlV6m8Dn0z8ez4qQkqY05YP+4V1Io1NwZfM1Vw5tXlkvloyd7CpVepvA59M/Hs1qOugiNCmDbxUmKCJ7FoBuNnnpPle6M05WTPYVKL1P4HPrn49kNnWeqKAkE91q3MnuoacvQKHxZ0hq3VlLIyZ5C5ZcpfA798/GslqOQqv+qtttr3TgbuOiEUipWdfRULt3QJ3sKlV+m8Dn0z8ezG5oi+JtLgIumXW0XGnpIB5p7LRZ3Z7ykoU/2FCq/TOFz6J+PRw7NMoSLZFhIBr9WcO7FWEBFa65NJeLC6w79xxqaX6bwOfTPxyOHFm+sVApwSgI6yoIQIOHfSXsrjZvVSxz6ZE+h8ssUPof++XiWWMlzpJY6TBtxQ+dWwTIpUFtbciC2din1fbKnUPllCp9D/3w8S6xU9JYYwbSvkBzDwSdhOHRXHBRixO/sWJGTPYURpD6Hfg79149no8BWjYtYJuS1agSFy8GkV1hLah45axv3JcefaOiXKXwO/fPxTEOnUUpZCgWthIbGfVf/Ku0QxVz7LvG449AnewqVX6bwOfTPx8P50L2jrL14k0NyuBs4ToHZbVSe0vDWfOiTPYXKL1P4HPrn49nkpBIKI/meLDPXXkmxJUfuMNwkEY+18FKT7MmeQpWXKXwO/fPxrKdQNdSzKZgpxg1NHYzYIDdvJWUua93ZJPu7Q/+xhpaXKXwO/fPxrGOFR/GGDiuNuKEjDIRGtUDqmdFNK+MlyXGyp1DlZQqfQ/98PBxjMFla9fDlPkBrSI4aUSEkNabSU6jYS5LjZE+hyssUPof++XjYgrVKoz3Bf/xavNkJWlspxAc3FSs51Us7Vk72FKq8TOFz6J+PZ8Mah6ZS91ZkknDoFWrDFicoe2CHMDWlS4mVkz2FKi9T+Bz65+Nhtd1IWVfcyytHUIh5QZtZASdmjhd/VbkjOfRkT6HKyxQ+h/75eNaxskot24PzWB1Ucwefun/YPVlxPUsu1x36TzT0yxQ+h/75eDh9FCPyowJjzbwnJ8mu5ehQBlqeKK2UO02yerKnMFT8c+jn0H/9eKah2YxmIlC2BloLgfW4q7PWOb33VvhOx4qe7ClUeZnC59A/Hw8dGpdoZsBOoaHJG1TBDr+KoXutpeOdWg492lOoL1P4HPrn4+EWrIWCDUEYQ3JUbOA0G+RCe8AB9yl3Ztv97tB/rKH1ZQqfQ/98PJs+mpjyXhWEuCf4l1ah7bWF7NUmcgiSSx0rvzv0H2tofZnC59A/H8/qoXWx2x54LnWAhkdDhIkCC5PObLnMfElDH+0p1JcpfA798/Fwk+wYVWl3fUsHXdu1RwuH7ty7lkwsd4qT9GhPob5M4XPon49nQSHWtlbNkG1I3NASQWHDBKbcurqkMeS6Q/+Jhn6ZwufQPx/PHLqb6AbPeSj/VXLQmDB9LivGRuvOXA492lOoL1P4HPrn4+laN5m0EKhQC4e2AjZzuHYb6pMl5XEp9X20p1BfpvA59M/Hs0EzpUjBlcDTbpJVJnAZtGcojUW4ws3vjDHQoz2F+jKFz6F/Pp7VcvDqM1mD1HyEG7cErezlFL1JSqkut0tB4dGeQn2ZwufQPx/Pur5H+HMNDT1/7fpOaUAtRDDcMS7puWjcKR/Voz2F6WUKn0P/f+ydSa5YN7JEV5QAm2yXw3b/S/ikfhGQB+8hJ1ejtIEHO2qk0vFVkJHMeKJv0cwx0LzLgJLGAbqkDVptgZZW8hCTmT665XD1FFIkhQH0E33BChei3hIMGww4W4Wel0C9jZtpr4lfzUO7egopksIA+om+Af/aZJZlUEa6r76bgg7N0NecYxfq9avo29VTSJEUBtBPdAGtac10mzbb4nMUXG2dQ+Hx0Ji0l7Ws1vzRPLSrp5AiKQygn+i75ZjGvdcMejfpoqUJvW4BzkI5lTxNvqmkQFdPIUVSGEA/0feFLsrHXFSgXO+Af5mgzAsK8kirN17rIw/t6imkSAoD6Ce6gJbKSwc1sPpng/85FLaSMhjrOF/n3kv7ZoM/unoKKZLCAPqJzi90sm15wtLyp6ewgiptyAul7pp3/eraztVTSJEUBtBP9L1YoSk8VYFU7nKOvkF3Q9iJdVWrO82PhpNcPYUUSWEA/UTfoTDtWWclmL0PwKkVelkF9t4qMxmv+tEaA1dPIUdSGEA/0Wc5Zuc9cJyj4F0A1gpCr2xAPHFT4brHRy9WXD2FHElhAP1E35vCZnsLGSSWArj0nAcVC9SalGeiOuijR7KunkKOpDCAfqLPQy8b3GeBkcuEW0sIzZrBvqObbczZ60fjo66eQo6kMIB+om+Wo/DilisglXx+7AJKuwKNhLXYmql8BLSrp5AjKQygn+ib5aBWxuIBI0k7HnoJ9FGPkZ5UuXSRWT+a5XD1FHIkhQH0E31faJttTWKwdEuDZivQRu8gUqTJXNbzNxv80dVTyJEUBtBP9HnoVtmaINjEO8txn2DpXZ90xKW99v7V9lFXTyFHUhhAP9FZScF3C/SEIVsBh3XQ0jfsNI9eax/60bSdq6eQIykMoJ/oAprLUtuTbnUs3UeydoDmAlWr9OM5MPePnmC5ego5ksIA+om+pDDvvvIYkDjzsRzaoG2T+08Lt1Ur5aN7aFdPoURSGEA/0XcozDyprgartPOF3rKg7zumRLVR6znzV/uhXT2FEklhAP1En+WoayBJBsHbsbLan3voAiXnxbUoV/7Icrh6CiWSwgD6ib5X3zu1pPcRIScEzFug0VRgGmm1uSd+Fay4egolksIA+om+vRzFqFom6JkrnD/iKzQZGYY2nYtKr+17oH/x0JEUBtBP9F3bdWlzrASz3HtovR0rOSuYdduEvdf5PdC/eOhICgPoJ/qm7fScCK0QFLr7odftWJlNYHCWIavv+tGAP7l6CiWSwgD6ic41Bqot33W6uSpgyvseChlaQqZUVLZ886aQXD2FEklhAP1E36FwYj7GGaHaLvf2uYIWnCD12I9ReWj6ZlkjuXoKJZLCAPqJPqCTySBBIL2F37NM6MobcsZVyDSV/c1eDnL1FEokhQH0E31AF+WeUofMjIAtJzgepEBJ2pUWcbOPvtCunkKNpDCAfqKvNCht+zPG0UkZsB8P3VAzzF50lNtXwd/MQ/8N9M8eWiMpDKCf6Fs0o6q9JYZR0/HQWwv0fYz0aFXOB3q19A++0D97aI2kMIB+ou/aLpd5DoEbduZ5PDS1YzmSQevFpK87zPGRh3b1FGokhQH0E33XdnWd4+AxGkPtDiehnC/0LFBznlb62Ja/2ZxErp5CjaQwgH6iC+jGlc/JL0HF3o+HThn6oHNGPP/DcdV0/Mg3w0nk6inUSAoD6Cf6at32wi6djtHoCsiWoe3CkC0vbiVz+2gvB7l6CjWSwgD6ib55aOTRtG5YkulO25VjnzHDOIZD2XDI+uhQ6Oop1EgKA+gn+l6snHOX7GOfORW503Yb7K4+Hzjv2rucz49vgHb1FGokhQH0E33BSiu6Up+QZU84nnVCn0IwpFZjHKm0b9YYkKunUCMpDKCf6PPQZDIvy4zHd2BqAtrQYO3jQYYeh12+efVNrp5Ci6QwgH6ib3NSHyZsC6iOfA6Fh+WWWSHlwWPPlSd9ND7q6im0SAoD6Cc6B/wXrtYrjHo7VnpXsLQEyPbcqbVm+yPL4eoptEgKA+gn+mY5VjURZuhUj4cWTedQWApwbammlYT0mxcr5OoptEgKA+gn+t4USpGUssLYtxq5doKmzc4HW5nnKrntj4aTXD2FFklhAP1E3yxHT5ox3739eCyHzgT32RXQbnUV2tvwo1kOV0+hRVIYQD/R56EzCzfJMFtLx0NPhZ5vFdbAgbQY28ZvgHb1FFokhQH0E33XdpwP04ugoB7LIZPBrBJYm7Zy1yH9m81J5OoptEgKA+gn+qbtmFBEOpDR3T6qCppKhWZTW+48VvrIQ7t6Ci2SwgD6ib5Zjoo79/Kn3PtYDsoLOm6EhZWm5pF0fXRt5+optEgKA+gnuoDOjCPTMugL+fYUMrS2BtRctiYRTumjpNDTU0gpksIA+okuoG3nLTsZ6KYDdKrr/BMrjKl0/DN344+Gkzw9hZQiKQygn+i7h8ZGSn1DKWUAshD0OjrsPTfZlFzle6B/9NCUIikMoJ/ofPVdUl57guldp6vXQ7N1yLM0tFkrj/Q50D96aEqRFAbQT/TdQ2vNmNXARsEDNI5zKLyvvmntvqyIfrTBnzw9hZQiKQygn+izHNuqpiEgSe9+aLsb/LfBORJizVzE+ke77Tw9hZQiKQygn+i7h+4lUZ8Im4+RxioJeuIJk5BNSl9k5XOgf/HQkRQG0E/0LZpBybl2Bhn3CdbODbS2ATk3LteMbPump5A8PYWUIikMoJ/oG06qba1ZMtAgO1/ovaGPcWsLD+apJtlfLWv09BRSiqQwgH6i71AoSp1ZYEw5QGfs0KsVoDWkEpmN+dEsh6enkFIkhQH0E30e2soYCQ/BOw3AkQ3a3gOq1NQayvl+f+ShPT2FlCMpDKCf6AK6MGuWNA/Gi++bwgYN54JOuMssOpp9tArM01NIOZLCAPqJzlmOvDhrPxjveg6FpUJPMmGunlaaaWr66B7a01NIOZLCAPqJvr0c+X4Gj4e2Wtv5QvMAXVOgSO9dFjX9anOSp6eQciSFAfQTfdF31bR3zVAq3Ybvuo/b2A3q0Wcpay38aHzU01NIOZLCAPqJvu2jbTOzMKSKeCxH1/OFHgmkrMZia1L+aPuop6eQciSFAfQTfR56YcnnMw3d7pvCsgU09QIjF5lLZFX55lDInp5CypEUBtBP9N1yWDpHP7unQFVA1AlGe8OkJJVLzfRRUsienkLKkRQG0E/0faFpraIF4S4Xv/uhDfoBHGbLQ2ib5fHNoZA9PYWUIykMoJ/oTAotl5IrrJJvUigbVDaDIRXO/TiP9s1uO/b0FFKOpDCAfqLzlqNIZumH4Ls5KW88QBueLzT32WnhXN/s5WBPTyGVSAoD6Ce6gOaNNuaaUOrtKWzVQNE67Daljqy9jI88tKenkEokhQH0E30D/jTS3rmDGMvx0PsAXceCzGnzsLxG+maW42+gf/bQJZLCAPqJzuLNeT7QMmF0XIC1TejHU0NevG9VYan7m+2jfwP9s4cukRQG0E/0Rd/MrcutvSp8DoXYF/QuFbZJOoaaB3+0aIY9PYVUIikMoJ/oOxRaKqWmCk3WAZpLOR66pfOv1tqxsCXJR19oT08hlUgKA+gn+laBKWMqeH4brOHdy7HAJg2QfQ6JK1uW8tGh0NNTSCWSwgD6iT6grS+0RjC16v/WGFBX2AOXmk0858LPgf7FQ0dSGEA/0fdihW4doRhIafUcCitCz9WA956D2kzroydY7OkppBJJYQD9RN+0HSUdiY5zLnwsxyIB7akBl9kosyQZ30zbsaenkEokhQH0E33BSt85Uy1Qth3Lsdb9QuuCZT311aysryyHp6eQaiSFAfQTfUCvUXVPhDV3ASy8wUgzWFPloWOs+s1uO/b0FFKNpDCAfqIL6LksHR8tkHuedxWYQedjOaZq73U14o8eybKnp/D80RFAB9D/E323HNmGlp4hZcrHcpQKx2YUqHVPKnnQXt/stmNPTyHVSAoD6Cf6SoPIKnEbUPEumhnMYHlVQFotq61Z20e3HJ6eQqqRFAbQT/RF39dxWE7Q1M4Xut2ksBU9RhrlGGq+D1o+B/oXDx1JYQD9RGewUrQtPh56JAScM0MreD/TJLp6S5Y+ir49PYVUIykMoJ/oApqkLxuTYY6djuU458HWSCEzI2PuSPTNohn29BRSjaQwgH6i85Gs9UFpQbO7l0P3BiU6fKctva8qq3z0BMvTU0g1ksIA+om+pBBlLeUMS/V8oddd1pgwwZ4sdRh24o/uoT09hVQjKQygn+izHLPupbkC9bkAyzLQrgt6U5kDtdT5EdCunkKMpDCAfqKvpzDlktJKUErbgHtM6PmcDGdezbKMweOjR7KunkKMpDCAfqLvCVblJqNWOCfBCXifE2pb5brpKTOztvLRtZ2rpxAjKQygn+g7FK6OYxcGomM0UPsGW3x8h3Ss7e4l1Y+CFVdPIUZSGEA/0TfLobXhnw0Gc9x88FoOSsdSpzHqWm0pfjRt5+opxEgKA+gnOpPCIlklwx79Didxva++BY4VwTxx1oEfHQpdPYUYSWEA/UTfXo62uplVEMlyvtDM0OeuYDqxM5aVvhpOcvUUYiSFAfQTfR6692OUV4Z1WUZBglbkWI49dzO0mr6Kvl09hRhJYQD9RN+Af117l75A972245HhfLMrpMYtzT7XtI9uOVw9hRhJYQD9RN9wUlopizGMsRSw0DkUtvPBHp3bFEq51I/uoV09hRhJYQD9ROer715HF4K59d5ypA3WSWGOwmnXfjzHR7ccrp5CiqQwgH6ib3MSZ6nExzRLOUCXMqBnvKvACCdlTcU+uod29RRSJIUB9BN9w0lTtMuo0M/pEFDXveWgBGKbR6HR5vzolsPVU0iRFAbQT/RZDlzaChW4HUF3WWOGPojAkhYWKYX2R+Ojrp5CiqQwgH6iL1jpaukmhWVkBrR2PfSckCZx070Ev3pT6OoppEgKA+gn+oIVMWxoCebKG45tXucL3Ssoo4412uD60aHQ1VNIkRQG0E/0eei+RtElMOY+QCMKaO0NKB1zvchaFfoEaHH1FFIkhQH0E51rDHYtVgokTXfh+cyg+ZwMuWhZuUmp8o2HFldPIUVSGEA/0Wc5EG9J0DkUjj0B1Qh0tAN0Ox/q2TGP9k2wIq6eQoqkMIB+oi/6bjwTn0PhGlb+rJe55fUExDYGjtXT1s+B/sVDR1IYQD/Rd23XcPddF8zBx0MLbeiiGxqnsmzO3j+KvsXVU8iRFAbQT/Rd22Wdda0MMu5wUrUEjbbCvOOjtq1j/6aS4m+gf/bQHElhAP1EF9DLNqWODNuOfcbGCG32DMeHpL1wWpNvFp7/DfTPHpojKQygn+j8QnMdVROkKedQaIOh795gU86pUy80v7mH/hvonz00R1IYQD/R94XWNNbc57u8WwK8DfZmx0OP3PbOa02tH91Du3oKOZLCAPqJzibZ45KzMlCvArgaQztGA+gWJGNqreA30be4ego5ksIA+om+YGVoozwb6NL7prCV46Hvhg7Kx4lkQaNvXqyIq6eQIykMoJ/ofPVNqbYbDQ7jg7EVUD7/miTXyoNbou8txy8eOpLCAPqJvnvolHflLpDnHIDJEHoaCbZIW4nWyOujL7Srp5AjKQygn+hLClEly7wD/nkByiDQWTqw1dFLL7SwfA70Lx46ksIA+ok+D92orbvWjrHe0iATMGwGTBN58moDP7Icrp5CiaQwgH6i7wud08C6DMjq+UJzyqDaz+8Ki+JIc3H7Zi+HuHoKJZLCAPqJPqA1lbLvixVbdL7QqUFvtUGrk1oqe9v45k2huHoKJZLCAPqJvvHR88vjmW6cgudQOFYGy3nDwLEJRUqijzy0q6dQIikMoJ/oWwXWmM+H+D5RyQkwlwVtjATardfjN9Iq3yxrFFdPoURSGEA/0Tngz82EMqzWGFAP1ZbbgDSbrrXzMvtoOMnVUyiRFAbQT/R1rKjkmk1AGI+HPgdEaKVWkMmKWlYd+tGh0NVTKJEUBtBP9HWs5EmUiIBbb/+zHNoWLC51TDqOZH40y+HqKZRICgPoJ/ruobvOZmPf/dAZEOVYDpwClIvt1bpW+/4L/YuHjqQwgH6i71CY0UTLcRs2N+A9Hmrpci+jmTHNnXP9HOhfPHQkhQH0E3330FJbtZsUplkA253lKAmh9CUlDV3zq2s7V0+hRlIYQD/RBzRpycITkuAtr29/ksIE2KkkGSTrq1sOV0+hRlIYQD/Rt/Bcetb7zBuxjQt0uZuTEtTZVh7Z7pj050D/7KE1ksIA+okuoPuqreSswPelLNpYYM0YaOH5SPe0Wv4e6J89tEZSGEA/0femcMxZ1j5uY+3b9c0DukqBSSvLag3H+Gge2tVTqJEUBtBP9L0p3MNWLee7vPc5FK4yoaVG0HKxgVvZ7KPddq6eQo2kMIB+os9y9InUNoPpXTSTSECZEERWvUs51qofHQpdPYUaSWEA/URfx8rktIciNO7lWo4JvY9bXt9sjz50tI8G/F09hRpJYQD9RGf0ndegapDzGIBYC7S22+2lKON8r5N91CQrrp5CjaQwgH6i71Aoi9uYGYqMezKsCJaOm6bcSik7lY7fA/2Lh46kMIB+om+NQR1p9y1QStbzhR4EHUsG3neL47iHwo+SQldPoUVSGEA/0VdJwcV0iZxDoZxD4RoNtJ0fad3lo3PTbh/ttnP1FFokhQH0E31J4bAtt6KwU8q3SXaB9oTQ9ybpxIf2j4B29RRaJIUB9BN9i2Zsaisjw0Y5QKfMoNoQcqUto1it/aN7aFdPoUVSGEA/0QX07Av3wFsaVOv10Hfa7s5y8ETZvRT6Kvp29RRaJIUB9BN9QJORLZogUjqgTgPrbUDVkanVIjQ/6lhx9RRaJIUB9BN9HhoXJy4KKfc/QOuxz5VgYlbNVFk/urZTV0+hRVIYQD/R94WeNnhnhN3seug+oW3sMOY6J8KlWXr+HOhfPHQkhQH0E31J4flTPacxYM6CgL3w8dC8QOrOJnmXqt88klVXT6FFUhhAP9G3l4OlDMkCdd8Bfy4F9GaGtR+Se9Ji/M2iGXX1FFokhQH0E53DSdKPsyiQNo074D/OofDeQxesee1e90cvVtTTU8gpksIA+onOjhWbu5sCIRtgnRvaMIPN2MfOmqt+c8vxN9A/emhOkRQG0E907raTOmmf7/KyCthKA2U9QNui841Go/3NGoO/gf7RQ3OKpDCAfqJv2q6LJroFWDPP+9ZbQLdU6KPimtlU6XvL8aOH5hRJYQD9RBfQWavN82E+n+R5bzmUruVIt1i2oOje7aMN/urpKeQUSWEA/UTfLEeXUUcTGPP4DqyyoHfbsEqbek6LSdpH99CenkJOkRQG0E/0JYXL7HyFC9BYG3DsBH+S8JREJs1MLX10KPT0FHKKpDCAfqJvHnpjo9kFGksHzGxg824fLWy46lpFv/9C/+KhIykMoJ/ou+XQtefQAaZ2DoVJGxxXLbDHsRtLduaN3wDt6SnkFElhAP1E3z10EtZcDLgwnS90O1/oWhtU3jlnxV7po2s7T08hp0gKA+gn+g6FMntvo0DNcg6FTSpon3KrsKSnvPLeH3loT08h50gKA+gn+jx0mT3L5PvW+zbJ3j6swR22bauzF9X50fiop6eQcySFAfQTfbccuY6cOgPPuzmJ8vHQvXVYuQ3m25JcP/LQnp5CzpEUBtBP9Hnogy3yYKA6z6GQNd2kECGpjjJpzU4ffaE9PYWcIykMoJ/oBHrkbHvDyLsDbszQV1ZI95FsQssk3+y2U09PIedICgPoJ/osR69JDQloj1u8eeyz5cIg1XIVSTz2R/PQnp5CzpEUBtBP9LVg5W4itUOVW41cS4U2yKAIW+fUbEr/BmhPTyHnSAoD6Cf6vtA1r9pTB2FSwJQWtD0MapmJNOPc6SPL4ekp5BxJYQD9RJ+H5vsmtgyYzOcLXSQdoKfAWMyL+56FPzoUenoKOUdSGEA/0fcES2ZKnQWo3+4rzAQN0WBlFDHFtNo3yxrV01PIOZLCAPqJzqRwd0plQ8nJAOUeCpOdMyL3vnMem/WjL7Snp5BLJIUB9BN9h0KkmTUlGL3cjhVq0GfdIH20cb7Plvmj6NvTU8glksIA+om+FyvTcLAQ2FznUGh1gY60gWzOMdtqRB8dCj09hVwiKQygn+h8gpWmNc0g9WCMfKc6OK9jpAmbTCn9q81Jnp5CLpEUBtBPdAFNi1GPVYVB+Y6PaoemawJnxTy0V2ofzXJ4egq5RFIYQD/ROeA/U9udQbDcauR9X6zsDgWlpT8zpF8N+Ht6CrlEUhhAP9F3KFwHXOoCakkAUxXodQpYw6Rm3Ya1z4H+xUNHUhhAP9FXvLl7XZMy1LtTF0tj0D8XeE3bnMlK6t9UI6unp5BLJIUB9BN9lkO05jY3UFc8h8I0wEpukGqxPRKy1I/uoT09hec/sgA6gP6f6FzWOFDzATrr3T7a+Na6zQSpD1Kupjg+uuXw9BRyiaQwgH6i75aDqNcqd815qoA9rfsES2BV2r3PleZHTbJ/A/2zh66RFAbQT/QdCuegedgFXvdQ2Lve8voEbea7B2zLnh+Nj3p6CrlGUhhAP9FnOQwn99UAc87HQ28Gw9YB0+raTDO1j6JvT08h10gKA+gnOvdDS6IhDVbSBLjyORTiUDAbnaZm7fbR9lFPTyHXSAoD6Cf6BvzT3DR4wRx3HhrzvrMcCM16H3p8NdJHlsPTU8g1ksIA+om+/dDKgycV6OkuPM91QN+cgDoNozTaOSF+DvQvHjqSwgD6ib5gpaPKOva579v1Xer5J8vnUGiFMi2sXL8JVszTU8g1ksIA+onO7aO5VeYCuvh8oTkLtIJ6/nV3456q1m+6vs3TU8g1ksIA+om+e2hJjXkYmE46QPNtweoZ6rDbxymt7m+CFfP0FHKNpDCAfqIPaNW51rZzHuwNjsOgYz46wux7NBtlSvkmWDFPTyHXSAoD6Ce6gJ6SG7Xzca5CG7DVCXpfZKU+mc658Bjqb16smKunECMpDKCf6HuxUvpeTQsQy/lC9+Oh9bgQkDxG4iWFy0ce2tVTiJEUBtBPdJYG1dH2HNB0Hw9N9wuNUyHXfhC3djfqfg70zx4aIykMoJ/ofILVcrsT/Sh9HiNNBVraB2i289dO1uyjaztXTyFGUhhAP9EFNKsq5zQAxziWI+UG1laHMlnbQFmzfFNJYa6eQoykMIB+oi8ppDbysRawcsJbJ1tBpzLYxi6VS6ePnmCZq6cQIykMoJ/osxw4S5LWYVovgEoNWm1yvtB7timrJVufA/2Lh46kMIB+oi/6nqvMu+E8y2DAjgRW252HNu2p85avru1cPYUYSWEA/UTfPDTepblLb7n3AXrMBrpXA0my68praPlmWaO5egoxksIA+om+WY7BZH0U6JYIcNcM2lYFkfPdrtmS8jd7OczVU4iRFAbQT/S9+kYTy2XD3u1aDkboSe406d5c2xz6lYd29RRSJIUB9BOdtW4l170ztGZ/hpMqdOUJmRbdQ6GdP/U/B/pnD02RFAbQT3QBXZF4zLpgSSp3OGmej7MWKDRL2Uazf/RI1lw9hRRJYQD9RN+bwjSVbCZAKvl46CxgSRDWxFTyajrWR0mhq6eQIikMoJ/ou7ZD6tnKhE13OOk+l+1l3d12Y+S2Ew78aB7a1VNIkRQG0E90AW1p1HlPgTbODzyfa7DNHaQosagsnB/dQ7t6CimSwgD6ib7xUcJOfNzGqKkD2migKnSLZVk5s5RK3wDt6imkSAoD6Cf6DoWtKK6WQeneQy9i0JkWEFneQ5Rm/egL7eoppEgKA+gn+iwHrzlZN4yp9ZwMmaC1wze3knMqo69pnwP9i4eOpDCAfqILaMTaO6YJYmUDKq+7wT/d42EZEykpfbOXw1w9hRRJYQD9RGf0fQ6FdShspgnYRoG2zmdap/TehbrKR8GKq6eQIykMoJ/ou7bTQk3a+W2Ycr7L3RbcV1nQ0kiZSsr5q2s7V08hR1IYQD/RN+Cfa5KtdEeS+jkUCkG/b1fmSgmbso79UbDi6inkSAoD6Cc6F54nxL7vmnOzO8uRoee6oayy1wF9UP/oCZarp5AjKQygn+jz0DO3fbdxEN7y+jum1KnP46Fnaqlwbzl9A7Srp5AjKQygn+h7JDuVNqLBtHwsx+4LWtEMy2TvlZB6+uhQ6Oop5EgKA+gnOi1HOdRwg97oVlLwBKuoQDvZ7jxaKx8N+Lt6CjmSwgD6ib4v9Chlp5qhtI03KUTQpQnmLOfXPfmYju8txy8eOpLCAPqJzntoNJLCgLndus1yvtWkFazL7nVLLfpRsOLqKeRICgPoJ/qeYJWRiHKBVlUBZRK0IR2IN85Eq2v+aPuoq6eQIykMoJ/ou4e2hrnYXTy6G+A832o1vI2FfVFOezb+aNrO1VMokRQG0E/0rTGoMgahwWj5+I7SO+hmhJKlyUbupX10KHT1FEokhQH0E33z0HnNPnoBznw+03NN0HEOhaVja7Xfu4+PvtCunkKJpDCAfqJvfFRS6zsb2KodkGSBqiVYtY6c+t7SP1o04+oplEgKA+gn+izHYm7rEMyrHeecSj0eOg2QUWuyvWiWj159u3oKJZLCAPqJvkoKajpu9F2oE6BNBpPzrU5NuizDvPpHtxyunkKJpDCAfqLvlqM0qqgV6rzNQSUX6GsX0MkyNUk9J8NPgD7/t7pMdESFQfQTna9kR7a6GnAfh2jrBq3rgrrb2muQpfWNif4P0b+46MgKg+gn+qKVYzPKwg3pzz2HpmM6VAok6tj2YNztm1eF/yH6FxsdYWEQ/USnjT7k3rBwlQMzSt5gLStYrqsP2kj/guhffHSkhUH0E51NWFsK4vkop6GAOAW09ttVOGYaleta38xz5OQqK9SIC4PoJ/omlPbI1VoDw+s6Dt+H6PKH7VGyrpn1q5Ohq61QIy8Mop/oi1fmLraTQm53w12ph+10l3Wc02Iapeqyb9bN/Ifon320RmAYRD/Rt4S08Fr3QaHhrofoeUc65obOvdSad97tm+vo/xD9s4/WSAyD6Cf6Fs7UzSNNhtTsViTf5WDjOmoy3WVunPmbxDAnV2GhRmQYRD/Rt6Cj5rm4dJBU5XyjD9bnZGiw51zWy0pdvtln8B+if/HRkRkG0U/0PcZKuvCP4ajlZob3naHOeVxHqalbYaNvKjj/Q/QvPjoywyD6iT4fLWPUSgylCQGKIFjjDgV1jnZ4HvbNio7/EP2Lj47MMIh+oi9hkbYVz1GQbXfAthZow2ureXQ+lqTqNysNcnKVFmpkhkH0E33f6DzGWJigDrytK13uXUeFsrhbq9P0o2n//xD9i4+OzDCIfqJvS4e2nioL2LpmGivBOSxWGCvR1Ix55q98tKu20CIzDKKf6HzA0hdazcA9ySH6WA8dacIg3Gtwq9a/SsFdvYUWmWEQ/URfEeeo0tufW+g+b2a4oQspnMOilL7vwPRXKbiruNAiMwyin+ibVKqlpZknrFH6/8/eNekdBuZSRxmtrH9A9M8+2iIzDKKf6JtUarnONQgK8V2we6dJc9+QdpqlLtNk/D3Rv/joyAyD6Cf6fHQvVY7vuL2y4z4Eb9DPUREyzy1p7KofvZv9D9G/+OjIDIPoJ7qI3nigHW3AquP46F0GtF0mzFRXIq1rfpawuMoLLTLDIPqJvrmOTLtjR2h59v8/GapWBpmr4caRhv4Don/x0ZEZBtFP9PloUR2Lz+d58QKs1MA2nYOiJsU8uqT1VWboqi+0yAyD6Cf6Cmb3mmOlBnsuuvtnMuiuCKk01oG1WfrKR7v6Cy0ywyD6ic5JpZpnvqXfss83emMCXZnuXKmMkUeW9JXr8BQYSorMMIh+oo9orr3YNGgkt+9NFSylBeXgTGpZbKzvif7RR0uKzDCIfqLz9m5gmZNg9j+zd5fotQZwlilHW6N9lYJ7KgwlRWYYRD/RN02aSxFaBdq4jW8jn5Ph1A3tuOs8dxnHVH9P9I8++nieIDqI/p/o3EAjzWrdYFzkuI5C0KoILJYtiRaW8dXsnafEUFJkhkH0E30JS5rtHAUV5rizd7UZdJoK3OtSa6N1+mrvnafF8PxHFUQH0f8TfXvvekVZvYGkfVzHnB1M673Cm0oN186fvTP01BhKiswwiH6i72S4bO5OFSqVdXcqDWimA3rhNCsdI52/mlTy9BhKiswwiH6ib19Hk2raEArODCi9npPhcR1jEU9aS1P7KmHxFBlKiswwiH6ir7OCyn0km+EcBO98NCkYYQfNOzVZmNr+6hvtaTKUFJlhEP1En+soiFPvDcfgcrcbNLDBAlJ091VlUv1qA42nylByZIZB9BN9dx29zXzXknYdx0czDbAmCliWZEs6RvnqZOjpMpQcmWEQ/UTfO8NSuSxDWOfXCViVQTtX0IWyhpKkz94ZesoMJUdmGEQ/0eej+7HRiyZIX7fmfrXbw1JgDaOGe3CfX6XgnjZDyZEZBtFP9L2cnQN3zuveQt/bOz2fZz5s2049baGU9lc+2lNnKDkywyD6ib43LCgFO5/zIMs5GWKf0DQjoHalKVbn/spHe/oMJUdmGEQ/0XkfnVtm3TCxV0AbdzepGowyupS08JiRb4jOnj5DyZEZBtFP9DV0CvZt7d5w3Nk7vgF4SQpzUudUpNT9UcKSPX2GkiMzDKKf6Jv4N6m5q8CWu68DSztEFwGiiWxJNI+PTobZ02coOTLDIPqJvtu71rRLUxiKx0fPYWB1IFTZsyXs1spHfYbZ02coOTLDIPqJPtexuGvRAdjz3XtHCFqNwLKS7rbW6B+dDLOnz/BY+SA6iP6f6HMdqRx05RwKuR2i8WDdS+uweOTUB8v4qnP2b6J/9tElMsMg+om+FLx2NN0IO92N6HzMdDcqYGvYqpka8T8g+mcfXSIzDKKf6LuPHo3yRAMV3ICZ+BDdDWbikqXjdSTfE/2zjy6RGQbRT/R9o2eu118A87o7lcqClu87w9RLxZZS+WpfR/b0GUqJzDCIfqLv5WzKdXFJILv9aeis0EpTYEqT9iAx+iph8fQZSonMMIh+om9SaSzbKye4tVSA4/xQsQl3G17KLdGirxIWT5+hlMgMg+gn+oi+R7+WJli53cnS8PpohbUlNbTRpefvif7FR0dmGEQ/0beb1IbsgQI6Nd2dSgX6XZBelTAn5iFf7VTKnj5DKZEZBtFPdBGdF5MWStDTnbhL/fho0gmjcsLZkZU+2rabPX2GUiIzDKKf6HMdXEtuUkGx7uOjewfdjWHsyr3v2VtJ3xP9s4+ukRkG0U/03XXsmoiXwXGsDZDQwPQ+O9zZpJSdK/+Db/TPPrpGZhhEP9GXgqthkdFg/+lhQcznjGgCckjPwln23h8R7ekzlBqZYRD9RJ/rEDKZ56PMx3wAqhxH3eYC475T7UJJPnqVlT19hlIjMwyin+j7Ro82N288Pvq4Z2zneNibGKyDM5Vhaa6vUnBPn6HUyAyD6Cf67jra2DMfmMu4mxwTDWi9DKjSR8007o3090T/4qMjMwyin+jcqTRzlnMyJLp7Z/j2VwxasBeWNASTyVfz0Z4+Q6mRGQbRT3QRzcxyS94A87zNQu2cDNP5UXDs0jDtrPQ90b/46MgMg+gn+vZH1/N3ln04rghofR4f3Qrs0nVObFo/myb19BlKjcwwiH6iLwXPhL3bHfGfA7D+uY/uG8rxHLTm7vzVtt3s6TOUGplhEP1E313HpmZIxz3rveswpvONxvMjjTU6D0L56hvt6jPEyAyD6Cf63rDMNNLGChMPzIiDoa0+gAb33bbRnh9tcvyb6J99NEZmGEQ/0feGJU/seyWoIzXA+5Cl9VFhp4YdNSl9tffub6J/9tEYmWEQ/UQX0XXyrkM3jFnw3t4l6KwE+/Bsaw9b9tWkkqvPECMzDKKf6NxuMGvO5U6Tzrvjvyr0uTrYWMv6yCT7o/a37OozxMgMg+gn+hIWXKvlfRAuuQKWWkCJ6BBdl+w6k3y2gcbVZ4iRGQbRT3QRTdtW3umcDEWPjx5lgqYpYG1Qm3kTr69Ohq4+Q4zMMIh+om+uQ4692B0h3WsOVEGwThtYU26DqR+ovif6Fx8dmWEQ/URfZoj3OloP0fNuNzCp0DMzjLZT4rbPKfGrhMXVZ4iRGQbRT/S9Yck4qi6BmtoGnMdMNx4KZZJ00dH7+Gpfh6vPECMzDKKf6Nu2W8UalQLYUgbMA4+PzghrtrXKbLvN9T3RP/toiswwiH6i7w1LnSrr2IxsPA/WptBvqaH2WWprvfbyD1zHzz6aIjMMop/oI5pW7n9u76rJORkmOq7jEF0yE1erufNXt3euPkOKzDCIfqLPdWC3uq1CyjXB+ZcOulqHhsdYy5yN11dvwV19hhSZYRD9RN/tnYrs1BfgGMdM902gxBv2WEUIl9r6aq7D1WdIkRkG0U90znXIUCsb2sz3ZNjyfQt+fHSjNOYdKf2qFzy7+gwpMsMg+om+adI6c913UqlwB7yf58ZGILxrRip7yUeuo7j6DCkywyD6iS6idZWph16YZuNO/Gewlhh0yMLzAcf01cvZ4uozpMgMg+gn+oiu5zfZLIE0NcDjoaGtPIAXlfOJXji/musorj5DiswwiH6ii2hMdbVUFdbiczLkflxHGgR9lZLzWiu3j1oriqvPkCIzDKKf6CO6L12zVJBqdzdp29CZCTRPZG6pUf6oK6u4+gw5MsMg+om+adK8e115gd3HhpjPjy5DgZlNdOVp/FFm+DfRP/tojswwiH6ib7vBqrmbTUh2PtSoFaFTrlDbYrHWZ9eP7qP/JvpnH82RGQbRT/QlLLYy12IwdDbA+yC8j7LO1zph6seSyPgH3+iffTRHZhhEP9F3H93H0i4FCGe+b8EnqLTzu5JmQdF+nPRHs3fF1WfIkRkG0U90Eb32Rt2lw7rLZ7DejqGR9ViPUmWNjumr+eji6jPkyAyD6Cf63rB03ZzbACvEx3X0DtZmgZp0VL31QviV63D1GXJkhkH0E30+uvRdt+rhmG9X1kzQaBFU1Jn7LC3Vj3aTFlefIUdmGEQ/0bevgzO31RaQlOOjkRpoHgpCbHc6uY/9lY929RlyZIZB9BN9rmP1u8Zgw06rnG80Dui3kWWWLZvqmlU+2qlUXH2GHJlhEP1E5zRpUi5LoPR5ToZ7b1DbeEyIjTLrGPWrztni6jOUyAyD6Cf6bu+0azq+4xwFaRzXoQQq24BWKkI5y8avUnBXn6FEZhhEP9H3zrCsqVkMZisGWG7nbLls55KRBHutX911uPoMJTLDIPqJvrmOiZwzI1RmOUSnCt2SAp6P99BUy1ofNXQWV5+hRGYYRD/Rt8nRtvTzF6RyJ5UY7320VCjHi6Q2pfH6B9/oX3x0ZIZB9BN999Gk2bDd+eiezslwGfSmDFt2zjZ73f2jbbvF1WcokRkG0U/0vWHZaVWVBu3P7N2mDHfZ3QHcRlLkPsZHPSzF1WcokRkG0U/0tVYgsxkzVJt43DMW6HxMyExzWJ2IfX71ztDVZyiRGQbRT/QRXVBm0gz7PgPHyedrfY6DIGstGYa1tn/wjf7FR0dmGEQ/0XcffZDWcS+gMd2dSrXdvXcIo2csNsb5hOfvif7FR0dmGEQ/0Tl7dxeBWb2vC883uotAUy2wikmfu87MX811uPoMNTLDIPqJvoSlKzOl81HOVI7ruPPR65iQ1ncinmoqX911uPoMNTLDIPqJvtu7vY7TqAwdeQA2YTDLen6UsdqcLeWvJv5dfYYamWEQ/UTnyXAuK7PBHkaACzuocIJMirRuBVz5aq7D1WeokRkG0U/0ET0O04PPlzlxA8znG934uI41257WKOv8au+dq89QIzMMop/oe2eIJW9rC+Zah+hyWytwTiDqOlrWYemrNyyuPkONzDCIfqJvXwetwqkiiK27U8kKqI0J+7Bta1Qcn7kOV5+hRmYYRD/R9ypLSiHVdq/r/mygWXctKQNPK6vt81f6B67jFx8dmWEQ/UTfNKkUqrUR7EznG63lvgrHBULZch2dSL9yHa4+Q43MMIh+ovPlrJaWxMB61uM6egLN+1iP0WfSRCvhV1vCXH2GGplhEP1EH9GpNsx9g6aeARMnMJJ6l4YVyb2j2VeZoavP0CIzDKKf6JvrWK2qZQPi1ACXIlhu9+VsZy6t9La/SlhcfYYWmWEQ/UTffXTWvdrssPrugG0baNcFffPYs/MxHl+9BXf1GVpkhkH0E30T/yiSp9zx0WSAXAe03hgmrSKLpdP86lWWq8/QIjMMop/oIpoTt4k8YfPtympdwKTuezLMI5umc2z8nuhffHRkhkH0E323d8PqumvBiO87w3a3/Z/P9XHUeyAVwVG+2qnk6jO0yAyD6Cf6Zu/6qlxbgTWSAAr183luEzj1LInrEv2I6OrqM7TIDIPoJ7qITqq2R2L4s7QDSxZohAw1zZysjNHTR+8Mq6vP0CIzDKKf6NvXURMerzHvwmi5dx3r3kxPKGOtulvtY/wDon/x0ZEZBtFP9J0Md6OasR/XwXrfsDSwjBuGme6tpXD9aKdSdfUZWmSGQfQTfZnhainltUBqrsdHt7vJcRSwJNZmpz7rV99oT5+hpsgMg+gn+u46CsvEXsHGHoBDKvQ8EpDh0kKS9KvdpH8T/aOP1hSZYRD9RKfroD70dlXIOq6Djv9opRkI4xikJpI/2m7wN9E/+mhNkRkG0U90EY0773o5Jry94JYTKKNCmUmydTP6qun+b6J/9NGaIjMMop/ou+vAWcbdsSvjdmVVW4fo3WDvWrkMGvjV3rvq6TPUFJlhEP1EZ8LSOtrOcNzFORmuoWC1GkzjabXLsR4f7euonj5DTZEZBtFPdLZWYM9L7t67u8kx3ZEOs2M9al3n81wL7q9u7zx9hpoiMwyin+i86yiSEg+Yetvf9vmnNrCA9I3r+BHB/dE7w+rpM9QUmWEQ/UQX0dPGwqUdRkrldmUdH01TQKiTbrOq46NXWdXTZ6gpMsMg+ok+olNvdTWF82E+32i999HYGtiUVKnnduz090T/4qMjMwyin+jbTap4rMY8MLc2b7OQQusqUDm1vNZmzV/5aE+foebIDIPoJ/qIztuotg3F+L5hsXZ7WBqUybMsyrTyR9sNqqfPUHNkhkH0E32vsqamLWhA8078l/O1NpJjQnS1KZxy+WpLWPX0GWqOzDCIfqKzh2VK01WgprUAOx2ia6l35e5Onc8nfHzlOjx9hpojMwyin+g8GTLtRh1Kqn/6DI/rSLPA3lNvQ8ud+fie6F98dGSGQfQTfZNKtHPJw8CyHNdBm6CpdFi7j7azLipfTZN6+gw1R2YYRD/RNx9tyiPp/TzvDSg1g+qq0DurKEvf+atJJU+foebIDIPoJ/rmOoR5r9Yh//9bcCqgt/NerDbclc36V5mhp89Qc2SGQfQTnRtocpO7m1RHR0AcHfq+y3c5zdHy1j4+2hJWPX2GmiMzDKKf6LuPTiSaJANzPkTXNaHfznup1tsxHTW3ryb+PX2GmiMzDKKf6CK6FuxaW4bN87gOm7cr6wA+qzYaNVFbXxHt6TPUEplhEP1EZ0Pn+fU1K5BknJMhp+M65JwMZx+TJi9tX7Uo/030zz66RGYYRD/Rd3uHQrPXcXw05jvXgecbvQisV56l88D+VcLi6TPUEplhEP1E38lQ0do63+gu485HnzNi27ucMyJXa00Wpa+mST19hloiMwyin+hzHaPpXrtD7vnOR0uFpsd/EHdMbavKVy3K1dNnqCUywyD6ib634HVZrRUhceW7m5ShH5JhV+ltVcrtqxbl6ukz1BKZYRD9ROfLWVamtaDUm7CgHKLX6rDHtrq1rl7/wTf6Fx8dmWEQ/UTfdoNtC0fKx0fTAtRkx0c3hYU0euu0y1c7/qunz1BLZIZB9BN906SUsJQy7qJdPESvCZZyBrkLS7clGfjRjv/q6TPUEplhEP1En4+mPixZAWp1n5Ph8R/39gPm7jwmmXznoz19hloiMwyin+jLDGft0hrCoN4BuSxoo3SwXBoicZ5fdc7+TfTPPrpGZhhEP9F3Mtxbz99yToZD7naDAdYZQdrupVpKe3w1e+fpM9QamWEQ/UTffHTDifN4ja2FAEnrcR3HR1ueVdca2udXE/+ePkOtkRkG0U/0faNH323P81GuiwGXbOiS+WA9y5i5Hhvy1Tfa02eoNTLDIPqJvhR85CZYDLjk841O9+Us1g4ks27hKVK/emfo6TPUGplhEP1EF9Ejs9ESBd7jnAwF1/HRdD7Z5ws96ug5ta9eZXn6DLVGZhhEP9F3eydDxpQGNFq+23Yb9NEa5J0Xz94pf3UyRE+fodbIDIPoJ/pcR+pZ2yboNCYg95se5na+0Yi2Cycq9Xuif/HRkRkG0U/03XWwlVyaQMd6iMZ2e1hKBpnW+ji/9MYfZYbo6TPUGplhEP1En49WSqKTAQfS3ak0obW0YOPem9owXh9N/KOnz1BrZIZB9BN9t3ezaaGdoda5AbUb9LT5fKOlLVo2Nn3lo119hhiZYRD9RJ/ryDhn2Qgz8/lGl6Kg54964FaX4uKO7aO5jr+J/tlHY2SGQfQTfW9YpGde6R4KiwGayXEdaDCmzMl3Xsk+egv+N9E/+2iMzDCIfqLvrsNGXd0W5KmH6Hocte5SQFFJ2Ubf6R8Q/bOPxsgMg+gnuohO3UrFcxSkee+jTe+iXb6XecVyxUxzf0W0q88QIzMMop/omyYV6z2tAowod0vY+UbXlCEPRpEm1vSjfR3o6jPEyAyD6Cf6bu/ESucut+SeAVMSsG0JMu1W0Uamr3b8o6vPECMzDKKf6Lu901aWEkOfVQ/Rq0Jj28Cp1LGxNdKPXs6iq88QIzMMop/ocx21jd5Hh5Wv69DVj+toHcaWmbiufD7WHxHt6jPEyAyD6Cf6toQl23yXOA5BBOSF0JbZcR2VdZWN6at3hujqM8TIDIPoJ/p8tM2exzJYFds5Geq9uOvHRxdN63ynec31PdE/+2iKzDCIfqJzk+Oidvd11Iq3/e04ap1LodTbF06J8/5o4h9dfYYUmWEQ/UTfN7oZZ+kMOLkC5mM4rKz7Kjwxm+2+v3rDgq4+Q4rMMIh+om/iP3NfqQ5Ykw/HJPN8o1uGNDp1ataofXXX4eozpMgMg+gn+lxHFSHZA+oxzoA7HaKpIcxts5ZiWspXdx2uPkOKzDCIfqKvoXOsle8GGqa8ACUP6P2wLVS27op7yD8g+hcfHZlhEP1En49eeveBEZCkdd+wHB+dZoVR1qg6kQp95TpcfYYUmWEQ/UTfNKkqjnV8dJkigNYm2KJ8iE5pzFJq/mpfB7r6DCkywyD6iT7XoVw1V4Kl8y4oLfdkWCvcVwB5DEy2v3Idrj5DiswwiH6ij+jeyrRCIH/u7Bom6GZ323/ZvNrhrv4Don/x0ZEZBtFP9E0qUaVOBaH2m7BM4eOjuYEmrQkttbw+2oiOrj5DjswwiH6i7xu9Zs1TN8w5z8mwr/sWPC/Yo/Qhba+MX81Hu/oMOTLDIPqJzo3oXEvPCmnmfPfe9XMyrO0cFGfebVTJ+aMtYX8T/bOP5sgMg+gnuoimYqyjDUh2J/7PORBaTgpi1HYlTjV9dXvn6jPkyAyD6Cf6bu92TRmLwrJ71yG9gbWhQKU1nkXL/sx1uPoMOTLDIPqJLqLXLHsf+wy5HguNazI0OtZjqRHpHnWVjzpn0dVnyJEZBtFP9G2gOWZj3G135c/tnVUDvc8OudASFCH8qisLXX2GHJlhEP1EF9Fd92LSu87ABJCO9bCJAiNVavnYjkT2PdG/+OjIDIPoJ/rmOui+JxwZVuu36X4kMGsM5wNNKwnXgl/ddbj6DDkywyD6iT4fPe5GJWIwXgTYVoHbBgdStvXNtXH96mTo6jPkyAyD6Cf6bu8yN5S7B303PCdDRWjVJuw+ig5kTe2rk6Grz1AiMwyin+gkmkpNqcNYPAErZjC1BLWWY6+TDCn/4Bv9s4+WyAyD6Cf6fPROnQYRrHzXouPYoOXP8jurug33pK92Krn6DCUywyD6ic5JpbtsdzDUcZ/P7jqhSSfg3kvruljSV/s6XH2GEplhEP1E31yH4bQmG+aa/bgOKmB1F0CTrCXT7PmrfR2uPkOJzDCIfqIvBS8XaVaYOs/JMO9jOIbJLYOTI7Gt8dXtnavPUCIzDKKf6Gzo3HuuNWElJcDVDtEFJ7BRWgWNa/ooMyRXn6FEZhhEP9G33UBGK0wNcql256PxltwrpLpIdqtp4UcT/+TqM5TIDIPoJ/pu73av3O74aK71EF0a6G4LyFIV0Xm89EfTpOTqM5TIDIPoJ/resGwTKlMgy8q3F1yhdRwg5+N8/qrD9KO34OTqM5TIDIPoJ/qIpiZ9TQNt43yjGydopgWoM9LW3OdXb8HJ1WeokRkG0U/03d4l4p5sQd3jTpOODDb3hNn6tlHSbPsrH+3qM9TIDIPoJ/omlTbpTjXBrIngVieDIinsVFqbnLLmj1Lwv4n+2UdrZIZB9BN9mSEzLryb/UvXQ7ROMKzrz47/lLCkNj6aj/6b6J99tEZmGEQ/0ddnWO+neC84X2oDRC7Qau5QViukal2+2tdBrj5DjcwwiH6iz0crGpaygPNiQCY8Z8SUwGjvWc8Huq+vEhZXn6FGZhhEP9G5P7r02UQhF06Acj7UWruAjVZ767Qzf3XX4eoz1MgMg+gnuohutHKlPqGUPQET77sgrN8oPAuWaqW274n+xUdHZhhEP9F3MqydqawK2tHu7R1BW0qwkpWRiDa2j3pYyNVnqJEZBtFP9LmO0RJbGjDyOR7ikgxqhudkONq9jU5zfOU6XH2GGplhEP1E33YD6bMYN2AuBVDH3eQo67gOll1aR2n5e6J/9tEWmWEQ/UQf0Vsa70TnGz03YNMCHVFvHt73cdgm/NHLWXL1GVpkhkH0E11E77q1L9lQyBrgLbk3VoRdx1xJC9P86FUWufoMLTLDIPqJvkml2ljpeA3Md1/HullLpwKpzHXcSO3rs2lSV5+hRWYYRD/RuVNpJ91y40K6O5VIzjc6CezcZzc5R8WvNjmSq8/QIjMMop/oI7rt4yva4VjzzQwHgbZ712EqbavmwR+9nCVXn6FFZhhEP9FFdMWc893kqMPOh5qzQF/doMmspVeu7aume3L1GVpkhkH0E50baGaXgXZvodMhem7oNhsk45lyH1j7PyD6Fx8dmWEQ/UTfpNLIlSV1ELxE/9mInlOGcYs7LRsv+Wr2ztVnaJEZBtFP9G1Eb1hXkQGrdATUrdCwT9jJNtPhumj9nuhffHRkhkH0E33z0W2XcgdJR5kTsBgd16EK3Lqxaue+P9p7R54+Q0uRGQbRT3SeDO/EaN/Q7Dbdj0L31uMGLthGSpl6+uotuKfP0FJkhkH0E30nw5Fn+3MeTLoB0xjnjEgL0m6T56id8au5Dk+foaXIDIPoJ/r23qWMOiuD1euja1XovRTISglblZrxq/toT5+hpcgMg+gn+u46sggVS2Bt77uBhqC1+9gwbTo8rbr2VydDT5+hpcgMg+gn+rYbkPBi7bBVBFCFofNcMGfdta7GpF+l4J4+Q0uRGQbRT/RNk5ahVFngwFuPj9brqLcC5THSNmuavnIdnj5DS5EZBtFP9G1ytPMZHFqhSxmAbSC0TR3atJ2vJRH56g2Lp8/QUmSGQfQTffPRU3DtLiDc+vHR9bB9DoTATWrDVW3jV67D02doKTLDIPqJvvlotEajG+gkBqS6oO/zyW6SdxucTddXcx2ePkNLkRkG0U9030fb3UCTs9yXs9qgUdsw+kz/x97Z5IqV48h6K28DBESKksjliPrZ/xKe5GwBrsG94OR4xCy0y44ate8HZegExSi2ap3zq+/Rnj5DxcgMg+gn+r7edeOVRodB6fhoaht0EsOkNdnyVuKvvt55+gwVIzMMop/oIlq6rLEXQqqc7qRSAitlQMqKvVWjpl+d0Z4+Q8XIDIPoJ/omlbSsXZBB0rkP8uwD+twNTKlW3bXnz15lefoMFSMzDKKf6EtYqjAb7XMoHzPNzA16P7/o1pQ5l/u143uif/HRkRkG0U907ibdpdhBOCUj4LIX9F0nlLbbtKYtja/egnv6DBUjMwyin+jLDEdazaTCuQjuQ3Q6/oO5ArVZR0ktU/5omrR6+gwVIzMMop/oS1iobjZV6GUisCYEQRVYI1Wc3HSuj1xH9fQZKkZmGEQ/0Ul0nkrSoOW74z9JAhk0IM2mPGXl9dVu0urpM1SMzDCIfqLPdSTDqUoH4XM95NwK6ECBSnPiWlh1frTjv3r6DBUjMwyin+j7Hr3yLJzmuRnODNzKAuVtkIpZLXvutD/aiF49fYZKkRkG0U/0fetY6WBDDfa+r7J0KmgaDOd0bj1hL/UzH+3pM1SKzDCIfqIvYTGiWTNB5nX3R9dzRo+2YTZOKnuUgh/NR/9N9M8+miIzDKKf6GutmEvkvi4cVA2Y9oa+CKGwWBEhmeOjuY6/if7ZR1NkhkH0E33bDZoUo3E4rnTfsCQBNVIYbZyTm2sf9aP90dXTZ6gUmWEQ/URfCi5zccYOK60EzLtD51Ghta62kceWrxIWT5+hUmSGQfQTfa6jjnNM7wT0Z1KJG0Iv54xOrWiWfu6N86O9d9XTZ6gUmWEQ/UTfO0NrUjtOsITl7o8ex3VgAtm13Re159T+aJq0evoMlSIzDKKf6PPRe2DemKFxPjfDfPdHp5bA8rHQxRblz+Y6PH2GSpEZBtFP9LmOUm11JqjYCbiXCjrrBB21c65FZ/tok2P19BkqRWYYRD/RN9dx3IaknGCS4iFa6e50rNBlZJkmGedH06TV02eoOTLDIPqJvrfgq+6eMoJRm+dm2AtIYwE8x/PKmYfMrzJDT5+h5sgMg+gnuojuu5dbLgt91QRcVrnTpAilLsmzqmLSj4j29BlqjswwiH6i74xulBgXw+4m54yuBDLOGV3FUhaae9pXk0qePkPNkRkG0U90Ep0W8lgwbi8nb+S7ydGAmiFZVq6Fvyf6Fx8dmWEQ/UTfzVCMiYUgl33OaNwVzsVwg+qYZbdG8i9cxy8+OjLDIPqJvol/W4LHXQCa3L13tYOibhhc9+pNO3729c7TZ6g5MsMg+okuonUi5rQRMtUCbOd4NhkClM/FkHLNKF+d0Z4+Q82RGQbRT/RNKunWxTgh315OpknQSRikN7qds53oq693nj5DzZEZBtFP9E3832LZigRDdwPue4FIUUCqFbth3zK+J/oXHx2ZYRD9ROcGmrVSWQza830Lngy0ToEuZrfpfqX21ctZV58hR2YYRD/R1zlLOBqXY5zPFfGc0cdwmHQFHYuSLloZv3Idrj5DjswwiH6i72bYbRcuDZrmBKx8LLTZgG1zSqlo+FWz0N9E/+yjOTLDIPqJvmlSK7P31qAkOj66WgNZcnz0cdCWrS+rX70zdPUZcmSGQfQTfWf0fXiFSyFVWcCYx3EdKUGr8/yTO9fxlY929RlyZIZB9BN9nbP1tlYMhHk/c3DbGYR3AhGavQ7mkb6aJnX1GXJkhkH0E33fOqbp6Mgw9k1YUDvYzh32oLJN0xqfpeCuPkOOzDCIfqLvDQvxkJH6cR21A68yoBduYJwSajWR/NW3DlefIUdmGEQ/0XczpLaGbQO5hRXnxDbQfhy17E4oRWTMr94ZuvoMOTLDIPqJvpvhwl2H/fnWke7L2Qlq0kBwpV3OvdC+an/7m+hffHRkhkH0E327SUfeQmhAtW1gJgRdNmFgsaJz97m/+nrn6jMskRkG0U/0bnLch+UBo99ecFvnjO5kkE0v6HMO/uoNi6vPsERmGEQ/0fetA3PZdScY7e69w7WO61ABShtxUGXeX2WGrj7DEplhEP1E38Q/5tl3Pxzr3fGf1rXQpDdrmZ2yVClfbdt19RmWyAyD6Cf6XmWNQsV2BclNgA+/YC0XyEwdRSta/sp1uPoMS2SGQfQTXUSPek5ipgJl35eztQxQ6hNo9TU2ZmP7apOjq8+wRGYYRD/Rd0ZrZRS7A9FpAuecQCvdkdJVUso0rH5EdHP1GZbIDIPoJ/p2k+62120WsnQuhVxTgZ6Oj7a2djv6yl/tj26uPsMSmWEQ/UTfxP9ug1eboPd4ZhsEMtPxH9gQmw1p+aPZu+bqMyyRGQbRT/T56NRJR0FIQ/BwjAmsK8K5F+68re/WP3pn2Fx9hiUywyD6iT7XoSmtXgWQez0+unfoZSiUJKuOaSvhVz7a1WdYIzMMop/oO6NNiXrPsOlucrRSzxnNh+iWu46tfX31Kutvon/20TUywyD6ic5JpSRljXTug3yIXuPcEWkerI8T0XrM9fiqteJvon/20TUywyD6iS6ia8ur2cow7vWQa8kgazZQW6UIb6P90RuWv4n+2UfXyAyD6Cf6vkczJcurwKSUj+uw21qB/dwMUx1D95pfTfw3V59hjcwwiH6ibyP6SItEGFTvvo5bXWG7Tmi48uhMdaT0PdG/+OjIDIPoJ/rO6FUtj7XBZrpbwtYxHELnp8KrHx+dTMs/OKN/8dGRGQbRT/T5aEqbigwgvr3gaRaQtBvUTr1wb0L4lY929RnWyAyD6Cf6dpPe0Y3UEaYmBR593G8dG7aNJKnowK92/DdXn2GNzDCIfqJvPjrX2WoxKO3u60hTodO2QzTT7NpTHl+d0a4+wxqZYRD9RF9mmHvJOZ2bIdJxHeeSCFJqgpW1pdQP0/2jHf/N1WfYIjMMop/o3IhOnOoxzqnZAG7YoF/rUdNCM9mJ90cT/83VZ9giMwyin+jbQFNYqt0V6HpdxzmZoXM6Z3Rd0uqeVFP9iGhXn2GLzDCIfqKzc9bknNEMUmUDY1og8w4uYW9rKO/Vvpq9c/UZtsgMg+gn+iaVWq7Hayi045mB72sWIVyQSq9oNGXhVxP/rj7DFplhEP1EH9FrkMlAwIwZeFcGW5xgaxLUWUzbR5scm6vPsEVmGEQ/0bevY1DCOgpMXffl7Dbo/fjotGWWvmy2/NU0qavPsEVmGEQ/0feto5Mkygmw1+Ojl2WQZAo548gpVxn9q28drj7DFplhEP1E582Qd8v340bSO026EHqrC6iOfB/P9usOPif6Fx8dmWEQ/UTfpJJt5ZoLmB2YOeUFfewOOFZqWInT/OrrnavPsEVmGEQ/0Xcz1G2ZWoKBt1ko3blSFIRNuGXwYitfpeCuPkOJzDCIfqLvZmimmMRglzTgOJAOSjuBll5KTrXV+dX3aFefoURmGEQ/0ek6Sladd9suKjDPCV1wQ03IxZqubV9963D1GUpkhkH0E507lWRySxOwy3EdSOdmKOd3yot6tmSN/8EZ/bOPlsgMg+gn+nYqcdqztgJVjtfgNCbobTakmnfay4raV2/BXX2GEplhEP1E381Q2ur97r1bcjfQaIKuqcI4LLdWu5av+gybq89QIjMMop/o29fRJu+6JuTEBXi0Cr3PBbo701i1NvrKdbj6DCUywyD6ib5p0lFq633DlHa3G4x9zmhukPschJkkra8mlVx9hhKZYRD9RN92A6t7jnW7svJtuuf7ctYqJNtU68jUxlcJi6vPUCIzDKKf6EvBOzdqeBCudyM6tbvnAA2Wtap4juhuH7W//U30Lz46MsMg+ok+oo/nyLwFMq5zRq/bLDQNYVSpeVA/wH/1ztDVZ6iRGQbRT/Q1dIqhqRFg/zMffVxHX9hAS8aSSl2Sv5qPdvUZamSGQfQTfWd01kp5CXQ71oN1J+jEE7T1hLQJl3y1U8nVZ6iRGQbRT/TtVGLULi0BrdKBZ0WwTBvKKlLnuTVO/up7tKvPUCMzDKKf6EvBsZaUmsLgwsC8N+imDrvp2IiMN63+nOhffHRkhkH0E30JSzfRtCogzwTceIMhTZhUas+azT57leXqM9TIDIPoJ7qIpoG5F16QEglwTncDTUPImIuUORfXj3y0uPoMNTLDIPqJvmnStocKEkiWfL/eISitCY3L7HMUGvOjM1pcfYYamWEQ/USfj5baeKwEUqu+jejdoG+uMqXu/NW+DnH1GWpkhkH0E33fo0ffdWKDhtqBcQ9Q3AqEo1W0gRs/SljE1WeokRkG0U/0zXVoynmKApbE54y2fM7ocz3UMkaTuRN9tYFGHH2G9OfvPogOov+f/4wubTBxhkq3odPu/milBGnWTdZKYfzo693fRP/kow/RkRkG0U/0vWGRtbKUAhnbOaOrbug4NuRa2vl/XFfnj/Z1/E30Tz76EB2ZYRD9RJ/r4K3JUoeht9/+FmZprQPqPBa2KvVVv/LRjj7DQ3RkhkH0E31f71B210qAfN+CLzpEr72hdBqz9dKHfNQLLo4+w0N0ZIZB9BN9rmOkvpcilG1yiC53p9Kx1TLNsEvZSut7on/x0ZEZBtFP9GWG22xjGdDsWGhOdG+GrcEUznmUxMm++tbh6DM8REdmGEQ/0ZewTDWeud1JpQTcWUF2Qlhp5K5oqayPOmfF0Wd4iI7MMIh+ou9m2Pb4k7Dc0aTjOraB9tnA2lKpqyVuH02TiqPP8BAdmWEQ/UTf3rtUSNnybcg6Z7QdtiXtBWirNxtWunzlox19hofoyAyD6Ce6iE6EFbcorL3uxL8UEJ0EZNxLq3NX+mr2ztFnSAkjMwyin+j8Ht1wLu7QxryTSoOhY1mwR1lESffgj96Ci6PP8BAdmWEQ/URfa4VY3isf94xqwFwGiKQKWI215TFtfLRTSRx9hofoyAyD6Cf63rDUUSVXBNJ5iN60wS7WRbIlZFtcv5qPdvQZHqIjMwyin+giOve+E58z2mhO4MXHdezSoesY0tPgwV/NRzv6DA/RkRkG0U/0zd7NRh27QONRjuvgw/YoBcriXUZVLP2rbx2OPsNDdGSGQfQTfdsN1kIrdFc3Fvq/m2FtB3Dq+9wQNc31lY929BnersUgOoj+P9F3MyyUxqjpeI3agevYIEUnjD0Mk9Ve8z8g+hcfHZlhEP1E30Z0m8sIDfbqCIwq0FtZIJ2pbFVu9tXEv6PP8BAdmWEQ/UTf/ui5spEuaDvVQzTrf0Rraip2fHWrX811OPoMD9GRGQbRT/TdDLsUK3I4lnF7WFIGbbXCsRxrrDYQv9pAI44+w/MDi8wwiH6ij+jGqW8iyPU2C2FnMKMMa6aitS8q8tWrLEef4fmBRWYYRD/RN9eBhohssPS2KG8UsLQz1FkOzFkS8j84o3/20RSZYRD9RB/RedXFlUH33XvHiCBVGHJfA8fujeirm6Gjz/D8wCIzDKKf6HuVRbv3jhVWHg147gV97gIrSeeRZ8H01aSSo8/w/MAiMwyin+h7lWV9pswTKN/ZO6YBQlahrjk5C2vS/j3Rv/joyAyD6Cf6XmXZfXyl87jncx/kmQi0zgE15zUkzbnoq693jj7D8wOLzDCIfqJvu0GVWhPdFsM+ro8+jrqPDaN2S6ut1L5quhdHn+H5gUVmGEQ/0Td7Rzntlc5VkIcBFx3Q6yRYey4sLZ8j+isf7egzPD+wyAyD6Cf6XMcwwk0J7M++jpT3zQwLWC5rckPJ8tW3Dkef4fmBRWYYRD/RN6l0eN7SBCQdjnn1ec7owVBI/sTjjeZXCYujz/D8CyIywyD6ib53hjkZ7Yag5X7r6L2DLttgLQ9epaWevtoS5ugzPERHZhhEP9FFtKWq9fYJjTn6OaPzYZtFoLD1NDp25q92Kjn6DA/RkRkG0U/0fevQXDqmBmx0boayFSSvAXo/Ultvra2vNtA4+gwP0ZEZBtFP9CUssoY1m1AL1eM6UgLNiWFhomwlE332hsXRZ3iIjswwiH6i851hSrnJvQ/KPkTjgI6TYYwpdQ4R+WwjuqPP8BAdmWEQ/UTfdoMmx1nsAZTb8dGyNsi4g0syOq1lyTJ+Q7Q6+gwP0ZEZBtFP9L2cTVK4zQ7n/w7RlgtILwsOz1wkLSP66FuHOvoMD9GRGQbRT/Sd0WYry2owB99p0iLQd16QjUXpeJJqH203UEef4SE6MsMg+okuoidzGiZ/4sJ5fHRFMLkDeI1MdY6NX33rUEef4SE6MsMg+om+zDDtgnndzxzzYH03d1i3DpgxKenqtX+0U0ldfYYcmWEQ/USf69h9b04KbdUNTLmCLjUQojRrmY3KRwnL30T/7KM5MsMg+om+hKUkWvPcDFMdx3XsdXej1wZ5l8wrZ2b5aOL/b6J/9tEcmWEQ/URnCo691GOc95+N6NwqWC0ESOd+uEZqGz+aJv2b6J99NEdmGEQ/0fmtQ2XMczNE2+24joXQM9+azllrJzErXxHt6jPkyAyD6Cf6MsPUuORjOPJcCtzaBBmWIeU6esdbLvRRZqiuPkOOzDCIfqJvriPRXmwCo9BNwcWO66gJJJE15ZFy/8pHu/oMOTLDIPqJzo3oOjtTg1raOERbgt4EYVhppRmt9S9cxy8+OjLDIPqJvldZ2Yp1I9h8DAeXziC0DNYmHtWM91ebHNXVZ8iRGQbRT/T5aJK7vnEfhO/sHc9zKVQimGObbNTKX+29U1efIUdmGEQ/0XdGp6o4awXh+yqrzQUmuKAmatNSGmt+5TpcfYYlMsMg+om+r3fUzpHMeozzzsB4zPQ5mxfMUrBpr/fm+D3RP/voEplhEP1En+sYGVnT+TEIH6LXmtCx3T+esztntZw+esOirj7DEplhEP1E36TS0j5sJsCJCHx/p7sa7FIbYbGd9lc3Q1efYYnMMIh+om/iX3ORPgpgvX2GJU1QrAR1pi3HY689/gHRv/joyAyD6Cc6997lpZnkWOhzH+QlC5RzhV4mFTXlhO17on/x0ZEZBtFP9G2gEU6rlwao5a44OIZDuOj5XR9TkumqX70zdPUZlsgMg+gn+lLw1ufAXKDtbMDNBDqtfP5Yc0+cjyP56mbo6jMskRkG0U/07fivNrOu+3yFz8n858u03F00W3uptTacX70zdPUZlsgMg+gn+uY6BnabtUDJexwzXRB6Xx0EKS9WmqpffY929RmWyAyD6Cf6MsPGrNoZZm33LXi9C8L2hLmw8kw3bfnqZujqM6yRGQbRT3QRPYZNvS3KM+XjOnZdtyurgNJmzqOu+dnLWVefYY3MMIh+ou+Mrp0VqcMctxdcRcCUEUbNY7XJrcyPNqL/TfTPPrpGZhhEP9GXgtc5NKcM2SrfFFxBrCI029Z3spbWV7N3rj7DGplhEP1E53aDhctqvbXJ92aoA2Q3hZI6sqQ5zt/ZR0S7+gxrZIZB9BOdE/8NZ+H7DKvk4zqwgCWux0xXbWVkMvkqBXf1GdbIDIPoJ/q+R88qlXuGmsY5ozcx9F03tLFrGbPW1L7aQOPqM6yRGQbRT/Tt62iLdLd9Tmah+63j7us4rsN24Yk6EfmrFNzVZ1gjMwyin+giOuWkZfQJVIsA93Z9tCCUqdgHo/TPboauPsMamWEQ/URfZphEl40NKbcCzF3hdidDW8sE+55bv5rrcPUZ1sgMg+gnuohmPYeztgmH7AqcbR7X0Y//yEiZd5ZD9vdE/+yjW2SGQfQTfWd0ZetrJrhTHIfjhnekgwBHKWJ9UO3/gOiffXSLzDCIfqKP6DaJ+10Ltu+rrHs97B0XFMmyrea+0leTSq4+wxaZYRD9RF9myFZH5wpFywa+D8JVuYDmknSIZM1ffY929Rm2yAyD6Cf6iC5lprYKJE4dWG+f4bACzVJvM2HO9NWkkqvPsEVmGEQ/0dfDoiiNR4fZ9LiOPCrIXVC6y0paZOvS+T3Rv/joyAyD6Cf65jpkLSkH5jzEgOv5nWnrsPZaTXTjwG9m7yi5+gxbZIZB9BN989F7lz1XApax7huWDsqzwEw1JeLjsts3Pvp/iP7FR0dmGEQ/0fkW3Ipl2qDzdmVpT2BECvvAbUqc7KNe8P8h+hcfHZlhEP1E306lQmS6zxmd9zmjRRn6WALIqZaCNHb/Zpr0f4j+xUdHZhhEP9HnOmpJgoVhZb294KWB4bke7r7SOaXnQfybt+CUXH2GEplhEP1EF9FIRvvPq6yZy7kZsoJuq3BYLmOuznt+k7D8D9E/+2iJzDCIfqKP6DnazL1AT3fbbmodek7j2GpufStOom++3v0P0T/7aInMMIh+oo/oLryUN/DKf9bQ3ON5T8Cy06zVJtVvthv8D9E/+2iJzDCIfqLvW0erU7hkKB0b8JzHdaQD+CJsOlulZV99j3b1GUpkhkH0E33bdnOaXfnuQU+H6GIZpI0F2zrRok5Tv7oZuvoMJTLDIPqJvsyQpVlfCrS03ZW7A6TPc0anJINSVyz/4Iz+xUdHZhhEP9G3P3qg1FwQaLf133aDcyFcIJglVTSz9k2z0P8Q/YuPjswwiH6i751hLyMXI8iznuthIwO1msBG35aYS+OvvnW4+gwlMsMg+om+/dFl1Vbuxw2ifluUOwjVDjVPrLpHn/xVCu7qM5TIDIPoJ/reGfJsUnTCmKTANDooEcGf3dHngKbdv9nX8T9E/+yjNTLDIPqJvg00HSnft1irHffMrXfokgrsWgi3tl3wm+0G/0P0zz5aIzMMop/o3Ii+8+ydYa+bgss5nvvx0EDntrj6KrTsK6JdfYYamWEQ/UTf17vOvdR1fPRcFfj6j660IcmaNWcaWL76Hu3qM9TIDIPoJ/qmSTFPbSODNjw+GjuBWpkgJWU17l1G/57oX3x0ZIZB9BN97wybUcfNkFY9rkPHOD5aN1DNKa28DD+bj3b1GWpkhkH0E30+2nisohVQ76TS4H2IngNmmwuPoe65fTWp5Ooz1MgMg+gn+uY6MOVqrcCYmoAJBWzjBNqWJO1yTPVXmaGrz1AjMwyin+hLWDa3dT9AJ7NzM6yjQy+6YLRW70CpDv0HRP/ioyMzDKKf6EtY0uDcbEPOd8f/2hNMCgLautN4kvf+6luHq89QIzMMop/oe2fYy8DBAlIan5vhPES33SFPPqczS2/pq+0Gnj5DTJEZBtFPdPaw9G56YBbGdXx0OWwvEUiT9n04a1q/2U36P0T/6KMxRWYYRD/ROU3KxzDbhP1nUknvXAfyhNbSmFRnpV6+J/pHH40pMsMg+om+M7r00W0I4NoFeLYNKmpwbG6RhTK4frPJ8X+I/tFHY4rMMIh+onM3qWS9Czp02XEdK13X0fEc2WJtDq2IX/loT58hpsgMg+gn+l7O7pzk2ItzFcQEPOr8b8+B3E/Rbd3Ru6/moz19hpgiMwyin+ib6+CCuwpDz7Wdm+Ei6K3pfT5byEwE7avv0Z4+Q0yRGQbRT3Ructy0ujHINAFu2KAXuX9sszE2rOWrV1mePkNMkRkG0U/0NXSWdezyfZWFfHw0DwQhKbDuQJ7OVXf/ykd7+gwxRWYYRD/RN3vHbSxWg0V0iNZqt/1tQqXjOlY2SeurSSVPnyGmyAyD6Cf6fHQmmtLSXRB2XMeUCh3l+GgdxayVw/g/OKN/9tEYmWEQ/UTfdoNU+959wdg6bg+LgNE0qKKVm6F2+Wri39NniBiZYRD9RN8mxzyaYFqA+8/eu8SgZew7e9d5S7Hev3Idnj5DxMgMg+gnem+GxyzXDdaGAo/eQDslqM30zuX1Mb/61uHpM0SMzDCIfqLvZpgraTKBlIrceqENinNCSR05p6UmX811ePoMESMzDKKf6NvXMTDxWhmWnOOZ7x1RbQvksrvU3FbTr7YbePoMESMzDKKf6JuPRiOr6XgNGROYDtZyv3p04trzKm3RR60V6OkzRIzMMIh+oi8z1JL3lgRYOAPzus1C0qDMaXUty5M+mo9GT58hYmSGQfQTfWd0k2krI5RF9e4mVRDLDBPXXb1Lra2PXAd6+gwRIzMMop/o+x7Na0wcCbJmA556N9DMAsmIGvW80/5oPho9fYaIkRkG0U/07euYuWTRcW6GB2a2UkCHJqg5n7+s2jrZR7tJ0dNniBSZYRD9RN8bll4ZqRZYm87NMOfbdF8ZLFHFnmbf8x8Q/bOPpsgMg+gn+nw0WdGWCQStH6IXgvaNIAWltGyM/JXr8PQZIkVmGEQ/0fetY468iRt0TgW4tw199Q2zyN4l6Wrlq693nj5DpMgMg+gnOrcbUF5bOuC636NvGYvpRJhDUu5dVvtq9g49fYZIkRkG0U/0feuovOiu6kia8L4FFzBhOxfFvLQWTLY+2k2Knj5DpMgMg+gn+lJwkrQpTbDVGVhmBUn1NnRapdzaUb/y0Z4+w3NpDaKD6P8TfbN3CTPn2zmriYBbOo66jwzlED6wHSM9vsoMPX2GSJEZBtFP9H3rWKtinem4Dr4baO7+6KoIKKUWQ6koH203QE+fIVJkhkH0E31Eq2Jqk4C0052PHqAzJai4Uk1qbBu/J/oXHx2ZYRD9RN8blm6F97kZ6rwpuBmB5AN4WTjuyo486j84o3/20TkywyD6ib4UHK3TGBvs3ANv+5vet+AbWDHnjbuV8g/O6J99dI7MMIh+ou/rXUvGZS0oereEUT93xNwaJNu1kdVZ+lffOjx9hpgjMwyin+hLWGxmtjVgCFbgNDKI1AxLc66lzZn0q7kOT5/h+RdFEB1E/5/oa60oqUk7Z/TAO3snO4O1nKBkSwsnk/BXKbinzxBzZIZB9BOdZ/TttB8C1PTcDHeeoNrug/Ape45E9lVXFnr6DDFHZhhEP9HX/lZnFxOBla0ADzo+eu1zWuOgahtRv9rXgZ4+Q8yRGQbRT/S1VlDvI40B3Orx0WMJ6OwNNnfOZRlS/WhfB3r6DDFHZhhEP9H39a7UsTkp9IH9nMy2QfD4jzy0SzpH9Pmfvyf6Fx8dmWEQ/URfQ6cuttEIsO7jo9d9ldVWgi7cuxY+4H01e+fpM8QcmWEQ/UTfzVDG1k0CtWw5N8O7ueN++shGvVm1afjVpJKrz5AjMwyin+hsFuKlQyvIfWLIK9Px0c2AZumaJGNpX203cPUZcmSGQfQTfUTzsN3mBuN9bobLMkiifA7qrYlt9lW/8tGuPkOOzDCIfqKzh2VmKk2gjTtNujQdtnuG0tNG65Kpf7Q/+m+if/bRHJlhEP1Eb0Mn8poMqPP46CULZHeBnks95/TO/bN3hq4+Q47MMIh+oi8Fr3i37SaQmsd/Lcq9SgOkPXfbvfav+gzR1WfIkRkG0U/0JSxrT9ypQFt3f7RNA0s4YVLOrVZeKX+VsLj6DDkywyD6ib6J/zVpjVxhSJ/AdY1DdJ0gs2NXbHl8tlPJ1WfIkRkG0U/0zXUcG61pK7R2t+1uY+ilNyhjWrvVWekz1+HqM+TIDIPoJ/q+3jWsMua6Bcp3711qIEwENLjtRaU1+errnavPkCMzDKKf6Ntu0JX3hTlZ07vJsYLSOa0XpZpw4Zb2D4j+2UeXyAyD6Cf6NtA0xHXXKfW+DBi1gDXUY6uz6UzaOX01TerqMyyRGQbRT/R965irpyLyX/bN10LLQAMqkvrQXXR95aNdfYYlMsMg+om+myHSNLy5yvyv6T6B7tkBJ2+emQfrVy9nXX2GJTLDIPqJzoZOqWXqLTBsd1IpFRCSAntNy8TES7/6Hu3qMyyRGQbRT/Sd0avjarxh391gPMeCnnOC4zxq5SnYPmt/c/UZlsgMg+gn+nx0M9XJCe5/3x3/G7TYPo66sc6RcPaP5jrI1WdYIjMMop/o20AzWcimAA2ZwFIQOuUBY/M5nlNh/Wo3Kbn6DEtkhkH0E31ED6FZq4GcMxlY2wQT7ZCGFWKtnOUfEP2Lj47MMIh+om+atLa6qlawRgLcZgHr5a6h2auPvfOeH70zJFefYYnMMIh+om9Sqaa27+rGtu+Wjn3Y7qk3mIVn7kNsto8m/snVZ1gjMwyin+j7ejdl2Sgd+M9wBxuD1tUg7zanysol1++J/tlH18gMg+gnOjtnkeu4j2bbvrN3pYDcV+GlW537ivTRNOnfRP/so2tkhkH0E52vsibOeYhWseM6OJ+bYZ4VMBdsJeFNWb4n+mcfXSMzDKKf6CJ6iaqgDLDRzhmdZIJkVkBtNncWSrt8RLSrz7BGZhhEP9HXw7K3dp35LlG6Tfe3WWjwgia71Zx2JfrKR7v6DGtkhkH0E30vZzGzdSqwZ9rHTPcMMvdxHYSCuTNS/mjbLrn6DGtkhkH0E11Ez91NGiGk4z4O0cggx3bc4dLRZPKc/R8Q/YuPjswwiH6ib1KpqSSqEzLvATzGuSNSqzCT2SjV+kxf3QxdfYY1MsMg+om+M1oL790IRpVzM5S+wFQ2FKzUt07K6aOJf3L1GdbIDIPoJ/oyw8wDVRjqpOOjTRvosg1UR8OSzfCrpnty9Rm2yAyD6Cf6XMeepejxGnOW23R/jmftdLf9p5Wvt07tH5zRP/voFplhEP1E38vZPPbKw2BtO64jy/XRlOAcjtwqtpzK+ohoV59hi8wwiH6ii2jN2SQTw2BZ93t0g07jbinFY7ATzbq/OqNdfYYtMsMg+om+bbtD5q1LhqyY7967BNZag9FptcGIY331hsXVZ9giMwyin+jLDKnOlW+/PTW6b7HOzTC3ASszpYnVjD56OUuuPsMWmWEQ/UTf7J2YjY0CO/cGzF3Bds4gXSty4dnmR60V5OozbJEZBtFP9N0Mdx55pAHdkI/rKOe0bufIzvkY63Ni7/xVnyG5+gxbZIZB9BOdcx026zEekBu1+4aFwTgJjLvhv/ayaOP3RP/ioyMzDKKf6JwmLYsndrApCKycQFJd98jee0jPtD/aqUSuPsMWmWEQ/UTfq6y8G953hhvtEF2PhT5ndIeEODVNTkW/8tGuPkOJzDCIfqLz613Kgtb/r3PWTEDbrKBJ1DLmav2r+WhXn6FEZhhEP9G3r2MVzcQLaK8NLHe7weoDJkotlZF2/mquw9VnKJEZBtFP9O4mJUUex3XcjehJjqPW4zpYN8rM2Hv+aH/030T/7KMlMsMg+om+hKXz4jIMarcEvFmhY68w1hh8/jfs+Ssf7eozlMgMg+gn+uY6dLRUB8Eu49wMyz2jDRcI155pio321aSSq89QIjMMop/oI7rvlheeq+AtrOC8+c5HC/QuSLYxCX/1KsvVZyiRGQbRT/R1Za07Bt0m9DTpuGdbx3WcI9uoGc6ymcpXN0NXn6FEZhhEP9Hno3VnHn3BXpqBW1qg6ebhvZY+026YvtrX4eozlMgMg+gn+nYqTaqrrQQmdl1HGnfvbgaiXdIYeyF+dTN09RlKZIZB9BN9O/7NCmMe0Ho/roNmA5maYGjKJXFp1r/ae+fqM9TIDIPoJ/rego9UBls6J3M9XmOVDCpJoe9Z8sS0p3z1PdrVZ6iRGQbRT/S9BR9z3jQF7iNV4Fkr9EkCuUqfK0ne+6uboavPUCMzDKKf6JuPlrqopQlJ6rkZ4jrH89AOO3G2ZYla/WojuqvPUCMzDKKf6Pwe3bHJcc8F27opOIKNieeMRu41JZz6letw9RlqZIZB9BN9X+9GFUq1AZZzUPPoGfqBGSaijIzWkb9qFnL1GWpkhkH0E32TSjbKvu0rxDdhqV3ArvUYmHovUzHjR2/Bs6vPUCMzDKKf6CO6M89x7oNpiABnUpCN92lWt1pwrpU+emeYXX2GGplhEP1E59e7NrmZwJZ5XAelAtpbgm62ejkXs04fvTPMrj5DjcwwiH6i7w0LDp55VRCxcVxHGdA5Cwxrev6TaY2PEpbs6jPUyAyD6Ce6iKbW2rjuueykwF0bWJV9TEinuWtdAz+a68iePkNKkRkG0U/0fb0TtNTJINn91qHrGA7kAqjWrKWso3z0Pfpvon/00ZQiMwyin+icVBqFhhmMvM/NcOwMXW9w2Iw0lbb6Vyn430T/6KPPTyyIDqL/T/S9nG2r3n3+5z440t3xz9ATH6xt9iI8GutHKfjfRP/ooylFZhhEP9Hno1edky7H/2WGx1H3OjfsJHUj3cvhR9t2s6fPkFJkhkH0E31vWPZhF/F+5hjHR88sIFsNqqnSLLhT+ehVVvb0GVKKzDCIfqJzUknGatQBd0Xgu/LOuDdY1lfJvYyyv/LRnj5DSpEZBtFP9E2T9mKNW4JW7naDhQ1UdoEu2Uxwtbn290T/4qMjMwyin+hLwSetKanAWtaAR82gd2nHzKPX3jnz/OqM9vQZUorMMIh+om8j+tz57j0HnFyPj+a78i4tGMdBWx48dXx1Rnv6DClFZhhEP9H3zjCv3bpm6Okc1Iw0wdbduzso90SSrP2DM/pnH42RGQbRT/TNR2/bA8sCvNaDhRFU24DZeqql6rCvJv6zp8+QMDLDIPqJvu/RXGmrVpBhNwUfCH22CdXWHKPjMbIfTfxnT58hYWSGQfQTfdOkqjlTSUB6O2fXOGxnIaibtOVc9p5fzXV4+gwJIzMMop/o62Hp1JDxVrD0DnxXhXU0A2Ucq9rg+llm6OkzJIzMMIh+ou9m2GiVzQvSzBmY8gDpqR3rYXWmrbmXj3pYsqfPkDAywyD6ib7v0SOtOmVAHVWBa5ogS9cdxVPjUnf7qrUie/oMCSMzDKKf6PPRBSeTETTTDcy2wOYyWFrbTGg9169eZXn6DAkjMwyin+ib+E9WdNAxziWnc0azgS0roCuTWRXJ5atXWZ4+Q8LIDIPoJ/rmOnKVSc0gj/utI2kHKbXAwNlH2TpT/mr2ztNnSBiZYRD9RJ+PVtLRREApG/C2Ccdv8Pkllyatt7y/+h7t6TMkiswwiH6iLzPkkWjzhonrDkkjguK4u0kXl0S9jPoPiP7ZR1NkhkH0E33bDdJgrWND7ved4V0i3Rve9PAuCaNMs331KsvTZ3j+CaKD6P8TfQkLpb4o8+3KOkSvdRvCdcFxHLwxcSb+6luHp8+QKDLDIPqJvjO6Tqs8JpT/ejlpgGTb0ElKH4Ld7Ksz2tNnSBSZYRD9RF9mSKVTvdt268i3h6WAHqsBrQwsiJUFv5qP9vQZEkVmGEQ/0fc9ui1qSB1UKN+vdxN6xwHWyCifv6+tX21y9PQZEkVmGEQ/0ec6elFtJUPlXs8ZrQYy2oBhedsqVpZ+5aM9fYZEkRkG0U/0ndGFdplMkORgzZoz6NANe2e5X/Wo9a8SFk+fIVFkhkH0E31E38tXRQFJfd+EZR//kQVaq6Wfv67V+KuboafPkCgywyD6ib6EpXKx3Rn4fvBg5QaSO8HIZQ2yOuirrqy/if7ZR+fIDIPoJ/p2KnXbU5ZAbfeMlibQpVTAIUydVtGxvif6Zx+dIzMMop/om1S646S2boGh3YO6MtiotzpriqW2Z6tffevw9BlSjswwiH6ib1JpWRm1Jih0WysG3W3/49hq68moM9b8levw9BlSjswwiH6i8w3LUs69gI5K52ZYKxgVhplmJTNZ67NJJU+fIeXIDIPoJ/o2Odb7UiULrD/7OvKe0MtQyGNzXahLy1cvZz19hpQjMwyin+gi2hB1TGLQw/Xx0TOBrHMznISks6bd1kcbaNjTZ0g5MsMg+okuotfMNjkT0LwbaJYK2E4E2XbLu+ld8/890b/46MgMg+gnOlNwnlqPhU6b7NwMcwbpu8Fuu5zjO0v96lsHe/oMKUdmGEQ/0ec6Rq9FN0Iudjei2wbTc1GUnkebUsvaH811sKfP8LjtIDqI/j/RdzNMhn2MAm3uuz96b9C2NqQqm9rOeZeP+gzZ1WfIkRkG0U/0dWWd25/VWWGNS3QpEzrWCqVxJRuqdX20geZvon/20RyZYRD9ROd8NDXLqGClJWC9nbN68/BR+jKqyOmjif+/if7ZR3NkhkH0E53tb0LSV4JZ5faw5AV9ZAKxndtWNNn/wHX87KM5MsMg+ok+onulWY/NWIIM3HYBa+fILmUXVMJU9aNJJXb1GXJkhkH0E33fOpK2Uo/XGLV1YEQ8RE87B3Wz1NLQQh/tJmVXnyFHZhhEP9H3PXoMzlInFMIMPFMHvbtoDDUr3u939tFcB7v6DDkywyD6iS6iC6nUPRfU0gswq4D2niBv2ktL20M+mutgV58hR2YYRD/RNx895BB8p6KbHddB4xoOzgfrPVIhy+ee+BHRrj5DjswwiH6i71UW1YTp2IxdqQILdrC9CDJXysdK59U+6mFhV58hR2YYRD/Rd0a3hJXKgrL73fEvCfpqAxKtcz4TTjP+nuiffXSJzDCIfqJzN2kaObUGrW4C7rOC6bkorlbKbHUl/aq1gl19hiUywyD6ib43LHtUkj5AkP5861gg+ZjpnErhXGvf+yvX4eozLJEZBtFP9E0qUdZRud4du3obOhdo0uM6sNVJtMfQr77eufoMS2SGQfQTfZkhzpzNEkyaG9jknNFoAr231We2Xvir+WhXn2GJzDCIfqJvUmm3rSkvGKVWYDIEXZOgpLSslrF2/errnavPsERmGEQ/0dnDsnrtuKGYLmA8vyj1CiXPQzSNVL7qYWFXn2GJzDCIfqIvM+w5CyeF/mdLGGEFFbH7Kpy0dRLDj9rf2NVnWCIzDKKf6GutsNWWzAGN+yFapEMvx0zXWzJPm5rZV5NKrj7DEplhEP1E3+xdQT0ELzgXxLuvgzuYWoFe1z2km3H7B67jFx8dmWEQ/UQX0VNRph3jTDgIeKR81/snGGtqqn02K1+9YXH1GdbIDIPoJ/oyw4mrtoQwSPHu+E+gnRBwTimtY0n5q30drj7DGplhEP1En4+WVM4/BE3u92hct+k+Z8g8y0g6aPFXPtrVZ1gjMwyin+jrysq555t9n/9ewP1cCg1tn5thncPqSpO/epXl6jOskRkG0U/0ZYYl9SIFj4++e+/UEvShE1ri3WxW3fmrm6Grz7BGZhhEP9H5zrCUvDODsrRL9L0ZVoMhWEtpaW35aqeSq8+wRmYYRD/R11qxS9mjGKT74Y5nKmBZNow69LgOmfjZdgNXn2GNzDCIfqLvjN4se2yClfYErjbvM/AJlNVmsnNBxK/eGbr6DGtkhkH0E31vWGhy2ykB45/Zu7vdgKgAlZ31Ppu1/tXN0NVnWCMzDKKf6EtYSh9/QkKmO9dh1MBYFoykc2O1Pr5q6Pyb6F98dGSGQfQTnTfDtMs+x/MxzXSIbgmOC0nHTK/SmtHC9NW3DlefYYvMMIh+ou+MRtOUiSDNO03a5oEZx7itWda6ppr1o66sv4n+2Ue3yAyD6Ce6iM6rJ55LYJLkYz1mPme06PkjY5dese+vfLSrz7BFZhhEP9HnOvK2P9/smIoB61ygd+9dFrTEmdj4q+0Grj7DFplhEP1E51xHL7r7hD3K3ddxffSqAqNr1V4G5c9ScFefYYvMMIh+om+uI50jeg0F3FOAlyD0XBn2SmNk5maf9bC4+gxbZIZB9BN9rRWInPM5lMs6Fprruu8MdYNUa1Mn99o/miYtrj7DFplhEP1EH9Gso7aCsDLJ7crC46OFYNxPd3WzGH/09a64+gxbZIZB9BN9cx00eI6RDsJEwHkxnLtgAewt1UlF5vpop1Jx9Rm2yAyD6Cc6t+02Wi3fNvD7crZohX5Xlc6eM621On/1Kqu4+gxbZIZB9BN9O/5p1CRUYO5xO2fHANU/pcrT0iizjvLRG5bi6jOUyAyD6Cf6XEfVzrMNOL8U4H5g1q4TRJQO3oKrf7Sv42+if/bREplhEP1EX2aIuJB7gol2sCaqIH1eH11V9ta05SvX4eozlMgMg+gn+lwHE6+SEapRB05K0FHOTyXZXMJMih/tj/6b6J99tERmGEQ/0bfJUVOiLRNQ1/16NxX0nM8w6tpYWpulfbSbtLj6DCUywyD6ib5vHX0pSZswCrc7TVpADsp3S9jatckq46uvd64+Q4nMMIh+os91aCMuuEC5Lji/a9CTZkim3UaaVtpXrsPVZyiRGQbRT3Se0ZhJ5KbgmYHrbrehc4ImpHNlrLnqPzijf/HRkRkG0U/0bQnLxRIbAzU9N0O9RI9mx3oQ86pZWvto4r+4+gwlMsMg+om+/dEpj4lzwbKa/vPRffA+bGcrpVNN/aP56OLqM5TIDIPoJ/peZaWaiuk+HJcCLGPcaVK5ew5aSl0L6UfTpMXVZ6iRGQbRT/S9YalVKiqB5NmAKWWQ89cEO89UdlPir3b8F1efoUZmGEQ/0ec6RuG1doa08/HRQh06oUAy2rRsbfssM3T1GWpkhkH0E32vshbJlN6hUTvumcsG40lw3PWkrt1q+WhLWHH1GWpkhkH0E50p+Dbqed85/wGH7wn9QH4O6il5NG25fJUZuvoMNTLDIPqJvjOa25jbjuFYet8ZlgFaqcBouws2nQf574n+xUdHZhhEP9GZGebMYw4otvudvdvQyzmjUbksRR5JvsoMXX2GGplhEP1E574O7ElLgayM9+XsAOttgpY2DO+Cg6+a7ourz1AjMwyin+gjWsyyyQSjse4blg66tcMq3ErfTEO/8tGuPkONzDCIfqLPR/c2GI+P1j9vwalU0DUqWGapbNxZ0/dE/+KjIzMMop/o+x69tHDeB+FOd0tYRhBtCYq0kjXlbO0roj19hjlFZhhEP9FF9Bqp5T0QFuebfauCYN5QNh47PW0rfbTj/2+if/TROUVmGEQ/0deVVelc/2aBKXfb7q4djOuATs1oJ8zUvnoL7ukzzCkywyD6ib756Nn0+AsDa+Wc0S01sC0GNY90zAgRfZawePoMc4rMMIh+ovPrXStz5QW98zmjKxL0u/JfauuWFDvaVym4p88wp8gMg+gnuoiupUjieh9/swJbL6B1FzArbc3Zymd9hsXTZ5hTZIZB9BN9b8GPddZ7H/yv6V7PQd0XC1CRmoWx5fXVJkdPn2FOkRkG0U/0fes457DYMCi1dODMA7SMuyAdLXUR2+WrzNDTZ5hTZIZB9BN93zpKy73nBvvPy5U+FaQ1BKraWA/lQ74i2tNnmFNkhkH0E11EtzSkTJ4wNc+7bdfA8j5Y75JI8ziH9leTSp4+w5wiMwyin+j81iF5tdr+s9C89wTtawFxysdKJ7P9UUPn30T/7KMxMsMg+onONyxWMp5LYd5swMx34r8iqKBhFel9/QOif/bRGJlhEP1E37eOmQhzqqCb9n0LjnBO5nM9FNE15mhYv/p65+kzzBiZYRD9RF9mmFkH1Qp1dD1ndDo+ejQBXKnOtLTV/FUK7ukzzBiZYRD9RJ/rKPW4jDVASrr7o0Wh72Ywe63pGOrR81ezd54+w4yRGQbRT/T1GVZNNPOEtvq4k0oZZJ7TurYyx+4pfZeCe/oMM0ZmGEQ/0fc9umNrQglW3fOc0SrQjw2Bedi2MnjMryb+q6fPMGNkhkH0E32uY2KdsvItAm/AKylI2gfruhsNrsTpo/no6ukzzBiZYRD9RN8bFu5jsSQoeFNwsQa34x6IrG6chXf5KGGpnj7DjJEZBtFP9HVlHZ6HzQ1apQBn7CA7NSButc+8MtWPJpWqp88wY2SGQfQTfZNKu6RSSWHU+3K2r+ujJwISj53uRryvNqJXT59hpsgMg+gn+hKWWnSlxbCb4CG64fHRaFAXbWGctuijpvu/if7ZR1NkhkH0E31E213KkRLY5gqsdPwH3v6KjSXbql3GV67D02eYKTLDIPqJvjcsO9XOi2APWXeatIHKPn+cud7RDpH90Y7/v4n+2UdTZIZB9BN9nbOZGx4jDTrLBqbBoGvynVTaklZNK31FtKfPMFNkhkH0E32tFYuGlIowMxZgkw4ytEFKOxFaLpQ+ygyrp88wU2SGQfQTfa6jmXFP+y5xvJsc7xuWZAJo3HrqY+j6aFKpevoMM0VmGEQ/0ff1DmVpV4Oycz6uYx2iayYYtwLFch2iH/WwVE+fYabIDIPoJ/r6DEvvjWnCulXKzFaPo+4dCkknMU79qw001dNnmCkywyD6ib6bYcspHW7vqywCTkTQZRaQtbDiblXbV2e0p88wU2SGQfQTfT7ayqTVF1i/e++wbZDJGzrKbkKUq371PdrTZ5hzZIZB9BN9b1j2Lpb/FL8lBp5SoVfJh2jusozLGv/gjP7ZR+fIDIPoJ/qmScfqLY9jnNdtUV4lgw28D1ko3RXSuOZX06SePsOcIzMMop/onFRqe2VGyLnem6F26Heuo9RUlLjzrl99vfP0GeYcmWEQ/USfj1694OAKiSYCZ1FQmwat9dwmHhs9v0pYPH2GOUdmGEQ/0ffOcMjWjgjS6gDWkUHS2FDHIjVrykzfE/2Lj47MMIh+oo/olnnLmoB32J/XGMd15AyNOetqZeT6FdGePsPjhYLoIPr/ROf+6JSwtwRz0N22O8/N0Oa6N8M16/ltn1+9nPX0GeYcmWEQ/URfZrhpH2Nx++2x3n0dd+xOF+AwxF1W7uurd4aePsOcIzMMop/o+x4tnXMqFXqTBFy0QFdj2Lx7LtwSftWVVT19hjlHZhhEP9FF9IF55DkVmvS7EZ0aaLcCOQ+tpaXbXfER0a4+Q47MMIh+oovormNNlQJoNIHH+V0feLDG1XHx+U/9auLf1WfIkRkG0U/0JSw8dc1hMDj9eV04wfLsUHrfwzTf9s7vif7ZR3NkhkH0E30b0andWJBgjH18dCqH6LkO4KYpDyub7B+c0T/7aI7MMIh+ou9bxxrKck7mvdsANq6gY5ybYW0T22bm8dFG9OrqM+TIDIPoJ/qIrlI2ZoQ9b59hrQVM6JhpbFlL0ib41eydq8+QIzMMop/ouxnSrU9uFWZrd6dSrtBvCq69piK5ycpfzUe7+gw5MsMg+om+DTS9jdEsgVjewKOuu+eAofeq2LX0g/v3RP/ioyMzDKKf6Gt/K3PNm6tUOYbj3AwXWGOBPA7rhTSff+9/RLSrz5AjMwyin+hLWAb23btB1nM9ZN0dRHeGwavbGHMk+2o+2tVnyJEZBtFPdDYLrT4YFyxah2hL9RCdFArXlvvtoG3/gOiffXSJzDCIfqJvmnRS37tNIFkG3I71kI4MWktNSVbFz3YqufoMS2SGQfQTnZ2z+VwELcPqxDcFr/frXYbWV+cmE2v7alLJ1WdYIjMMop/o89HCqRob6EABRhPQthGINXPWmrZ99a3D1WdYIjMMop/o89HLSqvnUFYsDbiqgkrqkPTmdVtSKv/gjP7FR0dmGEQ/0Us0CxvC6PP66Pt8RbFCxXNLbNjzOba/J/oXHx2ZYRD9RF9mWJduzQSau9wzmsB0VCiWdO8y71vab4hurj7DEplhEP1E3xndlu3Zz49hYQKeVkD3OahtU5u9UWf+6J1hc/UZlsgMg+gn+lJwKbOpZsgrt9s5q9AtTyDr+fiQVBJ+dDNsrj7DEplhEP1EXwrOasvyMRy2NrCMQ/Sfl7PIZIuXbPro5Wxz9RmWyAyD6Cf69t7ZwN1ngXMcn5shkYDdKuU2DstNxkjzoz7D5uozrJEZBtFPdM7e6UipZUiZFPhu++89D6g7La57jJo+epX1N9E/++gamWEQ/UTndoPVxjyH8mznF0YysLIMSmKr9b4Srx+l4H8T/bOPrpEZBtFP9LkOXWNJ3ZDxv02Oh+hxG1laM8EktOWjLWF/E/2zj66RGQbRT/TNdehYadYKad35aNwFVP48Decx2+xT6aPZu+bqM6yRGQbRT/TNdShVLoow2u1hqYNBZiegWXfHwSunr85oV59hjcwwiH6ii2gqi3hVOxzvfksNNwgXhslF6px5U/nKR7v6DGtkhkH0E51Ej4OtNEAeAiwrg2hGICtkI+n/Z+9scgRbcSW8IktgDLaXY/72v4QH1Q+p7iBTnpwauVsqZUWPuvITCk4YR6ry0VwHu/oMW2SGQfQTnRvRZ2ddGdZdeUekDNbyOgd1tpxyoolfuQ5Xn2GLzDCIfqJzk+McPd29d4nKnetAEMMC1qeeK+Jc+TPX4eozbJEZBtFPdPYZ9nMcs8IxGfWc0QlBW1uQCAsLFxny1aSSq8+QIzMMop/oIloa5T0tQZJ7M1zz3AxlDJDjog/R1ehfnNE/+2iOzDCIfqKL6Nq49HW8xq0RAhpDQXEQ5Dllpcpo+FUK7uoz5MgMg+gn+ojuu7FiBu47A7FOMGY+JqTUZun4Eftq4t/VZ8iRGQbRT3QRXfSP7eiQK7dzM7xfpttkKLpzbojc21c+2tVnyJEZBtFP9M11TMqrqkC+O3Zp1gF274jl3Bd15qE2v/p65+oz5MgMg+gn+lzHtMwb17kZ3pezo9TjOlaDLbR7kWY9f/QWnF19hhyZYRD9RBfRU3KiqgQ19wlUE4Htcz3kqZz3aGr1o/3R7Ooz5MgMg+gnOs/oudnuNzscCFRWh74qQhauPHCP+tV2A3b1GXJkhkH0E303w3oOYdMJE+Wc0XxbK9Yx062kvKgZD/qoh4VdfYYcmWEQ/URfa8U5i9ttmk3UEpDmDDoP26yt1l1317I/ItrVZyiRGQbRT/S1vxXZNlcBzLf97dwKQY63hrrVsBc24vU90T/7aInMMIh+otNH060zTDCodKB9NzluNJijpiaamso/OKN/9tESmWEQ/UTfq6w+c1mZYR6Aj+uwCkbFoGrNq486xletFX8T/bOPlsgMg+gn+lzHYis5bejS73vZfG6G+9YLHbZb1jGzfrWvw9VnKJEZBtFPdM5Ht0QVKwiWezMs5U78M6isStrR2L5KwV19hhKZYRD9RN+WsDxrO/TCQB33nWGCg7HB7lj2xibpqxZldvUZSmSGQfQTnfujB5JlvJ/r/qTgC8T4TipVut9AqupX06SuPkOJzDCIfqLvW0cdmeusQEYMlEqGTqnC+ZfqpntyWV9NKrn6DCUywyD6iT7XsSlLlwZm9W5EvwnLkAmV9qJlaaT81Xy0q89QIjMMop/o2+R4+C253UN5HaKrCSjSBGwLCy9Cxq/mOlx9hhqZYRD9RN+3jrnX3lqBaWwg5QlS5gBZuId16mJf3QxdfYYamWEQ/UTfNGnLNeVGIB1vwtISaG0NBvUqOfPo66sU3NVnqJEZBtFP9G2gOSRrWQN053NGl1qh55Hg2OfzX175ux3/rj5DjcwwiH6ic9uuVB2lgU4e/5smlcYdOpvtludan20Jc/UZamSGQfQTfe1vhc7dUCck6Qq3khOMxoRWyuxjo/X+1VyHq89QIzMMop/om48m7jXVBquODmR3X8etrhiqKaEazvpRwiKuPkONzDCIfqLvZniIZdkJ+s753Awrg65d4K4mzYZKxT6aVBJXn6FGZhhEP9G545+Nh9rxGu26jj2ha2+QF6a1RlKrH81Hi6vPUCMzDKKf6PPRdZZBtMD+fOvo6biOKgXGXIiJapvzH7iOX3x0ZIZB9BN9rkMHtVonzJt906wEUgvBng3bUl4DvzqjPX2GlCIzDKKf6LwZZtyyFPayu8kxT5A0EVYqazdhquWj79F/E/2jj6YUmWEQ/UTf7B2ryKgFirUBVOdx1MMQdCxuWEfL9auboafPkFJkhkH0E31zHSvRVC7A/fpoSnILKwiGaF98Dmr+zEd7+gwpRWYYRD/RN3u3JK1aDKYe90ylV+iNCXJXumv/+6SPtoSJp8+QUmSGQfQTfa0VtxU87Q31nM/XRy9QIgFMZFq68MhfndGePkNKkRkG0U/03QxtJdNlkO+DLMKM54xuCXq3NGhjN/torkM8fYaUIjMMop/o6zPUVib34zok3Q00maHn4z8Ea5O5WNL8aNuuePoMKUVmGEQ/0Ue07FmLDOBxe1gYGbQXhnYOb2xTV14fvcoST5/huakG0UH0/4u+3aTUW6mlw8z3DcssDbomhEZdm6Baml/dDD19hpQiMwyin+h7Oastl7kUhmUB6vsQXRLDlsFtrNJwfZWwePoMKUdmGEQ/0Uc0JbNyi8BLzUCjd9BcBVRSmseS1M5fJSyePkPKkRkG0U907r1rC1fOUPN9Cz5pgm2ZUDjntWhPLF/5aE+fIeXIDIPoJ/reGe6xEVVAzBSo4jmeVzfImlLXnErbH72cFU+fIeXIDIPoJ/pcR8utNh3AOCaQMIHdBaWz5r1yPcJX+zrE02dIOTLDIPqJvon/NrHPmYCLEdCxGaAjd2hDRkEecyB/T/QvPjoywyD6ib756Fr7bJJgVC5AVo+P1sKAiti1Uz5/+4hoT58h5cgMg+gn+uY6Vr3HcAfRdoiuuYJetpMqnbviPhfDj/ZHi6fPkHJkhkH0E53z0euczgmh5HNQ0yoDZMutoC1FpBIfI/090b/46MgMg+gn+t4ZKk/bQ25XVvnfvg5NKQN1ybS49cT/wHX84qMjMwyin+j7eldbXWUjcCrt3AxHByMmmJ21UiVbLB8R7ekzJIzMMIh+om+uI+kcc2ZQtv6/V1my+ZjpJCPVhi3lr751ePoMCSMzDKKf6Nt7Z5XtmOZzKCsCmSpYmXeatJHwpIX9q+/Rnj5DwsgMg+gn+r51FBIcVmAjT6BroYXOQT15pX3uhlvbR3vv/ib6Zx+NkRkG0U/0uY6c+rK6oe5uQOXeDHfNkDv2NdJMXL+avfP0GRJGZhhEP9H3cnaeszkJQ9p6zuhmCLbGBrNRe9Vd1lddWeLpMySMzDCIfqKT6Nq56D7G+e4mXauAFs5w+Maa+1LMX7kOT58hYWSGQfQTfdOk1ni0NqDaul+h577b/jPUualwK0vmV5mhp8+QMDLDIPqJvrmOIXXaFmhJBGjXCtZqglbnWMx0PPZX3zo8fYaEkRkG0U/0ZYb5ziPRhE5ye1i4QO+7gmzLq2ztbX+Vgnv6DAkjMwyin+h0HWR7ZgREUiDNA3oSOn+MRjpprv1VZujpM6QSmWEQ/UTf92jkPA6+h+i7m1Q2ggw6Z3StLLO1nOo/OKN/9tElMsMg+okuoqWOgv3AXNLdQMOrgXE9tprKrnqwy+Wjhk7x9BlSicwwiH6i7w3LamhtF/gzJE2pMChPhpymcFlFpn719c7TZ0glMsMg+om+vXdzU+Z9h/31uI7ZBbSfO2JeaWWdx3O0+T3Rv/joyAyD6Cf6toS1uTrPDnO0DbR6A1k6wW4Pi1qfOr9KwT19hlQiMwyin+h7Cz4wr5E3rNEnkFKGbjtBIjpAL0tLP0pY1NNnSCUywyD6iT7X0XTW1jcYzXp8tDTofLCe2aSnLGvSR29Y1NNnSCUywyD6iT7XwTQ6M8Jo/U78rw5ScYGV1ptMGVg+mvhXT58hlcgMg+gn+r510JwtrwVY1p0mXcd15KZg94yu49awfJSCq6fPkEpkhkH0E31EY25oNUPZSw/RZYFYP0f2ssppDRv60bcOdfUZUmSGQfQTfRP/WupImEAb3ZezC6F3GVCwdOMy+Tjr74n+2UdTZIZB9BN9N8PdR7GyQbMtoKwJbFYBNmqo3M598R8Q/bOPpsgMg+gnOjc51nn+M+5IxzmjGyHon5pOHdsQ7wutr3y0q8+QIjMMop/om+vAMkrWu7+RCEiHQufMkOcYyHltXB9t21VXnyFFZhhEP9HXOZvGSDQJds4TqPY/u0kbmDHuLFkSfuU6XH2GFJlhEP1E37eOIWg7GQyh2yy0O8jCDNrH5FK2lvkPzuhffHRkhkH0E31vWFLDRV2hdjWgxQhWFGEeA7JEeilfbdtVV58hRWYYRD/Rt1OpJco2b6SCh+i7G11pdagZZx9MqvzVzdDVZ0iRGQbRT/Sd0WxSlxEk2Xp3kzJIygVs3uNZ8rk4fjWp5OozpMgMg+gnuojOq1Mta0DafNvftEJvtULJc4q2kbl91NCprj7DGplhEP1E37cOFjXdDUqr85zRiaCPSlBsYsFyfOzc3xP9s4+ukRkG0U/07euYo611vMa5Hd634LxAx2QoM+PadfIsHzXdq6vPsEZmGEQ/0bclLKXVM2UotR2ihSaI8F2QTnnvc0Tn/dW3DlefYY3MMIh+om8+WvrBlhLkVo6P3nODKBuMNng2w1LxKx/t6jOskRkG0U90fr3TXnevcExGBeJ0W7NsQ5OR+zml66z/gOhffHRkhkH0E32TSun8V1q9riMBTWwg3SrcZXjncthL/mrbrrr6DGtkhkH0E31E907VlKDZ7ZytFcGGdFizCu5aZdhXE/+uPsMamWEQ/USfj66bxbQejm9DZ8INveiCw7d1Om56zK/eGbr6DGtkhkH0E33fOsja4tqgpdHuq6x+YC4Kuc81uklN6aO9d+rqM6yRGQbRT/T1GU6TczwTdL07/mcpILV1yDOj1cGV9lfTpK4+wxaZYRD9RN8ZbRtXmwdhtQGUR4FzaA+wIhVTbkL61aSSq8+wRWYYRD/Rtz+6ZRzDFAo3AeJa4NhngrF707Sk7q/23v1N9M8+ukVmGEQ/0ec6chUtvYDyqHCOxAWChJDT2itJOVjb90T/7KNbZIZB9BN906RYjo+WBnnf57N7VdCa6dwMpTXWWoW+miZ19Rm2yAyD6Cf6JpWKzal25zpGOq6DBugQhS25bByr7/TV1ztXn2GLzDCIfqJvA0015I0IfTe8mWGGrhmh1XM1pIKWv9q2q64+wxaZYRD9RGdD5/EcdFzH4M5AOArIlA5YylTMMsv4aq7D1WfYIjMMop/o3LYry2pdUCjnu8nxTpOmdImuUscRy1c+2tVn2CIzDKKf6Jvr4IXnPkiwdy1AthWEqEM/dzLC3pqMryb+XX2GLTLDIPqJvneGuDsumvcLRwPKs0Lvs9xlB+esvhm4feWjXX2GHJlhEP1EF9G1ciYzhNXTPDfDu8mRyGDhoMM3avrs652rz5AjMwyin+h7OUtb1TJDUllAvVfQxgpp6i4dsaz0FdGuPkOOzDCIfqIvBUfJaahC6/0QvUoDyefIbjaHoK66+ldbwlx9hhyZYRD9RF8K3gun66Mt3f3RqxXoGzuUJHOpjHy/sn1O9C8+OjLDIPqJPqLbSkZtQUWbl+h82KZjQoq0KYhjla/egrv6DDkywyD6ib43LHtoo9KPzSj7fusYoLUrZG6zqUqSj6ZJS3L1GXJkhkH0E11ENxso+y42QDG4Ozqg/7kZ5sM5USuVvmm6/w/Rv/joyAyD6Cf6dvxvFGYVyLvxzQw7mAy877NazapzsXxP9C8+OjLDIPqJvq931lJbWmGNdQ7qVO++jiaQUElUMKf+zc3wP0T/4qMjMwyin+gjembLUgRM83Edd1K6zzuz1FqqSKOO/s3L2ZJcfYYSmWEQ/UTffHQdrK0saEmP1zBBkHUfadlCJEyS9SvX4eozlMgMg+gnOuejx8x8m+73sdDEVm6zIUOr2ikx8ijfbNv9D9E/+2iJzDCIfqLv6x2VTpUEmPq4b1gayFwT6qo2BrOk9Q/O6J99tERmGEQ/0deVxVU6FYLN6bjnpQaWa4Vc+3EfO2Ff38zeleTqM5TIDIPoJ3pdh43JA5aMc0Yb67kjyg1cFuVNbej45i34f4j+xUdHZhhEP9HnOnJbo+YOqy6CcxFj0D71HNmF10BdaX/1rcPVZyiRGQbRT/QlLN1WqjckNKxAUwyOEUHQsRurzmnpq8zQ1WcokRkG0U/0vTOUXUqdDAv3BuqYoK9jQvpKhbUUoo/egpfk6jOUyAyD6Cf65jrmrmsthGXUgFLH+xacAQ/NJmPR5G8m/v9D9C8+OjLDIPqJvu0GdU8ah2ir+SYs9biOOyTdhpnlNluq/+CM/tlHa2SGQfQTfSl46X1KJei7DiBMd19HmYBDZ+qljTnr90T/7KM1MsMg+onOfR1NZrcNU81uQ+c8p3U3KKPyoOOlt351M3T1GWpkhkH0E31zHYw50bAbe1/XwRmsV4S6ckadozN/5TpcfYYamWEQ/URfZjilLNznZP6zbVdbAkkrQ9uNZ6kmqX2VsLj6DDUywyD6ib5tu73lNWuBrTsBUWnQe+1gd2cpl93qR81C/yH6Fx8dmWEQ/URfQ6dJ504FUq4LiHcBFT7XQxubrWAt85sd/yW5+gw1MsMg+om+m2FfJWGfsKQy0O2vkGQEpiUvXjOP/NXN0NVnqJEZBtFP9G0J2xNlnUMZ89znjJZ8iJYEdSjtKivv/dV8tKvPUCMzDKKf6NuplFnrMR6A9e4mXTig0yaQsdVyQ+b8TYvyf4j+xUdHZhhEP9E3Tdos7XUQtjXvJkeccPyGHv+Bo2ITTeWbLWElefoMa4rMMIh+ou+MVislJQLKeqdJ192ppBWm5nnDRCvjq28dnj7DmiIzDKKf6LsZzl31IlzTOD6atEOf2EBTq9S19ty/uhl6+gxriswwiH6iL2GxTJbPzVAb3hR8ZujF7PjoTKtyH2hfTfx7+gxriswwiH6i7w3LKknQzlUQM9/5aLw7lQQ27WW6LI32levw9BnWFJlhEP1E3xm9e9K8B6yO/e4GM1BOG/aeqU3pmvmbHpb/EP2Lj47MMIh+oi8FHyiSMkLFqnedI0Mf06CNmUXKql2/ch2ePsOaIjMMop/o+3pnY6dyiJatd0EpK8iNWWjNW3NYRprf9Bn+h+hffHRkhkH0E30b0WdZu5cJ23oBktpA1I4JSav02ZXEvpr49/QZ1hSZYRD9RN/N8DCc7Paw2LqTSrdFeRjCpLpp1TuW99WkkqfPsKbIDIPoJ/oSlp3OmVwYJO97M8wGctNDZRY+bmQ3/Mp1ePoMa47MMIh+os9HF1ltHveMZRyi6VgPKbPCznQDO15zfNVa4ekzrDkywyD6ib7tBscv214FLA8990HS//2kM+WahXvfX71h8fQZ1hyZYRD9RN/Xu13vXo47dmeH6CQbxHBAzlyEtFr/bPbO02dYc2SGQfQTnRtoOGPZDTSfg5rGamALFUpq+5zfWzd/5aM9fYY1R2YYRD/RdzPso1tN59egad2dSgl6uuXgVormVFTmVxP/nj7DmiMzDKKf6Pt6x63neyms5wegLcdC0z2tj4OuJg1FP3Id2dNnWHNkhkH0E33fOmjOP29YiO8ZPYjBWjWg0leadd9ntd8T/YuPjswwiH6iz3VYabXrApNyzui2x7kZnjO6iW61Qo3XR64je/oMa47MMIh+os91lJW5N4SC9y1W2/O4jt6O/+DjqXtb9lXCkj19hjVHZhhEP9H39W6NJXZ3/PO+T7NQzmm9Ohz/LBNXqbY/2hKWPX2GFSMzDKKf6NvxL+dsnkVA5jyuY2aEvmWDlp61HNZb/mia9G+if/bRGJlhEP1E3/foIZMyFRjYzhmt/fjohue3wl1m0yH5q9aKv4n+2UdjZIZB9BOdG2jaGNvaOZTLPmf0RhClBbnPVjb24zw+mib9m+iffTRGZhhEP9G3bbeltVYvUKgeonEJ9J4y2Eh7D+HN9JXr8PQZVozMMIh+ou9myCmfMxphKV3XQQq9IYOUPUoveal8tIEme/oMK0ZmGEQ/0ec66oFYUWFQTkCrLejVEhyQdTdGsfRRs1D29BlWjMwwiH6is7WCERMNGGXX+yrLwEpT4LVxKS9O9R8Q/YuPjswwiH6iLzNk0eOYE/Bo49wMk4DlczPsq2um1jT1j+ajs6fPsGJkhkH0E31dWWK91LQh83UdpRN0pAIzr15pFav20TvD7OkzrBiZYRD9RN8Zvehc/o7rKH/2dYyhdz76/HXbymnS1PwPzuiffXSJzDCIfqIvM2x1CUsFpftyFlFAjrWG1HrNsrG1ryb+s6fPsJbIDIPoJ7qIZiwz7+M6hPu5GdIiUMsVEvW8d8+9frU/Onv6DGuJzDCIfqLPdcyVbIwNA+9ch6geoieD7XxuhqKm46O9d9nTZ1hLZIZB9BN936Ozic6yQbuMu92ggdZUYWzEgrcb7rM3LJ4+w1oiMwyin+jsyhqZVz6/hnL3R7MY9EkIikicuPa2P9q2mz19hrVEZhhEP9Hno+vKVfYxzoz3jB4ZZDSF0bATYcupfvWGxdNnWEtkhkH0E30NnaXr7Dah9doO0a1DR1lgbHhoN7T20U6l7OkzrCUywyD6iT6iO3FvgpDH3YhOcohOMwP3MfM6OPf1VcLi6TOsJTLDIPqJPh9tWrH0DUtwAhW7RFOC3KxP7shzfpWwePoMa4nMMIh+ou/rXa35nMcFVu5/NqLfDXg6IQvq3qXtOr96Z+jqM6TIDIPoJ/q+3vG0LDZgV1rnjBYCm63A2GSkEyfjVzdDV58hRWYYRD/R+a2D65zr2IzaGEgrgZxfO2hh2rmtNj7LDF19hhSZYRD9RJ/rENExd4aOqdwUXEBWSlDS7DkXkTK+uhm6+gwpMsMg+om+bx0L89ZhtzvZbp/huMczg450jXQeE786o119hhSZYRD9RBfRWSZ2awMws932tw2a04K8VubVZCN/9YbF1WdIkRkG0U/0dWUR8UF4wmh2fHTiDd1kQdtDaLaKMuV7on/x0ZEZBtFP9O5U4qHNoNW74z9rvZscb8LSjvlQ3PRZCu7qM6TIDIPoJ/rO6CFVd8mQKVWgiQLaF0EfyMiWW/9su4Grz5AiMwyin+h7ZzhyqbUtwFYH0OoEcm6Ed/Zu4xrn0P7s652rz5AiMwyin+jbtnuIVeIJqbQG1Cse15EYku7exjTZVr4n+mcfXSMzDKKf6NxuYIPmRDC0c0az9dsLviC1Mssetnr/B2f0zz66RmYYRD/RmRni1KL3qSwTUGkZLJVzUZRmZVuabXx1Rrv6DGtkhkH0E31zHTPREs4gGzcQab3lnBPO8VwTM9ZUvnqV5eozrJEZBtFP9H3ryFRsdAaWu+P/2Or7PRqhDBqJVNOSr2bvXH2GNTLDIPqJPh+Nc+WhBnVQOa5Db7PQ3lAqpTk175q+SlhcfYY1MsMg+om+FDwPIz4cFxG5fUIV+p3rmNLXuo+itn604x9dfYY1MsMg+okuonXLsi3XcJDc2bsBnY6jFqkiuw/M/SMfja4+wxqZYRD9RN/36DxaKfO+YVkdaM0JulIDG0ozW0HcH33rQFefYY3MMIh+ou9m2Etps1Wwne6O/z/TpL1DXnWM3YjO3ex7on/x0ZEZBtFP9LVWzNX7TAhlWj4+Whl6swmr5U18/sEGfeU6XH2GLTLDIPqJvon/OltrnKGvgUBV5fyEB/DEhQeRFvvoW8ffRP/so1tkhkH0E53NQlZ3Gftu9j83Q1kCmneGWko1zDR2/mgDzd9E/+yjW2SGQfQTnQ2dRee4Ix3W+RA9FujgBDXNNnmYLv4oYfmb6J99dIvMMIh+os917LHRSoc0bwq+9oLbYwFdddd6HXb+imhXn2GLzDCIfqLve/ShuaR9T+ZzPFNfCoq2YXSbmSiN3j/aTYquPsMWmWEQ/UQX0UW0TdsMorkBJSrnjCYEGZmL9FzoMx/t6jNskRkG0U/0EV1H7TzH3dIxgbZVkJIq5JVQKvbe5Kuvd64+wxaZYRD9RN+k0vEZhNWgcjlnNKe7ydHOb2VlbNYoZfrKR7v6DFtkhkH0E31ndN9lTOqw1s0MaZ4zeojCwCMch33s9Ec9LOjqM2yRGQbRT/R9vasrJy0V0j7HM+W6oO9hf97Qchqt8/io/Q1dfYYcmWEQ/UQX0b2u2dpMcMxHPjdDySC4DDCVrDt3XOOjnUro6jPkyAyD6Cc6298yT0oJdOoCUhFQXAxDrGxsMo6//ohoV58hR2YYRD/Rl4JvtYatQJ134p9vD9xsA5LNUuYUw6+6stDVZ8iRGQbRT/Sd0Xo36jLBmLeh0+47wzv2v1axO/rP5/z+nuhffHRkhkH0E11Ez601LWHYdif+Ky8QwQRl5iK56dpfvZxFV58hR2YYRD/RtyWMc5pJK/Ayuy9nJ4jOO01KSaVr35/Ndbj6DDkywyD6ib7dpE3z4k2wSCZQNryzdwVG7rvjuR1u+8pHu/oMOTLDIPqJvtm7YbZzPb+GuTdQagmkDwUeF3VMlvGriX9XnyFHZhhEP9G3JYwsV8kIuagA9a1gZUxg0T72TkTtq5uhq8+QIzMMop/oO6ORjHLLUHK/23bT/dbxZ5PjSKI20fpXL2ddfYYSmWEQ/USfjyaakpWgyzw3w5bvqo7zV8mMOXWl8VVD599E/+yjJTLDIPqJvn0dac/VZ4KxdNybYQFlU5DB1HaRWTt+T/TPPloiMwyin+g7o7V1ZiJYf/oMN95yTlxwpNT6YNn7o17wv4n+2UdLZIZB9BOdRONqOAoY3f3RK53jWZdCmWmvqruv/VFDJ7r6DCUywyD6ib7ZO5t50p7AqaTjOlID7X3CXmTLKulqX53Rrj5DicwwiH6i7+XstRYJGea4k0p5TZB2996VTXvvSWV/NR/t6jOUyAyD6Cf65jo6ZkM8v4ZS7rbdLKD7DuDJnjZWqVS+SlhcfYYSmWEQ/UTfJse51xrHPfd+19Bouc1CaUDWypxVbfWvEhZXn6FEZhhEP9F3M7RZ661Nnl0aEFU6PrpNmLk3mUXM8lcJi6vPUCIzDKKf6Jv4L11004CKtQKNeU5ragjjkFw2p0Vf9YL/TfTPPlojMwyin+jz0ZQWn6MZqB4LTXMV6KUd/zFtzlSynQP7e6J/9tEamWEQ/UTnW/Ca7BYo97IPx31mkLyOCaG9J0vaVb8i2tVnqJEZBtFP9PUZau1zaQFDnUAlbVAjBVpFOzdTSf+A6J99tEZmGEQ/0ffOcKzZrW04VoPPGY0VjPvde9fVjsWmur7y0a4+Q43MMIh+oi8zTFnwNgt1skM053X9B4JqT20Qpz2+2uTo6jPUyAyD6Cf6Zu9QaGVm0IkINHhCX+1uKR3cuqal8lFmWFx9hhqZYRD9RN/eO+QuFQ1QhO+rrHGrDBMcoKWrngM8f+Sji6vPUCMzDKKf6Ouc3ZJx2q1Nvvs6yNa5IzaBtbHW47GXro82ORZXn6FGZhhEP9G33SDPuqVVSNOO11ijg82xoZZDk82muj96w1JcfYYamWEQ/UTn7B2345XLbVHeQFsWaBntvjPsjVbi/lUKXjx9hi1FZhhEP9E3qVTKyD0nGHibhdo8N0M0ApppjzyOlx71e6J/9NEtRWYYRD/R2VrRj7XADIotA/Vuh+hFsHEvRuGM+aPWir+J/tFHtxSZYRD9RN/NkGtPXBVau9Mc7TjqjmPCkkKNZSvhVzdDT59hS5EZBtFP9KXgQnlZYxBsx2uMjHf2bt3FSnTdCJW1PyLa02fYUmSGQfQTfdOkxKPVuiAZViBt5bB9boYybUqn2W+n1edE/+KjIzMMop/om+ugZqNNg22sx3UYHpiPCeE0tspemOkfEP2Lj47MMIh+om/v3RyzzWpQdAvQLec8P2yYOZNZb3vZVz7a02fYUmSGQfQTnZscdWU9Z7Tc9hWadYOcMxvKXkNzS2nXr4j29Bm2FJlhEP1EF9FDZPQs89wHNd0eFgExXFCTauGOu9JXCYunz7ClyAyD6Cc6txvQRtoFatVzM8zboPc0YJlm7aJ51q8SFk+fYcuRGQbRT/Rt2y3Ew+Zxz3PqnY9m6Av5Ps2qi+qQ/NW+juLpM2w5MsMg+om+if+9+t4V7ybHm7Dcl7OZCaa2bXT+buUr1+HpM2w5MsMg+onOHpbdsQjBoHMy0yoDjukQaLM3q9vKWB9toCmePsOWIzMMop/oywx7b2P3BtnKfWfIE5R0gaRqu+xd6vgqM/T0GbYcmWEQ/UTft47a5zmKBar0m4L3fHx0XoftxL1j1/VVi3Lx9Bm2HJlhEP1E38T/Mcv7Dvvzcc5AWc6lcDJCSpLQtuRKX7kOT59hy5EZBtFP9M11dBYsKwGp3V7wqWCV6jEh3bC1nfr4qM+wePoMW47MMIh+ou+M7mveJhbgXi/RdJvud4Xdi9bzz1XlsxTc02fYcmSGQfQTfa+y+iIcO8PkuxF9FQLFnKB0RVWdrX/VdF88fYYtR2YYRD/RN3t3boBFaoem94wmLtDlAC7atSgit/zV7J2nz7BhZIZB9BOd06SzCu5+OB4TqN8+w+M0oCyyVK32qV/5aE+fYcPIDIPoJ/q+R7PiuQMqNNM/7wwJ5NAMM9VurUnBz75He/oMG0ZmGEQ/0bclbNReyzmZ11y3/Q0F+rBzMxyVN7Y2h/yDM/pnH42RGQbRT/R961g48120q+XOdRg3sMbnoqg7p8I4Cn7U/lY8fYYNIzMMop/o3BLGXMc+HI+7P7qjgcxVYRgdY31fbK2v9t55+gwbRmYYRD/Rl7DkNJrd7uRdDUh7Ahn7dmXR3KZ17vWV6/D0GTaMzDCIfqJz227n3GYCTbeHJY0OYrnDQCq7L05aPtofXTx9hg0jMwyin+h7Z8iDWsoVlFb/39c7o17vvjBqnOZs66v5aE+fYcPIDIPoJ/rmo9NiGfU23ddzM+TbdF/OzXCvRmQ4z0H9VQru6TNsGJlhEP1E3ztD3l3a4VjtvgWnodCVzs1w7pyXbur21bZdT59hK5EZBtFP9H29w9zztAVL6+1haXed0mTApIR7Jpz8VWuFp8+wlcgMg+gn+rbtUsaCa4HcsX/aJZ2bYduQC7EcO0IjffVy1tNn2EpkhkH0E33fOhKNPtFg35V3lM5B3f8svzuAlzZz2u2rSSVPn2ErkRkG0U/0EV1k5cUNsNi5GWInsJkJUPPmWc4t0b6aJvX0GbYSmWEQ/UTfRvTWLDE2KJU60Jp//Af9SVhK5jaSfvWtw9Nn2EpkhkH0E31E751xCcGked+CdwbplEBtiq7UJo31DdHk6TNsJTLDIPqJvp1KPVubG4HzvrlKNujNFAameld2tJ4/ch3k6TNsJTLDIPqJvjN6ZqPCC0rOd0tYP8dzLwrLmEtXU/vqLTh5+gxbicwwiH6i84y+K/57hZVu0/3AeQxHWrBXaVO79vzVpBJ5+gxbicwwiH6ic+J/jiqywPr91jEtg/AQ6HvktWXmrh99jyZXnyFFZhhEP9E3qSSz12MxwMa8+6OpgFWsUCsuKjpRyleuw9VnSJEZBtFP9M1HD6JWcgdd3G/7WwZNiyEvS5wTTswfbQn7m+iffTRFZhhEP9FFdDvOeXG6ISHfNyyT7muWDWusXPb5ycpHr7L+JvpnH02RGQbRT/RtoCEaVCoBmW2glCfY7Al2npK1EvJXveDk6jOkyAyD6Cf6NqKXJYzUYRU6WOtYoCPbOajT7juz7PnRO0Ny9RlSZIZB9BN9+zqycDZDwD/NQop4boYjwZ2bXudvgv2rm6Grz5AiMwyin+g7oycvy1ygoCyg1RrYObZh4BGbCRF/9fXO1WdIkRkG0U/0fY9uTKUbw17pTpNOBWVMB+vNSyaVsb86o119hhSZYRD9RN8Znbh0yhU6rnozQ4OumiGtvFmnKH7VdE+uPkOKzDCIfqLvjD43wp3WOMezNSC7zUJiCypO7d20KH/19c7VZ1gjMwyin+h7OYub854CE+shGncF23fb7tCkKEpZP3pnSK4+wxqZYRD9RN/36NyLZat3iSOeg3otsFXTsdVyrHQaGetXrsPVZ1gjMwyin+jbe4djzF0IEt7O2SrHdTS6q8IKrzQG1vnRO0Ny9RnWyAyD6Cf6pknzKGMmBqS1gdoxHMplQpljrb6b2mdvWFx9hjUywyD6ib4+Q16jl1SAjSZQThVkVoM5tkqWyXt/lRm6+gxrZIZB9BN906RrNKEDs5GcM3rXDH1mhqLMlc+f2r46o119hjUywyD6ib4elkyq5RAt2g1o/LHQVgD33gtTKekz1+HqM6yRGQbRT/S5DsRz+8MFd6z0fo8W6FY7rDmn2fm/3vCrzNDVZ1gjMwyin+j71jG6EGoCprsRvZcOOudtUR6tN5RZ2lffo119hjUywyD6ib6J/8QN5+bDseB9lZVB820Ix16xZjrgfbSBhlx9hi0ywyD6ib7MMC1K+XiN2m77WykKhjtB52lj1TQXf/UW3NVn2CIzDKKf6PvWcTeh02LYYy2gJAq9l7uGpicZ3GeSrxIWV59hi8wwiH6iz3U0G2yWIZsdH51RQVthaOevw2rBqvV7on/20S0ywyD6ic6EhboRI+S87G7bPTfDWwFXjodOypPy/spHu/oMW2SGQfQTfSl4qqMXPgifWyAQtXosNCUom0uWWuuaX32PdvUZtsgMg+gn+uaj6zxOuh+Y832VNe6kEs8MS2ruFbWifTV75+ozbJEZBtFPdE4q1Vp2SpC26W3oRFC+ZXBbFec5ou2rZiFy9Rm2yAyD6Cf6elgsaZm2Yc5RLtHjEH0cdWctstYdj/7qjHb1GbbIDIPoJ/q6su74Bg6DmscEEmXoUgXqzr3TZJzpqw00rj7DFplhEP1EX8JyTugtU0Drvt+jz/Ww120w0uhcFuc1/8EZ/bOP5sgMg+gnOlsralpWCNboDaiVY6GPswZGzNxaHUX/wRn9s4/myAyD6Cf6thvsYm3Z/VxnGegu7TjOWiClSeMabJKvEhZXnyFHZhhEP9HZWmG40i4w1r5EbwFruYAsXQ2p9p2++h7t6jPkyAyD6Cf6pkmLGepm2Mxy90fznVTqx0eXKT3RHPrVqyxXnyFHZhhEP9FH9J6WkxjwzOOc0dZAETesmaZs053aPyD6Fx8dmWEQ/UTfjn+aQkMN0kp3aQefm+F9ZygkxRYbTv6I6OrqM+TIDIPoJ/p89KLVLU0YNu4GmoIH5tTguBGZu6dE/NEblurqM+TIDIPoJ/oSFkwiqzNUPX9QLQv6Xgydlp4TeuWVPpqPrq4+Q47MMIh+ovNbR8pzJAGrelwHZoQ+VaCU3EalLrn+A6J/8dGRGQbRT/TdDKkdZzEVcPFdUNqOjzZNd1XYgb1Ry+Oj+ejq6jOUyAyD6Cf6XmXlwvNuJG0rEdDODVR0QTq3xVZaF94fvTP8m+iffbREZhhEP9H3KisjiWAD+zMfvY/hMNoJzKzLxKUm/Xuif/bREplhEP1E37bdvvoYawJvvETLOaMLMRyWxuq1dOaPNtD8TfTPPloiMwyin+i7GWJtTFbgHMnHdQxeIDt12Md2zJ5vRv5Rs1B19RlKZIZB9BN9L2eldNlVYR+CD9H93gz3ncLrs4xyzuyv3rBUV5+hRGYYRD/R56Pn0pFQYEq7zUJ1Q6+qMLlgKaVhrl/5aFefoURmGEQ/0ff1jmfdx0lDmcLnZGaFntMCSzmPgbv19A+I/sVHR2YYRD/Rua8jqwyTPws6gEwR5FhqSGXnQ7M1kY+mSaurz1AiMwyin+h7ObvLLC3ZsRlZgUraIG3fj3ksPCpW4vw90b/46MgMg+gn+lxHLnPfif8sUoB4HZhrFliJtBGZ7K/esFRXn6FGZhhEP9F3M0TWsVuBmUgO0XjO6DIKYN1ydE5sX6Xgrj5DjcwwiH6iz3UUPe7CFvBIf17OMtxF6DD6ymso4WcT/9XVZ6iRGQbRT/RtN2A21mOhU6nz+OgxwMrBuszVN9OwOj5qUa6uPkONzDCIfqKP6MaSRlNoqAi01wItbdwjO3NBpaEf7euorj5DjcwwiH6ii+jacG/uDENZgXBtsIz9OOq2JPFaI3811+HqM9TIDIPoJ/resKQtOR2EGa+PXr2Drl2BU63d8iqZv3Idrj5DjcwwiH6i7+WsZOnYCXItcoguG7TrOjdDO//DaqvPf0D0Lz46MsMg+om+2bvKaS3bwGp3u8Hq0IkS9NRXGZqm9K++3rn6DDUywyD6ib7v0dKmrE2wbqkQpXlch96EZSa2VvQc3V+9YXH1GWpkhkH0E52ds4tUtcA5i/c5o9s8N0M618PjrRFFJo6vvnV4+gw5RWYYRD/R2TlbVtp3UmnnBVSl343o96DuM5//MffPEhZPnyGnyAyD6Ce6iBbaliqPc0ZLO0QzgZ5/JdhIdx3Nmly+mr3z9BlyiswwiH6ir4elUO9NENbmDrTHgl4pw6a0aBcUq1+9YfH0GXKKzDCIfqLPRxPVibrhmmaggQ2Elx4zbfvcDfUc1F99vfP0GXKKzDCIfqLvLXir2Hjc9hUkIJIJPbVzR0TqSRfl9VX7W/X0GXKKzDCIfqKP6NGncRMwuaWGphMEO0Lioja2oOavJv49fYacIjMMop/om1QiotFIofWWgbhuEB16iB671Wo85R+4jl98dGSGQfQTfV/vkvUtKiBG92ZY8rkZzglZi1Cboi1/9a3D02fIKTLDIPqJvmYhyQuP9QD+3/7oY6H1XAqhsOVZ+jDEr1JwT58hp8gMg+gnOneT9jVwZdB293Vo7mB5n9O67l2XJNm5fE/0zz46R2YYRD/R9z3aUspTCGaeCyif01rv06zaUtEykWf7ase/p8+Qc2SGQfQTfTfDzqXvjICzjnMyL4RujSALCxYyLP2jhs7q6TPkHJlhEP1Ep49uOMgImHo6ROcJMtMAHFgW1ZuQfzV75+kz5ByZYRD9RN98dGqpjnpdRzUgRAZTqrBzGq0xsaSv9nV4+gw5R2YYRD/RNx9NK41aBaq14zp03YbOc1EU5apN51L8B2f0Lz46MsMg+okuotduu6VUAY9nBrJJ0NvYIMJjzMxc8kdf75qnz5BzZIZB9BOdE/9U8hQB+/8+w35+KggprbLNZqb90beO5ukz5ByZYRD9RN92A1lj5EM01ln/94ZFCm0498WulHPuX21ybJ4+Q86RGQbRT3Tu+NfeSAr0sgrQbOlYaOuQa9JjquvU8lHC0jx9hpwjMwyin+jcEras5bUgp7ttd/J9Bn43SbMkyZoQx0dzHc3TZ8gYmWEQ/UTfvo40Bk9UyLMvIOUNxtih9z5K3j3N/tE7w7+J/tlHY2SGQfQTfd86Ut46b1KI951huz/tWqEL6+qlMtpHX+/+JvpnH42RGQbRT/S+M0ylLQMSOjfD3Ah0VIGma/RhHdH+gev42UdjZIZB9BN93zrICK0kKIvzIfqY6Y55g9gc5+guO42PNjk2T58hY2SGQfQTfSl4Hue33AsMWec+qG2B5Nt5z1Nyy3V956M9fYaMkRkG0U/0zUfjJrnL0DcmPtZDC9hs5ZzRXAbOWT6bvWuePkPGyAyD6Ce6iMaFu5gJsORzMpdpYK0xINVzQVyFWP4B0b/46MgMg+gn+og2lKJKcA7qc0YbIvRzVYQto527IrfWP9pu0Dw9LIyRGQbRT/R9j67ZsB4fnes8N8OOG3Tfg/o4aJPKJPurM9rTw8IYmWEQ/UTfvg6ulfogKLjOGT37n2ahDdTmMdF3t0H/aLtB8/SwcInMMIh+om+uw7qstAbUfmfveBToXNtd+b8k92GNvpom9fSwcInMMIh+om+uo+5Zuw3A2RrQGMdwIDZIKHM2K5zGV7N3nh4WLpEZBtFP9N0Mp43WE0NuXa+PFuhrG0g/t0QZu6z80aus5ulh4RKZYRD9RKfr2Cv1+3KljApElA/MmqBhyrMoI4+v5jo8PSxcIjMMop/oInonLuu+AGfj4zomFZCWCZr0tDlr70O+J/oXHx2ZYRD9ROfL2ZqJ9oJRi52bYT+nta0Jk1IiQTr3xo82ojdXD0uJzDCIfqLvjFbc3WwDstx3hlrBuBoUMaOd6u2k/Z7oX3x0ZIZB9BN9PSwllUK9ABY8Z7QlPD7aGnCtA3vph/OvZu9cPSwlMsMg+okuolNPVlkSlFrvW6wkoHRn/6lJmatI+qrP8G+if/HRkRkG0U90tlZkzKVkoLHSfZXVoJdD9BhaJA/FtL6a+Hf1sFBkhkH0E31zHcJ55FxgE/LB2grokA1sYtxazWV8lYK7elgoMsMg+okuornt45fzhsRyfPQ+f8g0Bls0Dk/I+6uGzubqYaHIDIPoJ/qIrq0kmgly5UP0knw30Exox1aPvjOP9NVOJVcPC0VmGEQ/0ffOsK/zjzLsjnSsc0a3BbaTgaXUSx6dav7qZujqYaHIDIPoJ/oSlj0W9oaQhC7Rt/O+lnZO61Kk5jnW/mr2ztXDQpEZBtFP9CUsJZ/L4bkKdsXbvlIFjPqAQaXXbnIn8L4n+hcfHZlhEP1E3waazrpKNxj7Wg9OHaxsBC1d2qJm+C9cxy8+OjLDIPqJvjN6926jIFQxBUq2QZYw7CJFpeBK9FUK7uphocgMg+gn+nx039hlZSis54ym4zq07gFrZ8GNhah99c7Q1cNCkRkG0U/0Ea15taoZ5vqzbbdWkPOvBMtmGtnWaOkfnNE/++gamWEQ/UTfxL/2kXfuIPn8QXaOZ9N6zuha8qxqG/kfEP2zj66RGQbRT/S9ysp5T5QBvJZe16EgdF+F17aXiOwmH21EZ1cPS43MMIh+ou/lrCRaKd/PdfVO3GkD5cIg22Zepe9ZP/p6x64elhqZYRD9RN/s3VaULRV2uvsb8e4m1blAs47CI1OqH811sKuHpUZmGEQ/0TcfXQ2bMoEtOT76mGowzATJeEinjVb/gev4xUdHZhhEP9G3bbdnmxfhNnEBNRLoW+ic1ks7nTMbET8i2tXDUiMzDKKf6CNaLHckhtyz3GahBdbQoM9sbVYtWD56C/430b/46MgMg+gn+jLDYyxYz1Vw1duQlbKBFUbYLU+xmRi/2oj+N9G/+OjIDIPoJ/qmSS0dqK0C9/s9mm1Az3VDmbPWwlzKV9+j/yb6Fx8dmWEQ/UTnBpqZ+uQBq2G6X+8UOmuDJI1TsoGGH20JY1cPS4vMMIh+ou97tCKb0gTEfbft1gSHYQO2jmb5CPLRGxZ29bC0yAyD6Cf6vkfPSV24gxDfrdEH62OfBaxvRJxG9lXnLLt6WFpkhkH0E33vDI9znpgzmOp9C17/PJpVqGS6y9RN/R8Q/bOPbpEZBtFP9LmOvbtM7TDo3gzVBHTchvDEi2djavrRxD8Xl4+OzDCIfqKzWcjKTO1w3MfhWO52gzUJtux6mM6C/auEpbh8dGSGQfQTfa6Ddl/jXAWxtLtYqaQ70pGga+7l+Os8P7sZFpePjswwiH6iz3VYIixJoNWbgsu5GarODKXZMK2Jzf4B0b/46MgMg+gn+iaV0p3ppw7zVhlSoQ26lCAb4xqzFMSvpkldfYYtMsMg+om+NywFe89t3taKDcQ0QAYjHDVNXRvb/GhfB7v6DFtkhkH0E337o/FcAFvJ52S2c0bbcdRdSoV2Z6NxVsXx1TSpq8+QIzMMop/oO6OH7NlKgdH03AzPPRGklQaGVhvPbPjZ92hXnyFHZhhEP9G3gWbtinenQe96zujVFUTXhM1pTW4LN37lOlx9hhyZYRD9RN/snfKgNBRw9Q7UKkPPuO4ZndFsFravboauPkOOzDCIfqLvjMZhpqQwd0tAmCrIzASjpp1JMBl91MPCrj5DjswwiH6i73v0rDJGymC90PXRAyyPfbBeImiYa/sHruMXHx2ZYRD9RF9maDiLToX9pxdc8wQtRWB1ue2cI1P/aq7D1WfIkRkG0U/0uY682zIVSM3mOaPLPnfEOaCVPPKabdH8aq7D1WfIkRkG0U90Ed3XOra5MUjJFYjPHVEsdag276mdpbZ/cEb/4qMjMwyin+ibvWsN+baBt50H0KAJfawKPTWWbal0+up7tKvPkCMzDKKf6Duj98axlwCW2yxEO4Hc9PDY69Gb6Rwlf0S0q89QIjMMop/o89F6u7JqARznD8qdQOjcESWlnHIbTF+1KLOrz1AiMwyin+h7Cy61lrwI0kC97ww7yEgVrCkqjVlH/Qdn9M8+WiIzDKKf6HMdal1zJdg027kZ5gZaBSFx5WnHRNfP5qNdfYYSmWEQ/UTf7N0oay5s0JpUoDILaMsJcKqNWi01/SoFd/UZSmSGQfQTfQlL2sypJ8h0p0lXriBtFOi9FDm3xVzSV5mhq89QIjMMop/ocx1zz6EyoYnePsOp0OuaUBY3Lood9audSq4+Q4nMMIh+om8DTakr6/HROJKcm6Hdl7O9QN27YFlr9PUPXMcvPjoywyD6iS6iDQcnWw3Exjhn9LkZdtl0sEYZx1anLl8R7eozlMgMg+gn+nx0G8M6IwzBQ3RHBsPz0+RVrQ3Tlb6a63D1GUpkhkH0E30+uuVFSxuUfLCmxAJWBoNQH7wM01xfJSyuPkONzDCIfqLzneHeuHYGttsstI2hmyRYtaZc0uT+2TtDV5+hRmYYRD/Rl4LvZU1nh17uxP8YeI7nsoAsLc1TKvNHrkNcfYYamWEQ/UQX0ZRX71nwzpAaENcGaitDbgt1qCXh/j3RP/tojcwwiH6i7+Ustq6dClBrFUgsgyVNMEfvdWHRz3YqiavPUCMzDKKf6CI6lzYa4QTNW4HwWOje97kjTkxs1FHTPyD6Fx8dmWEQ/UTfxH9RoeOkoY52X2XNBFZxA2Ia2mtB5Y++dYirz1AjMwyin+j00SZYDsKcRzquoxKIVAFhoSmCvX/1Fvxvon/x0ZEZBtFP9M3eWdkkeO6Dahuo7Ao20t1SaqZSjrvOH7W//U30Lz46MsMg+onO/dGyRv2zqkPsuOfSoJe0b6khjdWbHjPyPdG/+OjIDIPoJ7qIbqi1Vq1A3dq5GZ6DWvbacKjmXGzvwh8lLOLpM5QUmWEQ/UQf0XvkilmhpWM4aPV1zuhb04mW1qzJ8F8Q/aOPlhSZYRD9RJ+P3gNrzQM2jwzUdIK0rbdFWVpKmpt+tD9aPH2GkiIzDKKf6Px613aRWmB3nMd1TAVbQ4BpJ6oz5fnVjn/x9BlKiswwiH6ij+ham3BnyIwbaJNdw7HPkb1RZTKtr7btiqfPUFJkhkH0E30+ekkmlgJJby/4KofojueMXgll9bna+GpSydNnKCkywyD6ic790dK1WgHet88QdwbZzYBEbW+9S8S+ygw9fYaSIjMMop/oa3+juawIAXY+Z3RL5fhoTVBXqyKLaH613UA8fYaSIjMMop/oO6Mt974ywr6ro0lnAinTzpFdM5Jyzfsr1+HpM5QUmWEQ/UTfNOkoyqPdFuUbHJa0oFPpgFVGKTJ6wq++3nn6DCVFZhhEP9F3M9QlKXOCsdJxHdXWnSblQ3RZTVn76B9tCRNPn6HkyAyD6Cf6zmiufRQWyIk2UJYKqnXALIjZtk356uWsePoMJUdmGEQ/0XczZJKua4GmPYBS7dBbbbB77zJrrtK+ch2ePkPJkRkG0U/07VRqTTK3DVlGAxqHbTEimNUajrq0iXxP9M8+OkdmGEQ/0XdGNy0be7pXwQU0h9ydSght1naMQd6LP9p7J54+Q8mRGQbRT/R9vZO5lq4KzNOArAvImgqVFZPWPVf/aCO6ePoMJUdmGEQ/0Tl7Z0ijLChj93MzrAbKI8EW7lSob2lfndGePkPJkRkG0U/0fb3raFzRgOdxz4T9+uh6fiulzoHNRltfzd55+gyPxw+ig+j/F327SQelVI9x5rL4tlZs6LrPQT2U2XTtsr/61uHpM5QcmWEQ/UTfvo4DLmqdwG0e10FZwUqaQEtS27il6Fc+2tNnKDkywyD6ib7dpDmXcWPvnoYA1fOH7GyQRVIeqdzOrI+I9vQZCkZmGEQ/0fetY2VLu3UYzQyo4Qa1iXfHP04Wyba/egvu6TMUjMwwiH6iz3VISd1WOq6D/2xyzNDtbkQfjWjlRvzVtl3x9BkKRmYYRD/Rtz9aRWcVgy7zuI7RCexPhFj2sFJ6H/MrH+3pMxSMzDCIfqLvnaHsRis1UMx8iN4NLO8K2EV5czVj/ohoT5+hYGSGQfQTnbN3ba6uA+rs9+VsL2B4fpI0eO1pmb/qyvqb6F98dGSGQfQTfT568Zw2Jti8TffSF5yb4oRlbYo06ihfZYaePkPByAyD6Cf6fLTNa6MZEMt9C94SqLUCuEoiKaWcU/t7on/x0ZEZBtFPdBFd+v+1dza7YuBGdn6VYPYVk6wiWWU0vHGyyDaZVTYDFn/GDbTbgbsHCRLk3UNqmo7UY12UMaDgRaFhoXV0JUv3fmIf8pB1co6RJszzDJw6T+DZJtQ0RQLPuNKr2aSWPkNOnhk60Vc0zvhPNAhPd3IWIJoJOB5bXYMoU5jvZvxb+gw5eWboRF/RRPTqFKhOhk7xTOlIHUTrKWPRGWrglNqrZiFLnyGjZ4ZO9BVtd++olCFUgEc7Tfe5QJvc4STgMrUqjW+wRn/dR6Nnhk70FY3zo2ceHBr0ss78aFbgoBW4pSg1SaVFb4gWS58ho2eGTvQVbe8MY5QSU4GKPIC0dNA1zrPDGmuojGM9SljE0mfI6JmhE31FW2tFoU5jHYSP6yhlL8+4XUdB7WEMafSqWUgsfYaMnhk60Ve03b1ba/QYI/Qm/SQsAhyDwMwFR9Wa57dwHR/4aM8Mnegr2u5Hh15SHwR9lLnX6LZA5mLYIMeFJQ5dj6YbiKXPkNEzQyf6irabSjp6rbwgJ+W9Roe9M1TssBq1hjnVWb4B0R/4aM8Mnegr2ho6NdE6b8FLmHHvDM8EmqEJMubYRygd46PbpJ8T/YGP9szQib6izXXkMkeUBaGFAFSZQGgW0NxwjJUJ9dGrrM+J/sBHe2boRF/ReHqXo8ZQoKdJm2hhaNz3Gh0TVlmlrPzoVZaY+gzJM0Mn+oq2FBxDZ64JtLSzMwwZGANDzbVM1smpvDrrMPUZkmeGTvQVba4Dsae43XMrsomeFEGWntmklfKZTpPCo7t3YuozJM8Mnegr2naGtB3zITpp2zvDLKf9bbZtQmjpyDVifOWjTX2G5JmhE31F20ylthdh4nGeyiagnrbrSHyehieqY8TU+6OJ6GLqMyTPDJ3oKxrnR4uE1QI0og50rnTwyAxlYhOVFDbX74n+wEd7ZuhEX9GWsAxhDdpg0DhN9z0Bz9pg5cKryyAqj3pYxNRnSJ4ZOtFXtN0m7QEx7a1gzLzX6F4ZJOcFLY2zRq9O9Ru4jg98tGeGTvQVbe8MU01lzAXa094ZjjFB46C9Rq+e6tC8XjV0iqnPkDwzdKKvaJuIPgPRCrJ3hvX46CbQPg2/Q0KenWi8aq0QU58heWboRF/RtkZHzW3mCR3jOq+yCJj6CVwyVek4c3l1emfqM8yeGTrRVzTeVOoyUyqQSj89LGEApxJhxCK949L5bGdo6jPMnhk60Vc0ZoY5JJ4RSjgTaHKM0KgLjNJzTINyaa/u3pn6DLNnhk70FW1z74aiyNiGQz75aBmb6EnQ9tpdYk6tvZrXIaY+w+yZoRN9RdurrMGJcg8wVM9MpRphGw2GhkVyritif+WjTX2G2TNDJ/qKtplKgRdqyEDU90I9t/9oSQW0Lo157OW6vzrrMPUZZs8Mnegr2hIWEUlDBJbi3hnqmRfWagIcTIM695JfuQ5Tn2H2zNCJvqJtjSYhQdwWuqUJhCWcm0oEZaa6csfE+mhK2OdEf+CjPTN0oq9ou9eBfVDdi3IKVYFGSqAkHZpQHijrTHN8T/QHPtozQyf6iiaiQ1iLgyA0PRPRO2VoMQ6YY/BKetrCX70FN/UZZs8MnegrmoiuLSysoUOitomORYC7bKJRhmKJK+dX59GmPsPimaETfUXjBJpZl2wfnUqqQKsv4IYTNBEP0tpXffUqy9RnWDwzdKKvaLvXQZni3hBCX9tCU2gFVJFh5iASqJHkV3PvTH2GxTNDJ/qKtldZo2IY56aStA6UBm2iV4S5Qjtj/kMvr846TH2GxTNDJ/qKRqJzn7htRiDR7aPP3bvVFeKse31EURyv1mhTn2HxzNCJvqLNR8fMufcGeB5k0RhnInrJQCWWkYL2XF+l4KY+w+KZoRN9RVtmqJoz9QJrLQSi0aCFNmBJTNt1lDye+WhTn2HxzNCJvqJtZxg4Jk17Zc45nzU6AE/p20zLdtezx4HtPdEf+GjPDJ3oKxrvR7epSuNM2y1AfVZoKSAMZRbswvKqK0tMfYbFM0Mn+oq2d4aRpFVsIG3tNTpstvWM7+ARQln5FHW+mntn6jMsnhk60Ve03VQqylMzA2tpQJtv4LXNdKbMk0Pl/c97or/uo6tnhk70FW03lTL3Qe28YZkJqNVNdEoBZhhxzhC09Ue94GLqM6yeGTrRV7T5aC6lEI7TJ0Rnxv8mmvZCrVNraQWF5M3dOwqmPsPqmaETfUXbO8OmlctUKHVu13FKDTkkhZFkrBoKTn5z9+4Lor/uo6tnhk70FU1E9xJb7NqhpRyB5uqgqTWoqiUUwYzhzausL4j+wEd7ZuhEX9E2479zHKwIIix7jU602SYF1SG4JGub32CN/sBHe2boRF/Rdq+Dep6YMqCOcHrBK0hYdEb+b5jrprq+OeugYOozrJ4ZOtFXtJ1Hky4qs0DleHaGMYAGHbC4hrg3jaLpGxD9gY/2zNCJvqJtStjeB7aSEDQrnXsdCaRhhrhRDpKJ46NXWV8Q/YGP9szQib6ijejRJ0asMJG26+AsICoZxgpDcS/Xpb6Ze/cF0R/4aM8Mnegr2hKWhqydOlSaA6jmstfodk7vUp1hdGZ8c6+DgqnPkD0zdKKvaCJ6lFk5rwUlIgPlsaBxQWgUMG9D3ZTme6K/7qPZM0Mn+oq26QYj1tRkAMZPd+9OYUWgBTgpFKzS56MU/Auiv+6j2TNDJ/qKtszwjC9IcUFvIe6dYSrAbSaoGWfQHpo8mrb7BdFf99HsmaETfUVb+xuPjlwVCh2it6cGbdhANa6Kmmsob9rftqsx+WjPDJ3oK9resAjlxBGBJCjQ9h4gJRQYNQahFeZa34DoD3y0Z4ZO9BVtPlq3u1hcIS1NZ7pBAo4aIeWqQiMO7q9O70x9huyZoRN9RZuPLlWo9QA5rAo0egXOKLBw1VDbWNt5vCf6Ax/tmaETfUXbvY5cJ+O5H800gBYmEGnbR0dNyCPNnN+8nKVg6jNkzwyd6CvazqP7EOE2IXeeQEoRuFWE2qjrWA3TejOv4wuiP/DRnhk60Vc0vpzdrjkVhjSnAIUzOrpwhtEQE7dIdb46vTP1GYpnhk70FY2THEeKRXUvz6eHpU4ElZKBUVfImHHqm9mkXxD9dR8tnhk60Ve0+ug4e98IEyLs/ykoxglYU5lCqWl9lRma+gzFM0Mn+oo215FrioMYZtHtOmqf0DhF6K0m7ZU56KvbpKY+Q/HM0Im+otF1UC5jZFjrvMqaQ0B7ymcseh8Rt8WmVztDU5+heGboRF/RlrBQL7mVAbMvBuK5XQdpgbJaimmsUOqrnaGpz1A8M3Sir2h7Cy5LMpYIqSU820OBtgbDoKpjEMYSX92PNvUZimeGTvQVbTf+w9CYaoU2dQKFped91oKcpIQWZxvjVQpu6jMUzwyd6CvaZiq1kSquds460l6jRTfbfUCSgSPpqPosMzT1GYpnhk70FW3zOmbF0uqA9qnpfqR4yjkJepdeQw5rtFdvwU19huKZoRN9RZvrSBKIZNsMPdN2W53nphKBzkml95Vre/Uqy9JnKMEzQyf6irZpu6EhUW/nzI6ACi9QXBEi5hy1ivZnZx2WPkMJnhk60Ve0nd5JT7NRghhm3Ws0M3AfDBlrDzq3iuU90V/10RI8M3Sir2hbo3l26nOdIY5lr9FjnukGHcJMobSyZu+vTu8sfYYSPDN0oq9oywyz0qdyLKG61+jKde8MG8Occ2iNrY/yamdo6TPcJt+JdqJ/EY2zSccMaTUofY2zM1wgUfcesUvqI1Ue+dVNJUufoQTPDJ3oK9pu/KuOFWeGOQaeex3pFL8RpNJQwpSc16udoaXPUIJnhk70FY0TaLiGXhIs7v2s0We6gTL03HInGjXzq4TF0mcowTNDJ/qKts7ZHjRvMw2t6vbRSyYoxwUr5EVllZmfnd5Z+gwleGboRF/RNoHmVCj3vR+sOW73nPpm+zwNF+ZZO/aA69UbFkufoQTPDJ3oK9qm7fZSdOxFeXQ6b1ioQSvnSUvl/QcvIUx6dePf0mco0TNDJ/qKNteBqZYsCQptmGnhJrrR3ijGTBgljtJf+WhLn6FEzwyd6Csa34K3U7mSYe8ACxCPAjz29rAgR62514yP1uho6TOU6JmhE31F21kH14CpMdQw+vHRGeSUGsomXWqeOh813X9B9Nd9dPTM0Im+ou08OqVKsw3ohSZQxghtu2lILdQalUemR2cd0dJnKNEzQyf6isYb/1Imb+Occ1YgkQza4+lh4aKK2qL090R/4KM9M3Sir2g7vUshTNQIpUoEKimA9CWgW6/7R3i9Oo+Olj5DiZ4ZOtFXNN6PnkESTsghjE10TqAt7TV6nIrOUieXR9MNPif6Ax/tmaETfUXbtN2Uzhh0Ah6yie6JYRuNCrXEIJqkrVf3Oj4n+gMf7ZmhE31FY2sFtck6AKU0oMgLBCPDTKKYNac1H51Hf070Bz7aM0Mn+orG+9GDamwCc50UvH8aHd0WII/YJm5PTY/esERLn+G2+U60E/2LaEtYeJaEvUOK/Uygwe2jVxDApTmkMvaiHd4T/XUfnTwzdKKvaLzXMVjGuciR55nXMRWYsYKEvWXMKfBa9J7or/vo5JmhE31F4+ldq6JRIcx25kfHCIyxQFupRo2Chb/BGv11H508M3Sir2gkmnj0GSCVdZruG0I7trqGc810VJzy6FVWtPQZ7t+eE+1E/yLaXEfoPY6qkLro3hmOCtpDgJYbT+SN+HiVGVr6DCV5ZuhEX9HY0DmQQoqw9EzbJdkw48pQcikcJaZ3maGlz1CSZ4ZO9BVtazT3vlQnrDN3huhsCmUWSHKAXnu9Lo/esERLn6Ekzwyd6CvaelhQCFdsEJXPvA7cm8LMDHO10mnNEPHR3Lto6TOU5JmhE31F2yTHqZR63Ws0nXLwjuemUmaI2Hhl3Xb61byOaOkzlOSZoRN9RRvRexuIlRGCnPNo5k106RMKlxzzeclCr278W/oMBT0zdKKvaJzX0ULkGSGOeeZ1FAbB0WCMVHMPqff26qzD0mco6JmhE31FWwq+MK7zXpZy22t00AwqWaDkPGXMvHS8uqlk6TMU9MzQib6irVkoYYl5KoztPc7p3V6j21gQY0kla9pL+CvXYekzFPTM0Im+oo3oxa3SWhBGxfMWHM+Nf4I+O685I3X6Bmv0Bz7aM0Mn+oq2nWHVThg6LFr1zI/eRDNGCIiR1qiUU35P9Ac+2jNDJ/qKJqKnrD5RJkiaeZvpkM796AaNUQrnElt8dT/a0mco6JmhE31FG9HcS0o9buN85nX0WEGp7e+mSEN7XyF8A6I/8NGeGTrRV7SddbQZFBOeiegLaHtoaBUJ5uzaQ41Z6dXpnaXPUNAzQyf6iraXs733dtxzOWNoaOUFwqsDdsx7+a4646ubSpY+Q0HPDJ3oK9ru3rW6Wm51bwXrmRI2FWRk2t9ULqtHVX3UwxJNfYbkmaETfUWrj2aOvUPRWoBO5z0PVugbplWa7FX6lesw9RmSZ4ZO9BWN8zpqmDXFbTg+3esQhJZP+2xdOrRMDvxqAo2pz5A8M3Sir2ib5Ei19sENej8zlWrfrgNDgjUkUJvbS+M3IPrrPpo8M3Sir2ibElYkpqoBKEvbPhorsFQ9F5dYE6+x1+5HRJv6DMkzQyf6iradoUZuaZxHszqBdPto4Zyg9MBhRJmrvDrrMPUZkmeGTvQVrTeVAi7qoDryL6+ytgSdcymxhDBe9bB8TvQHPtozQyf6irb50RiCnkU5sTLQ6Jvocl4czhw55L6hHu+J/sBHe2boRF/R9s4w9Ry6RIghb461RmihDAgtr1LHSqSvbpOa+gzJM0Mn+oq207tVOMwTe3PaPnrxgMZdgGli3d6agsp7oj/w0Z4ZOtFXtN0mDWFxiRV4dQWqlOGUCQGGbaRnbI2fdWWZ+gyzZ4ZO9BVtO0MpK5U2IC0sQLI20WNGyJwCB6E82qu34KY+w+yZoRN9Rdt5NGsurSqENenM+C8glDJUmY1a0VbCI9eRTH2G2TNDJ/qKtrOO0WSmUkDPEGmaWYF7RFh1tYHIPeRHmWEy9Rlmzwyd6CvafHTjVionOE1Ce2e4GkguEUY6p9R1IeOjV1nJ1GeYPTN0oq9ou9eRS66iFQjzXqM1NWijEEjsrXAkqfMbEP2Bj/bM0Im+om1+9KCxSt0I4+Rz43+7jhwG9C5hnkrDpK9ch6nPMHtm6ERf0XbWgTnjkHPFnwtQiXuNbr2B1hBmxzF6fbUzNPUZZs8Mnegr2qbtrhoaSwI9V0opTAFROnvERVFjbr0+unv3OdEf+GjPDJ3oK9rm3hUMseYCg+cC4lRBWk8QU0sYF836KjP8nOgPfLRnhk70FY03/ietuBQqxbC3h7OC5iTnkRZPSU027Y+INvUZFs8Mnegr2lxHrgvXYChxpDM/egKnQZBHRk6pd26PbiolU59h8czQib6iLWGZfUjlAWtoBlqjw3bVA1ixpKQz4nyUgidTn2HxzNCJvqItYVklLQ0T5mSEY5uhhTFhe+ka+v6PfmmP+gyTqc+weGboRF/RRHQJimfwHaQs23W0ScCFM4QhvesYk9KjeR3J1GdYPDN0oq9o2xlKn0FDg9FG3Gu0EKhggTRyQA6IdT66TZpMfYbFM0Mn+orGV1lJIkqHwrhdh+w1WokKUNUQGSPV+CozNPUZFs8MnegrGjPDEmoShIXnfnSsuDeFZeyFOs2JhXLN32CN/sBHe2boRF/Rdj+65yBTF6yWw7+m4JI1w+LSFWcPuTyaEpZMfYbFM0Mn+oq2l7O8Zh2pQD8HHsQrggQeG+tYqZXIBV8lLKY+w+KZoRN9RRPRK8e9BUwVcG2vQSExaEgd4sxx9pRGzK9ScFOfYfXM0Im+orFZqOOYocPoo+6dYV/AgQXKwFCx751ietQslEx9htUzQyf6irb70XtfqBkjbL8sQGnsTWHZtjq0nJMy83zVw5JMfYbVM0Mn+orGG//Iez0uMErg7TpqAdGJEHKVEaSFZz0sydRnWD0zdKKvaCK6Fm2ttACDcgTST3f/44AyR1mxn5FLr86jTX2G1TNDJ/qKtp0hztVFI9SYt4+uG2vG2faS3ZXz9tJtvrrXYeozrJ4ZOtFXNBIdxzbPGVI/PSynjEUqE8RCvUgKQeqrex2mPsPqmaETfUXbefRcJLlNyC3sNToMBqES9jezzpIp5PRoNunnRH/goz0zdKKvaMsMa8fWTi94nQJUmKExD0DRQAUzc/wGa/QHPtozQyf6irazDmmpnMywCureGYYEfF7ODqlatGSm+upeh6nPsHpm6ERf0XqvI7PUAW3JmUCzfXQbo8Mc246EHnIMr9ZoU58he2boRF/R5qPjqm2ehqxwOt/C6QWvIUAdtZTVUcOi90R/3UezZ4ZO9BVta3RS7XHDPPs5j9787jU6JZA5Za/TuFfpVztDU58he2boRF/R1pXFo1dsHTKe4XetbJiFEqxUJG62m7zqBU+mPkP2zNCJvqJtAg2fQzrJUEIWoCUIHJUh9Z7T5JFEXk03MPUZsmeGTvQVTURP5VAHL6B41uhPPXAx0v4uS6zSaIT1nugPfLRnhk70FW07w5UzDZww0xzn7h2CqNJ2HYI4eTadr3y0qc+QPTN0oq9oezlb9jI8+DQLhX5alBWUcO8RJWGdcaLQq9M7U58he2boRF/RRDTjpKqpwhqjAfFhO49tq1OZdeWWwnx1emfqM2TPDJ3oK9oyQ+UitTPImBmoZAI9c++C1O2jg87Or6aEmfoM2TNDJ/qKtkmOfcW+DQZ0Cqf9TSbwEAEaWcqMKef2qrXC1Gconhk60Ve0nUfXUbsEBApIQHVFaDQJRgua6yy48NWNf1OfoXhm6ERf0Tb3buoZiD4BT00niWZQ2f/WYsEycHP3ajYpmvoMxTNDJ/qKNtchtUkNGXCFCBTHADn1hovLIMSJQR61VqCpz1A8M3Sir2gjuhC1M9k/MAcgbbJdR+tQRm64dIw0Hr3KQlOfoXhm6ERf0TavY8rMiglmTXs/2PamsHWaMKIOzKtxWI/udaCpz1A8M3Sir2giOiOvLOHcil7lTAkL0FZUSC3nMw9v5Veds2jqMxTPDJ3oK9puKkkhlcIwzxx0SttMt7nZ1qytLWLE9ehex+dEf+CjPTN0oq9o9NFTYkWGFYaeex0bZs4BoobaVOqs89Hcu8+J/sBHe2boRF/RRnQrFOqIEPtpug9JgUclSDnF0gj76o+m7X5O9Ac+2jNDJ/qKtoQl5iWB15nkuImW2IBjytAX11DXGjoe3etAQ58hfvrcO9FO9H+wr9G9ZClZAUNBoKYRZNUCjfc/eqpY+NHdOzT0GW6iPTN0oq9o2xli6bnggBGpAZUwQA7WVXAV7TO3+OgNCxr6DDfRnhk60Ve0dWWtETfBExS316B2EpaUEFaNGSWsOV+9ykJDn+Em2jNDJ/qKNtcROegKCmEe11HPy1ncgEuNFWsdY+VXKbihz3AT7ZmhE31F2xod20pRCoy5sabtMrbrOGUsk5R0SWZ6ND8aDX2Gm2jPDJ3oK9pmkyrHUjBt18EVKG6YtfQOPBvuxbqItFd37wx9hptozwyd6Cva3rDMVHLTbZxb0XP3Lp+ZSg0016VhMIZv4To+8NGeGTrRVzQRnXQSjtIhpla26+AETeqEnDTyaD2G+CphMfQZbqI9M3Sir2hbo2OPuccKJ0/Za/Q566ib6JAWVtpr9uJXCYuhz3AT7ZmhE31F21kH8porCOBkAlrYgMOaECmdTWPk/KpFGQ19hhiiZ4ZO9BVtkxwb51bOy1k+7W89xTPef4COIJhrKPSq/Q0NfYabaM8Mnegr2jLDNHubOIDTuamkvYKkiCBrqNQ10pqvbvwb+gw30Z4ZOtFXtO0MsZxrown6uSRNe8UGjmHu7eHiOrBzDa98tKHPcBPtmaETfUXbGr3/eKLnYWE8Zx1lILBIBcWVSjpdyv3VjX9Dn+Em2jNDJ/qKNqIpLaXSIcwe9s6wCSiPBi2VtVKgGter82hDn+Em2jNDJ/qKtnkdXWptLUFphfYafS6Srh5hbxYXM7Zc86OmezT0GW6iPTN0oq9ofMMyCq6+OZ55AmVCaA0jzEJCMY5W86vpBoY+w020Z4ZO9BVtN5WSbIK7QFgkQLMiaOodlGSmwXHFZ/M6DH2Gm2jPDJ3oK9qmG4yUi4YKqbZzHr0GyKAGc6XUicOg+mju3edEf+CjPTN0oq9oO70bGcf2yjBVeLuOIsB17xEjzSHUsUp+Na/D0GeIIXlm6ERf0TZTqdKaMrdx1pGAVPS4jgV7SzZlne63ZwmLoc9wE+2ZoRN9Rdtb8FxGidtHy5BNNM4FqjED4qkVanH2+uo82tBnuIn2zNCJvqKJ6Npj4tjSNs55E80YtuvYPjqFEKvQyPpsZ2joM9xEe2boRF/RdlMp89K9HENscmaTbgsto20fXbkwInF/Nj/a0Ge4ifbM0Im+oq0rS0kqDoXx6awjcQYNe6HeW0TcQCdkfXXWYegz3ER7ZuhEX9F2Hj1xjdQTlG0ytutIBVqM24T0bTd6EsX66qaSoc9wE+2ZoRN9RVsKPmoIPRJMPglLnAU0hm1CUllzVary7FWWoc9wE+2ZoRN9ReNMJVpNpUDBuE7TfQROiaAhZcRAteurm0qGPsNNtGeGTvQVjTf+S1tcTothH+esA0GpVsAyRlpUQtNXM5UMfYabaM8Mnegr2lzH5rdorrDShpliqSBtLGBM+4eU69bfE/11H42eGTrRV7St0bUPDSNDHnHCRriD1pK3rc6yJJVQnk3bNfQZbqI9M3Sir2ibblC4U1WGsc6rLE1xu44gUDkuWYmI9E0K/tn8Gfk6z39DYvhD0/nDr3+Zn+f/+vl3/yf83+9+8+nffvWjn37Kf5rr+x+/P7/eL7/98A9fgv8JovBX+D8f/ld5+Lc00D/88t1P50vf//G3/V9++vlPf/ynP/35n9uP3//vT3+cfwpf+avwV/9/vvvNr373v/ok/frTYb3nE0JKRQIohnP2dYYRzVQhaV0hlzCpv7nnk0w8/A152981D391dfi2X+mQ25ijnPmAZ65JoAkS04S+Sis5xZnxzZt5LJ/93cevf63/hiTq7dc6/vu+1n8Hf6tH1NW5NRA5HZ8TIzTW0/YZpk4cPdGbmyFffK3p61/rvyGj+bv+e/3Nv9bf/eZ/7O/+f6vw3R/aT7//Q/vxn+dPv/v5z/8yv/vNZ8JfPuj7n37/i2P4zz82/WGO3632w0/7g//tD/zl5/zQfvr5v861v7Z/+Mfv/zh/t81Ugf3fiBD/MZTfhvzbFP5j3AsHxvjfz2/+y4/+yy/z0x/+9D9//6cff96ftf+yv/3zT7OfP/tP93fw1R//11/hfhL+2x/m/PlXn7rzk79Qz0/67jefPvR3/w9YNbyiULkdAA==</AdaptiveCompressedXml>
</file>

<file path=customXml/itemProps1.xml><?xml version="1.0" encoding="utf-8"?>
<ds:datastoreItem xmlns:ds="http://schemas.openxmlformats.org/officeDocument/2006/customXml" ds:itemID="{A2961170-29C7-428C-B80A-E02BF3455E2D}">
  <ds:schemaRefs/>
</ds:datastoreItem>
</file>

<file path=customXml/itemProps2.xml><?xml version="1.0" encoding="utf-8"?>
<ds:datastoreItem xmlns:ds="http://schemas.openxmlformats.org/officeDocument/2006/customXml" ds:itemID="{32CD4418-8363-44B8-8DDA-C853712D1A2E}">
  <ds:schemaRefs>
    <ds:schemaRef ds:uri="http://schemas.microsoft.com/sharepoint/v3/contenttype/forms"/>
  </ds:schemaRefs>
</ds:datastoreItem>
</file>

<file path=customXml/itemProps3.xml><?xml version="1.0" encoding="utf-8"?>
<ds:datastoreItem xmlns:ds="http://schemas.openxmlformats.org/officeDocument/2006/customXml" ds:itemID="{EB22CE08-BEA3-48A4-B02D-AB5F0BFE7B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04da589-9a5f-45d1-b9c9-18eae98c3af3"/>
    <ds:schemaRef ds:uri="68339cd5-4ed0-4715-a10c-fb6cfca0aa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2A306A7-7C2D-4719-BD2F-32BA37BA8A96}">
  <ds:schemaRefs/>
</ds:datastoreItem>
</file>

<file path=customXml/itemProps5.xml><?xml version="1.0" encoding="utf-8"?>
<ds:datastoreItem xmlns:ds="http://schemas.openxmlformats.org/officeDocument/2006/customXml" ds:itemID="{6A0D4304-06A5-4AE6-8C4E-1C1A46CE7977}">
  <ds:schemaRefs/>
</ds:datastoreItem>
</file>

<file path=customXml/itemProps6.xml><?xml version="1.0" encoding="utf-8"?>
<ds:datastoreItem xmlns:ds="http://schemas.openxmlformats.org/officeDocument/2006/customXml" ds:itemID="{8B9325B1-013F-452E-AD1A-5D2386CFB4F2}">
  <ds:schemaRefs/>
</ds:datastoreItem>
</file>

<file path=customXml/itemProps7.xml><?xml version="1.0" encoding="utf-8"?>
<ds:datastoreItem xmlns:ds="http://schemas.openxmlformats.org/officeDocument/2006/customXml" ds:itemID="{28F69C1A-60C4-4753-BCED-623AF07F54A2}">
  <ds:schemaRefs/>
</ds:datastoreItem>
</file>

<file path=customXml/itemProps8.xml><?xml version="1.0" encoding="utf-8"?>
<ds:datastoreItem xmlns:ds="http://schemas.openxmlformats.org/officeDocument/2006/customXml" ds:itemID="{0A36571D-4C50-463E-B1E5-67CEEC4B2C0B}">
  <ds:schemaRefs/>
</ds:datastoreItem>
</file>

<file path=customXml/itemProps9.xml><?xml version="1.0" encoding="utf-8"?>
<ds:datastoreItem xmlns:ds="http://schemas.openxmlformats.org/officeDocument/2006/customXml" ds:itemID="{C4F3CE0D-79BF-4D95-89C7-FB6C016997F3}">
  <ds:schemaRefs>
    <ds:schemaRef ds:uri="http://schemas.openxmlformats.org/package/2006/metadata/core-properties"/>
    <ds:schemaRef ds:uri="http://purl.org/dc/terms/"/>
    <ds:schemaRef ds:uri="http://purl.org/dc/dcmitype/"/>
    <ds:schemaRef ds:uri="http://schemas.microsoft.com/sharepoint/v3"/>
    <ds:schemaRef ds:uri="http://purl.org/dc/elements/1.1/"/>
    <ds:schemaRef ds:uri="http://schemas.microsoft.com/office/2006/metadata/properties"/>
    <ds:schemaRef ds:uri="704da589-9a5f-45d1-b9c9-18eae98c3af3"/>
    <ds:schemaRef ds:uri="68339cd5-4ed0-4715-a10c-fb6cfca0aa9a"/>
    <ds:schemaRef ds:uri="http://schemas.microsoft.com/office/2006/documentManagement/types"/>
    <ds:schemaRef ds:uri="http://schemas.microsoft.com/office/infopath/2007/PartnerControls"/>
    <ds:schemaRef ds:uri="http://www.w3.org/XML/1998/namespace"/>
  </ds:schemaRefs>
</ds:datastoreItem>
</file>

<file path=customXml/itemProps10.xml><?xml version="1.0" encoding="utf-8"?>
<ds:datastoreItem xmlns:ds="http://schemas.openxmlformats.org/officeDocument/2006/customXml" ds:itemID="{CC48BA04-08E6-44A5-A3CB-F719F40B099D}">
  <ds:schemaRefs/>
</ds:datastoreItem>
</file>

<file path=customXml/itemProps11.xml><?xml version="1.0" encoding="utf-8"?>
<ds:datastoreItem xmlns:ds="http://schemas.openxmlformats.org/officeDocument/2006/customXml" ds:itemID="{64CCC281-E5A8-4468-80D7-6CA1311F87CE}">
  <ds:schemaRefs/>
</ds:datastoreItem>
</file>

<file path=docMetadata/LabelInfo.xml><?xml version="1.0" encoding="utf-8"?>
<clbl:labelList xmlns:clbl="http://schemas.microsoft.com/office/2020/mipLabelMetadata">
  <clbl:label id="{8e2e509a-f02b-496b-97a8-09ffbb9893ea}" enabled="1" method="Privileged" siteId="{234ac309-c216-4661-a5ba-18879f6c4c75}"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25</vt:i4>
      </vt:variant>
      <vt:variant>
        <vt:lpstr>Named Ranges</vt:lpstr>
      </vt:variant>
      <vt:variant>
        <vt:i4>6</vt:i4>
      </vt:variant>
    </vt:vector>
  </HeadingPairs>
  <TitlesOfParts>
    <vt:vector size="31" baseType="lpstr">
      <vt:lpstr>Cover</vt:lpstr>
      <vt:lpstr>Contents</vt:lpstr>
      <vt:lpstr>Summary</vt:lpstr>
      <vt:lpstr>1. Pipeline information</vt:lpstr>
      <vt:lpstr>1.1 Financial performance</vt:lpstr>
      <vt:lpstr>2. Revenues and expenses</vt:lpstr>
      <vt:lpstr>2.1 Revenue by service</vt:lpstr>
      <vt:lpstr>2.2 Revenue contributions </vt:lpstr>
      <vt:lpstr>2.3 Indirect revenue</vt:lpstr>
      <vt:lpstr>2.4 Shared costs</vt:lpstr>
      <vt:lpstr>3. Statement of pipeline assets</vt:lpstr>
      <vt:lpstr>3.1 Asset useful life</vt:lpstr>
      <vt:lpstr>3.2 Asset impairment</vt:lpstr>
      <vt:lpstr>3.3 Depreciation amortisation</vt:lpstr>
      <vt:lpstr>3.4 Shared supporting assets</vt:lpstr>
      <vt:lpstr>Auditor's Report Statements</vt:lpstr>
      <vt:lpstr>4. Recovered capital</vt:lpstr>
      <vt:lpstr>4.1 Pipelines capex</vt:lpstr>
      <vt:lpstr>Auditor's Review Report RCM</vt:lpstr>
      <vt:lpstr>5. Weighted average price</vt:lpstr>
      <vt:lpstr>5.1 Exempt WAP services</vt:lpstr>
      <vt:lpstr>Auditor's Review Report WAP</vt:lpstr>
      <vt:lpstr>6. Notes</vt:lpstr>
      <vt:lpstr>Amendment record</vt:lpstr>
      <vt:lpstr>APA Amendment record</vt:lpstr>
      <vt:lpstr>ABN</vt:lpstr>
      <vt:lpstr>'Amendment record'!Print_Area</vt:lpstr>
      <vt:lpstr>'APA Amendment record'!Print_Area</vt:lpstr>
      <vt:lpstr>Tradingname</vt:lpstr>
      <vt:lpstr>Yearending</vt:lpstr>
      <vt:lpstr>Yearstart</vt:lpstr>
    </vt:vector>
  </TitlesOfParts>
  <Company>ACCC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asood</dc:creator>
  <cp:lastModifiedBy>Alessandro, Silvana</cp:lastModifiedBy>
  <cp:lastPrinted>2024-10-15T00:38:35Z</cp:lastPrinted>
  <dcterms:created xsi:type="dcterms:W3CDTF">2012-02-16T03:44:14Z</dcterms:created>
  <dcterms:modified xsi:type="dcterms:W3CDTF">2026-10-30T06:23:32Z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f">
    <vt:lpwstr>\\cbrvpwxfs01\home$\smoff\2012-13 to 2013-14 energex financial information template (D2012-00032519).xls</vt:lpwstr>
  </property>
  <property fmtid="{D5CDD505-2E9C-101B-9397-08002B2CF9AE}" pid="3" name="ContentTypeId">
    <vt:lpwstr>0x0101009441C17B6C006147B9AF9AD50D625621</vt:lpwstr>
  </property>
  <property fmtid="{D5CDD505-2E9C-101B-9397-08002B2CF9AE}" pid="4" name="SV_QUERY_LIST_4F35BF76-6C0D-4D9B-82B2-816C12CF3733">
    <vt:lpwstr>empty_477D106A-C0D6-4607-AEBD-E2C9D60EA279</vt:lpwstr>
  </property>
  <property fmtid="{D5CDD505-2E9C-101B-9397-08002B2CF9AE}" pid="5" name="MSIP_Label_8e2e509a-f02b-496b-97a8-09ffbb9893ea_Enabled">
    <vt:lpwstr>true</vt:lpwstr>
  </property>
  <property fmtid="{D5CDD505-2E9C-101B-9397-08002B2CF9AE}" pid="6" name="MSIP_Label_8e2e509a-f02b-496b-97a8-09ffbb9893ea_SetDate">
    <vt:lpwstr>2023-10-30T04:26:19Z</vt:lpwstr>
  </property>
  <property fmtid="{D5CDD505-2E9C-101B-9397-08002B2CF9AE}" pid="7" name="MSIP_Label_8e2e509a-f02b-496b-97a8-09ffbb9893ea_Method">
    <vt:lpwstr>Privileged</vt:lpwstr>
  </property>
  <property fmtid="{D5CDD505-2E9C-101B-9397-08002B2CF9AE}" pid="8" name="MSIP_Label_8e2e509a-f02b-496b-97a8-09ffbb9893ea_Name">
    <vt:lpwstr>APA-Internal</vt:lpwstr>
  </property>
  <property fmtid="{D5CDD505-2E9C-101B-9397-08002B2CF9AE}" pid="9" name="MSIP_Label_8e2e509a-f02b-496b-97a8-09ffbb9893ea_SiteId">
    <vt:lpwstr>234ac309-c216-4661-a5ba-18879f6c4c75</vt:lpwstr>
  </property>
  <property fmtid="{D5CDD505-2E9C-101B-9397-08002B2CF9AE}" pid="10" name="MSIP_Label_8e2e509a-f02b-496b-97a8-09ffbb9893ea_ActionId">
    <vt:lpwstr>c72b1fba-30ba-44d0-97f4-d344a8cfc192</vt:lpwstr>
  </property>
  <property fmtid="{D5CDD505-2E9C-101B-9397-08002B2CF9AE}" pid="11" name="MSIP_Label_8e2e509a-f02b-496b-97a8-09ffbb9893ea_ContentBits">
    <vt:lpwstr>0</vt:lpwstr>
  </property>
  <property fmtid="{D5CDD505-2E9C-101B-9397-08002B2CF9AE}" pid="12" name="AdaptiveDocumentId">
    <vt:lpwstr>cd8ef31c-a7e1-4233-af88-c972afdf3f34</vt:lpwstr>
  </property>
  <property fmtid="{D5CDD505-2E9C-101B-9397-08002B2CF9AE}" pid="13" name="AdaptiveReportingVersion">
    <vt:lpwstr>5</vt:lpwstr>
  </property>
  <property fmtid="{D5CDD505-2E9C-101B-9397-08002B2CF9AE}" pid="14" name="AdaptiveReportingRevision">
    <vt:lpwstr>0</vt:lpwstr>
  </property>
  <property fmtid="{D5CDD505-2E9C-101B-9397-08002B2CF9AE}" pid="15" name="AdaptiveCustomXmlPartId">
    <vt:lpwstr>0a36571d-4c50-463e-b1e5-67ceec4b2c0b</vt:lpwstr>
  </property>
  <property fmtid="{D5CDD505-2E9C-101B-9397-08002B2CF9AE}" pid="16" name="MediaServiceImageTags">
    <vt:lpwstr/>
  </property>
</Properties>
</file>